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Gaismas 5\Iepirkums\"/>
    </mc:Choice>
  </mc:AlternateContent>
  <xr:revisionPtr revIDLastSave="0" documentId="13_ncr:1_{4C949A75-34D2-47D2-8E25-230A8A973F4E}" xr6:coauthVersionLast="47" xr6:coauthVersionMax="47" xr10:uidLastSave="{00000000-0000-0000-0000-000000000000}"/>
  <bookViews>
    <workbookView xWindow="-120" yWindow="-120" windowWidth="29040" windowHeight="15990" tabRatio="925" activeTab="4"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 name="12a+c+n" sheetId="14" r:id="rId53"/>
    <sheet name="12a" sheetId="89" r:id="rId54"/>
    <sheet name="12c" sheetId="108" r:id="rId55"/>
    <sheet name="12n" sheetId="90" r:id="rId56"/>
  </sheets>
  <externalReferences>
    <externalReference r:id="rId57"/>
  </externalReferences>
  <definedNames>
    <definedName name="_xlnm._FilterDatabase" localSheetId="36" hidden="1">'8a+c+n'!$A$12:$Q$40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4" l="1"/>
  <c r="K15" i="14"/>
  <c r="L15" i="14"/>
  <c r="M15" i="14"/>
  <c r="P15" i="14" s="1"/>
  <c r="N15" i="14"/>
  <c r="O15" i="14"/>
  <c r="H16" i="14"/>
  <c r="K16" i="14" s="1"/>
  <c r="L16" i="14"/>
  <c r="N16" i="14"/>
  <c r="O16" i="14"/>
  <c r="H17" i="14"/>
  <c r="K17" i="14"/>
  <c r="L17" i="14"/>
  <c r="M17" i="14"/>
  <c r="P17" i="14" s="1"/>
  <c r="N17" i="14"/>
  <c r="O17" i="14"/>
  <c r="H18" i="14"/>
  <c r="M18" i="14" s="1"/>
  <c r="P18" i="14" s="1"/>
  <c r="L18" i="14"/>
  <c r="N18" i="14"/>
  <c r="O18" i="14"/>
  <c r="H19" i="14"/>
  <c r="K19" i="14"/>
  <c r="L19" i="14"/>
  <c r="M19" i="14"/>
  <c r="P19" i="14" s="1"/>
  <c r="N19" i="14"/>
  <c r="O19" i="14"/>
  <c r="H20" i="14"/>
  <c r="K20" i="14" s="1"/>
  <c r="L20" i="14"/>
  <c r="N20" i="14"/>
  <c r="O20" i="14"/>
  <c r="H21" i="14"/>
  <c r="K21" i="14"/>
  <c r="L21" i="14"/>
  <c r="M21" i="14"/>
  <c r="P21" i="14" s="1"/>
  <c r="N21" i="14"/>
  <c r="O21" i="14"/>
  <c r="H22" i="14"/>
  <c r="M22" i="14" s="1"/>
  <c r="P22" i="14" s="1"/>
  <c r="L22" i="14"/>
  <c r="N22" i="14"/>
  <c r="O22" i="14"/>
  <c r="H23" i="14"/>
  <c r="K23" i="14"/>
  <c r="L23" i="14"/>
  <c r="M23" i="14"/>
  <c r="P23" i="14" s="1"/>
  <c r="N23" i="14"/>
  <c r="O23" i="14"/>
  <c r="H24" i="14"/>
  <c r="K24" i="14" s="1"/>
  <c r="L24" i="14"/>
  <c r="N24" i="14"/>
  <c r="O24" i="14"/>
  <c r="H25" i="14"/>
  <c r="K25" i="14"/>
  <c r="L25" i="14"/>
  <c r="M25" i="14"/>
  <c r="P25" i="14" s="1"/>
  <c r="N25" i="14"/>
  <c r="O25" i="14"/>
  <c r="H26" i="14"/>
  <c r="M26" i="14" s="1"/>
  <c r="P26" i="14" s="1"/>
  <c r="L26" i="14"/>
  <c r="N26" i="14"/>
  <c r="O26" i="14"/>
  <c r="H27" i="14"/>
  <c r="K27" i="14"/>
  <c r="L27" i="14"/>
  <c r="M27" i="14"/>
  <c r="P27" i="14" s="1"/>
  <c r="N27" i="14"/>
  <c r="O27" i="14"/>
  <c r="H28" i="14"/>
  <c r="K28" i="14" s="1"/>
  <c r="L28" i="14"/>
  <c r="N28" i="14"/>
  <c r="O28" i="14"/>
  <c r="H29" i="14"/>
  <c r="K29" i="14"/>
  <c r="L29" i="14"/>
  <c r="M29" i="14"/>
  <c r="P29" i="14" s="1"/>
  <c r="N29" i="14"/>
  <c r="O29" i="14"/>
  <c r="H30" i="14"/>
  <c r="M30" i="14" s="1"/>
  <c r="P30" i="14" s="1"/>
  <c r="L30" i="14"/>
  <c r="N30" i="14"/>
  <c r="O30" i="14"/>
  <c r="H31" i="14"/>
  <c r="K31" i="14"/>
  <c r="L31" i="14"/>
  <c r="M31" i="14"/>
  <c r="P31" i="14" s="1"/>
  <c r="N31" i="14"/>
  <c r="O31" i="14"/>
  <c r="H32" i="14"/>
  <c r="K32" i="14" s="1"/>
  <c r="L32" i="14"/>
  <c r="N32" i="14"/>
  <c r="O32" i="14"/>
  <c r="H33" i="14"/>
  <c r="K33" i="14"/>
  <c r="L33" i="14"/>
  <c r="M33" i="14"/>
  <c r="P33" i="14" s="1"/>
  <c r="N33" i="14"/>
  <c r="O33" i="14"/>
  <c r="H34" i="14"/>
  <c r="M34" i="14" s="1"/>
  <c r="P34" i="14" s="1"/>
  <c r="L34" i="14"/>
  <c r="N34" i="14"/>
  <c r="O34" i="14"/>
  <c r="H35" i="14"/>
  <c r="K35" i="14"/>
  <c r="L35" i="14"/>
  <c r="M35" i="14"/>
  <c r="P35" i="14" s="1"/>
  <c r="N35" i="14"/>
  <c r="O35" i="14"/>
  <c r="H36" i="14"/>
  <c r="K36" i="14" s="1"/>
  <c r="L36" i="14"/>
  <c r="N36" i="14"/>
  <c r="O36" i="14"/>
  <c r="H37" i="14"/>
  <c r="K37" i="14"/>
  <c r="L37" i="14"/>
  <c r="M37" i="14"/>
  <c r="P37" i="14" s="1"/>
  <c r="N37" i="14"/>
  <c r="O37" i="14"/>
  <c r="H38" i="14"/>
  <c r="M38" i="14" s="1"/>
  <c r="P38" i="14" s="1"/>
  <c r="L38" i="14"/>
  <c r="N38" i="14"/>
  <c r="O38" i="14"/>
  <c r="H39" i="14"/>
  <c r="K39" i="14"/>
  <c r="L39" i="14"/>
  <c r="M39" i="14"/>
  <c r="P39" i="14" s="1"/>
  <c r="N39" i="14"/>
  <c r="O39" i="14"/>
  <c r="H40" i="14"/>
  <c r="K40" i="14" s="1"/>
  <c r="L40" i="14"/>
  <c r="N40" i="14"/>
  <c r="O40" i="14"/>
  <c r="H41" i="14"/>
  <c r="K41" i="14"/>
  <c r="L41" i="14"/>
  <c r="M41" i="14"/>
  <c r="P41" i="14" s="1"/>
  <c r="N41" i="14"/>
  <c r="O41" i="14"/>
  <c r="H42" i="14"/>
  <c r="M42" i="14" s="1"/>
  <c r="P42" i="14" s="1"/>
  <c r="L42" i="14"/>
  <c r="N42" i="14"/>
  <c r="O42" i="14"/>
  <c r="H43" i="14"/>
  <c r="K43" i="14"/>
  <c r="L43" i="14"/>
  <c r="M43" i="14"/>
  <c r="P43" i="14" s="1"/>
  <c r="N43" i="14"/>
  <c r="O43" i="14"/>
  <c r="H44" i="14"/>
  <c r="K44" i="14" s="1"/>
  <c r="L44" i="14"/>
  <c r="N44" i="14"/>
  <c r="O44" i="14"/>
  <c r="H45" i="14"/>
  <c r="K45" i="14"/>
  <c r="L45" i="14"/>
  <c r="M45" i="14"/>
  <c r="P45" i="14" s="1"/>
  <c r="N45" i="14"/>
  <c r="O45" i="14"/>
  <c r="H46" i="14"/>
  <c r="M46" i="14" s="1"/>
  <c r="P46" i="14" s="1"/>
  <c r="L46" i="14"/>
  <c r="N46" i="14"/>
  <c r="O46" i="14"/>
  <c r="H47" i="14"/>
  <c r="K47" i="14"/>
  <c r="L47" i="14"/>
  <c r="M47" i="14"/>
  <c r="P47" i="14" s="1"/>
  <c r="N47" i="14"/>
  <c r="O47" i="14"/>
  <c r="H48" i="14"/>
  <c r="K48" i="14" s="1"/>
  <c r="L48" i="14"/>
  <c r="N48" i="14"/>
  <c r="O48" i="14"/>
  <c r="H49" i="14"/>
  <c r="K49" i="14"/>
  <c r="L49" i="14"/>
  <c r="M49" i="14"/>
  <c r="P49" i="14" s="1"/>
  <c r="N49" i="14"/>
  <c r="O49" i="14"/>
  <c r="H50" i="14"/>
  <c r="M50" i="14" s="1"/>
  <c r="P50" i="14" s="1"/>
  <c r="L50" i="14"/>
  <c r="N50" i="14"/>
  <c r="O50" i="14"/>
  <c r="H51" i="14"/>
  <c r="K51" i="14"/>
  <c r="L51" i="14"/>
  <c r="M51" i="14"/>
  <c r="P51" i="14" s="1"/>
  <c r="N51" i="14"/>
  <c r="O51" i="14"/>
  <c r="H52" i="14"/>
  <c r="K52" i="14" s="1"/>
  <c r="L52" i="14"/>
  <c r="N52" i="14"/>
  <c r="O52" i="14"/>
  <c r="H53" i="14"/>
  <c r="K53" i="14"/>
  <c r="L53" i="14"/>
  <c r="M53" i="14"/>
  <c r="P53" i="14" s="1"/>
  <c r="N53" i="14"/>
  <c r="O53" i="14"/>
  <c r="H54" i="14"/>
  <c r="M54" i="14" s="1"/>
  <c r="P54" i="14" s="1"/>
  <c r="L54" i="14"/>
  <c r="N54" i="14"/>
  <c r="O54" i="14"/>
  <c r="H55" i="14"/>
  <c r="K55" i="14"/>
  <c r="L55" i="14"/>
  <c r="M55" i="14"/>
  <c r="P55" i="14" s="1"/>
  <c r="N55" i="14"/>
  <c r="O55" i="14"/>
  <c r="H56" i="14"/>
  <c r="K56" i="14" s="1"/>
  <c r="L56" i="14"/>
  <c r="N56" i="14"/>
  <c r="O56" i="14"/>
  <c r="H57" i="14"/>
  <c r="K57" i="14"/>
  <c r="L57" i="14"/>
  <c r="M57" i="14"/>
  <c r="P57" i="14" s="1"/>
  <c r="N57" i="14"/>
  <c r="O57" i="14"/>
  <c r="H58" i="14"/>
  <c r="M58" i="14" s="1"/>
  <c r="P58" i="14" s="1"/>
  <c r="L58" i="14"/>
  <c r="N58" i="14"/>
  <c r="O58" i="14"/>
  <c r="H59" i="14"/>
  <c r="K59" i="14"/>
  <c r="L59" i="14"/>
  <c r="M59" i="14"/>
  <c r="P59" i="14" s="1"/>
  <c r="N59" i="14"/>
  <c r="O59" i="14"/>
  <c r="H60" i="14"/>
  <c r="K60" i="14" s="1"/>
  <c r="L60" i="14"/>
  <c r="N60" i="14"/>
  <c r="O60" i="14"/>
  <c r="H61" i="14"/>
  <c r="K61" i="14"/>
  <c r="L61" i="14"/>
  <c r="M61" i="14"/>
  <c r="P61" i="14" s="1"/>
  <c r="N61" i="14"/>
  <c r="O61" i="14"/>
  <c r="H62" i="14"/>
  <c r="M62" i="14" s="1"/>
  <c r="P62" i="14" s="1"/>
  <c r="L62" i="14"/>
  <c r="N62" i="14"/>
  <c r="O62" i="14"/>
  <c r="H63" i="14"/>
  <c r="K63" i="14"/>
  <c r="L63" i="14"/>
  <c r="M63" i="14"/>
  <c r="P63" i="14" s="1"/>
  <c r="N63" i="14"/>
  <c r="O63" i="14"/>
  <c r="H64" i="14"/>
  <c r="K64" i="14" s="1"/>
  <c r="L64" i="14"/>
  <c r="N64" i="14"/>
  <c r="O64" i="14"/>
  <c r="H65" i="14"/>
  <c r="K65" i="14"/>
  <c r="L65" i="14"/>
  <c r="M65" i="14"/>
  <c r="N65" i="14"/>
  <c r="O65" i="14"/>
  <c r="H66" i="14"/>
  <c r="M66" i="14" s="1"/>
  <c r="L66" i="14"/>
  <c r="N66" i="14"/>
  <c r="O66" i="14"/>
  <c r="P66" i="14"/>
  <c r="H67" i="14"/>
  <c r="K67" i="14"/>
  <c r="L67" i="14"/>
  <c r="M67" i="14"/>
  <c r="P67" i="14" s="1"/>
  <c r="N67" i="14"/>
  <c r="O67" i="14"/>
  <c r="H68" i="14"/>
  <c r="L68" i="14"/>
  <c r="N68" i="14"/>
  <c r="O68" i="14"/>
  <c r="H69" i="14"/>
  <c r="K69" i="14"/>
  <c r="L69" i="14"/>
  <c r="M69" i="14"/>
  <c r="P69" i="14" s="1"/>
  <c r="N69" i="14"/>
  <c r="O69" i="14"/>
  <c r="H70" i="14"/>
  <c r="M70" i="14" s="1"/>
  <c r="L70" i="14"/>
  <c r="N70" i="14"/>
  <c r="O70" i="14"/>
  <c r="P70" i="14"/>
  <c r="H71" i="14"/>
  <c r="K71" i="14"/>
  <c r="L71" i="14"/>
  <c r="M71" i="14"/>
  <c r="P71" i="14" s="1"/>
  <c r="N71" i="14"/>
  <c r="O71" i="14"/>
  <c r="H72" i="14"/>
  <c r="L72" i="14"/>
  <c r="N72" i="14"/>
  <c r="O72" i="14"/>
  <c r="H73" i="14"/>
  <c r="K73" i="14"/>
  <c r="L73" i="14"/>
  <c r="M73" i="14"/>
  <c r="P73" i="14" s="1"/>
  <c r="N73" i="14"/>
  <c r="O73" i="14"/>
  <c r="H74" i="14"/>
  <c r="M74" i="14" s="1"/>
  <c r="L74" i="14"/>
  <c r="N74" i="14"/>
  <c r="O74" i="14"/>
  <c r="P74" i="14"/>
  <c r="H75" i="14"/>
  <c r="K75" i="14"/>
  <c r="L75" i="14"/>
  <c r="M75" i="14"/>
  <c r="P75" i="14" s="1"/>
  <c r="N75" i="14"/>
  <c r="O75" i="14"/>
  <c r="H76" i="14"/>
  <c r="L76" i="14"/>
  <c r="N76" i="14"/>
  <c r="O76" i="14"/>
  <c r="H77" i="14"/>
  <c r="K77" i="14"/>
  <c r="L77" i="14"/>
  <c r="M77" i="14"/>
  <c r="N77" i="14"/>
  <c r="O77" i="14"/>
  <c r="H78" i="14"/>
  <c r="M78" i="14" s="1"/>
  <c r="P78" i="14" s="1"/>
  <c r="L78" i="14"/>
  <c r="N78" i="14"/>
  <c r="O78" i="14"/>
  <c r="H79" i="14"/>
  <c r="K79" i="14"/>
  <c r="L79" i="14"/>
  <c r="M79" i="14"/>
  <c r="P79" i="14" s="1"/>
  <c r="N79" i="14"/>
  <c r="O79" i="14"/>
  <c r="H80" i="14"/>
  <c r="L80" i="14"/>
  <c r="N80" i="14"/>
  <c r="O80" i="14"/>
  <c r="H81" i="14"/>
  <c r="K81" i="14"/>
  <c r="L81" i="14"/>
  <c r="M81" i="14"/>
  <c r="N81" i="14"/>
  <c r="O81" i="14"/>
  <c r="H82" i="14"/>
  <c r="M82" i="14" s="1"/>
  <c r="L82" i="14"/>
  <c r="N82" i="14"/>
  <c r="O82" i="14"/>
  <c r="P82" i="14"/>
  <c r="H83" i="14"/>
  <c r="K83" i="14"/>
  <c r="L83" i="14"/>
  <c r="M83" i="14"/>
  <c r="P83" i="14" s="1"/>
  <c r="N83" i="14"/>
  <c r="O83" i="14"/>
  <c r="H84" i="14"/>
  <c r="L84" i="14"/>
  <c r="N84" i="14"/>
  <c r="O84" i="14"/>
  <c r="H85" i="14"/>
  <c r="K85" i="14"/>
  <c r="L85" i="14"/>
  <c r="M85" i="14"/>
  <c r="P85" i="14" s="1"/>
  <c r="N85" i="14"/>
  <c r="O85" i="14"/>
  <c r="H86" i="14"/>
  <c r="M86" i="14" s="1"/>
  <c r="L86" i="14"/>
  <c r="N86" i="14"/>
  <c r="O86" i="14"/>
  <c r="P86" i="14"/>
  <c r="H87" i="14"/>
  <c r="K87" i="14"/>
  <c r="L87" i="14"/>
  <c r="M87" i="14"/>
  <c r="P87" i="14" s="1"/>
  <c r="N87" i="14"/>
  <c r="O87" i="14"/>
  <c r="H88" i="14"/>
  <c r="L88" i="14"/>
  <c r="N88" i="14"/>
  <c r="O88" i="14"/>
  <c r="H89" i="14"/>
  <c r="K89" i="14"/>
  <c r="L89" i="14"/>
  <c r="M89" i="14"/>
  <c r="P89" i="14" s="1"/>
  <c r="N89" i="14"/>
  <c r="O89" i="14"/>
  <c r="H90" i="14"/>
  <c r="M90" i="14" s="1"/>
  <c r="L90" i="14"/>
  <c r="N90" i="14"/>
  <c r="O90" i="14"/>
  <c r="P90" i="14"/>
  <c r="H91" i="14"/>
  <c r="K91" i="14"/>
  <c r="L91" i="14"/>
  <c r="M91" i="14"/>
  <c r="P91" i="14" s="1"/>
  <c r="N91" i="14"/>
  <c r="O91" i="14"/>
  <c r="H92" i="14"/>
  <c r="L92" i="14"/>
  <c r="N92" i="14"/>
  <c r="O92" i="14"/>
  <c r="H93" i="14"/>
  <c r="K93" i="14"/>
  <c r="L93" i="14"/>
  <c r="M93" i="14"/>
  <c r="N93" i="14"/>
  <c r="O93" i="14"/>
  <c r="H94" i="14"/>
  <c r="M94" i="14" s="1"/>
  <c r="L94" i="14"/>
  <c r="N94" i="14"/>
  <c r="O94" i="14"/>
  <c r="P94" i="14"/>
  <c r="H95" i="14"/>
  <c r="K95" i="14"/>
  <c r="L95" i="14"/>
  <c r="M95" i="14"/>
  <c r="P95" i="14" s="1"/>
  <c r="N95" i="14"/>
  <c r="O95" i="14"/>
  <c r="H96" i="14"/>
  <c r="L96" i="14"/>
  <c r="N96" i="14"/>
  <c r="O96" i="14"/>
  <c r="H97" i="14"/>
  <c r="K97" i="14"/>
  <c r="L97" i="14"/>
  <c r="M97" i="14"/>
  <c r="N97" i="14"/>
  <c r="O97" i="14"/>
  <c r="H98" i="14"/>
  <c r="M98" i="14" s="1"/>
  <c r="L98" i="14"/>
  <c r="N98" i="14"/>
  <c r="O98" i="14"/>
  <c r="P98" i="14"/>
  <c r="H99" i="14"/>
  <c r="K99" i="14"/>
  <c r="L99" i="14"/>
  <c r="M99" i="14"/>
  <c r="P99" i="14" s="1"/>
  <c r="N99" i="14"/>
  <c r="O99" i="14"/>
  <c r="H100" i="14"/>
  <c r="L100" i="14"/>
  <c r="N100" i="14"/>
  <c r="O100" i="14"/>
  <c r="H101" i="14"/>
  <c r="K101" i="14"/>
  <c r="L101" i="14"/>
  <c r="M101" i="14"/>
  <c r="P101" i="14" s="1"/>
  <c r="N101" i="14"/>
  <c r="O101" i="14"/>
  <c r="H102" i="14"/>
  <c r="M102" i="14" s="1"/>
  <c r="L102" i="14"/>
  <c r="N102" i="14"/>
  <c r="O102" i="14"/>
  <c r="P102" i="14"/>
  <c r="H103" i="14"/>
  <c r="K103" i="14"/>
  <c r="L103" i="14"/>
  <c r="M103" i="14"/>
  <c r="P103" i="14" s="1"/>
  <c r="N103" i="14"/>
  <c r="O103" i="14"/>
  <c r="H104" i="14"/>
  <c r="L104" i="14"/>
  <c r="N104" i="14"/>
  <c r="O104" i="14"/>
  <c r="H105" i="14"/>
  <c r="K105" i="14"/>
  <c r="L105" i="14"/>
  <c r="M105" i="14"/>
  <c r="P105" i="14" s="1"/>
  <c r="N105" i="14"/>
  <c r="O105" i="14"/>
  <c r="H106" i="14"/>
  <c r="M106" i="14" s="1"/>
  <c r="L106" i="14"/>
  <c r="N106" i="14"/>
  <c r="O106" i="14"/>
  <c r="P106" i="14"/>
  <c r="H107" i="14"/>
  <c r="K107" i="14"/>
  <c r="L107" i="14"/>
  <c r="M107" i="14"/>
  <c r="P107" i="14" s="1"/>
  <c r="N107" i="14"/>
  <c r="O107" i="14"/>
  <c r="H108" i="14"/>
  <c r="L108" i="14"/>
  <c r="N108" i="14"/>
  <c r="O108" i="14"/>
  <c r="H109" i="14"/>
  <c r="K109" i="14"/>
  <c r="L109" i="14"/>
  <c r="M109" i="14"/>
  <c r="N109" i="14"/>
  <c r="O109" i="14"/>
  <c r="H110" i="14"/>
  <c r="M110" i="14" s="1"/>
  <c r="P110" i="14" s="1"/>
  <c r="L110" i="14"/>
  <c r="N110" i="14"/>
  <c r="O110" i="14"/>
  <c r="H111" i="14"/>
  <c r="K111" i="14"/>
  <c r="L111" i="14"/>
  <c r="M111" i="14"/>
  <c r="P111" i="14" s="1"/>
  <c r="N111" i="14"/>
  <c r="O111" i="14"/>
  <c r="H112" i="14"/>
  <c r="L112" i="14"/>
  <c r="N112" i="14"/>
  <c r="O112" i="14"/>
  <c r="H113" i="14"/>
  <c r="K113" i="14"/>
  <c r="L113" i="14"/>
  <c r="M113" i="14"/>
  <c r="N113" i="14"/>
  <c r="O113" i="14"/>
  <c r="H114" i="14"/>
  <c r="M114" i="14" s="1"/>
  <c r="L114" i="14"/>
  <c r="N114" i="14"/>
  <c r="O114" i="14"/>
  <c r="P114" i="14"/>
  <c r="H115" i="14"/>
  <c r="K115" i="14"/>
  <c r="L115" i="14"/>
  <c r="M115" i="14"/>
  <c r="P115" i="14" s="1"/>
  <c r="N115" i="14"/>
  <c r="O115" i="14"/>
  <c r="H116" i="14"/>
  <c r="L116" i="14"/>
  <c r="N116" i="14"/>
  <c r="O116" i="14"/>
  <c r="H117" i="14"/>
  <c r="K117" i="14"/>
  <c r="L117" i="14"/>
  <c r="M117" i="14"/>
  <c r="P117" i="14" s="1"/>
  <c r="N117" i="14"/>
  <c r="O117" i="14"/>
  <c r="H118" i="14"/>
  <c r="M118" i="14" s="1"/>
  <c r="L118" i="14"/>
  <c r="N118" i="14"/>
  <c r="O118" i="14"/>
  <c r="P118" i="14"/>
  <c r="H119" i="14"/>
  <c r="K119" i="14"/>
  <c r="L119" i="14"/>
  <c r="M119" i="14"/>
  <c r="P119" i="14" s="1"/>
  <c r="N119" i="14"/>
  <c r="O119" i="14"/>
  <c r="H120" i="14"/>
  <c r="L120" i="14"/>
  <c r="N120" i="14"/>
  <c r="O120" i="14"/>
  <c r="H121" i="14"/>
  <c r="K121" i="14"/>
  <c r="L121" i="14"/>
  <c r="M121" i="14"/>
  <c r="P121" i="14" s="1"/>
  <c r="N121" i="14"/>
  <c r="O121" i="14"/>
  <c r="H39" i="8"/>
  <c r="K39" i="8"/>
  <c r="L39" i="8"/>
  <c r="M39" i="8"/>
  <c r="P39" i="8" s="1"/>
  <c r="N39" i="8"/>
  <c r="O39" i="8"/>
  <c r="H40" i="8"/>
  <c r="K40" i="8" s="1"/>
  <c r="L40" i="8"/>
  <c r="N40" i="8"/>
  <c r="O40" i="8"/>
  <c r="H41" i="8"/>
  <c r="K41" i="8"/>
  <c r="L41" i="8"/>
  <c r="M41" i="8"/>
  <c r="P41" i="8" s="1"/>
  <c r="N41" i="8"/>
  <c r="O41" i="8"/>
  <c r="H42" i="8"/>
  <c r="M42" i="8" s="1"/>
  <c r="P42" i="8" s="1"/>
  <c r="L42" i="8"/>
  <c r="N42" i="8"/>
  <c r="O42" i="8"/>
  <c r="H43" i="8"/>
  <c r="K43" i="8"/>
  <c r="L43" i="8"/>
  <c r="M43" i="8"/>
  <c r="P43" i="8" s="1"/>
  <c r="N43" i="8"/>
  <c r="O43" i="8"/>
  <c r="H44" i="8"/>
  <c r="K44" i="8" s="1"/>
  <c r="L44" i="8"/>
  <c r="N44" i="8"/>
  <c r="O44" i="8"/>
  <c r="H45" i="8"/>
  <c r="K45" i="8"/>
  <c r="L45" i="8"/>
  <c r="M45" i="8"/>
  <c r="P45" i="8" s="1"/>
  <c r="N45" i="8"/>
  <c r="O45" i="8"/>
  <c r="H46" i="8"/>
  <c r="M46" i="8" s="1"/>
  <c r="P46" i="8" s="1"/>
  <c r="L46" i="8"/>
  <c r="N46" i="8"/>
  <c r="O46" i="8"/>
  <c r="H47" i="8"/>
  <c r="K47" i="8"/>
  <c r="L47" i="8"/>
  <c r="M47" i="8"/>
  <c r="P47" i="8" s="1"/>
  <c r="N47" i="8"/>
  <c r="O47" i="8"/>
  <c r="H48" i="8"/>
  <c r="K48" i="8" s="1"/>
  <c r="L48" i="8"/>
  <c r="N48" i="8"/>
  <c r="O48" i="8"/>
  <c r="H49" i="8"/>
  <c r="K49" i="8"/>
  <c r="L49" i="8"/>
  <c r="M49" i="8"/>
  <c r="P49" i="8" s="1"/>
  <c r="N49" i="8"/>
  <c r="O49" i="8"/>
  <c r="B14" i="105"/>
  <c r="C14" i="105"/>
  <c r="D14" i="105"/>
  <c r="H14" i="105"/>
  <c r="K14" i="105"/>
  <c r="L14" i="105"/>
  <c r="M14" i="105"/>
  <c r="N14" i="105"/>
  <c r="O14" i="105"/>
  <c r="P14" i="105"/>
  <c r="A14" i="105" s="1"/>
  <c r="B15" i="105"/>
  <c r="C15" i="105"/>
  <c r="D15" i="105"/>
  <c r="B16" i="105"/>
  <c r="C16" i="105"/>
  <c r="D16" i="105"/>
  <c r="B17" i="105"/>
  <c r="C17" i="105"/>
  <c r="D17" i="105"/>
  <c r="H17" i="105"/>
  <c r="K17" i="105"/>
  <c r="L17" i="105"/>
  <c r="M17" i="105"/>
  <c r="N17" i="105"/>
  <c r="O17" i="105"/>
  <c r="P17" i="105"/>
  <c r="A17" i="105" s="1"/>
  <c r="D17" i="52"/>
  <c r="C17" i="52"/>
  <c r="B17" i="52"/>
  <c r="B15" i="52"/>
  <c r="C15" i="52"/>
  <c r="D15" i="52"/>
  <c r="H15" i="52"/>
  <c r="K15" i="52"/>
  <c r="L15" i="52"/>
  <c r="M15" i="52"/>
  <c r="N15" i="52"/>
  <c r="O15" i="52"/>
  <c r="P15" i="52"/>
  <c r="A15" i="52" s="1"/>
  <c r="B16" i="52"/>
  <c r="C16" i="52"/>
  <c r="D16" i="52"/>
  <c r="H16" i="52"/>
  <c r="K16" i="52"/>
  <c r="L16" i="52"/>
  <c r="M16" i="52"/>
  <c r="N16" i="52"/>
  <c r="O16" i="52"/>
  <c r="P16" i="52"/>
  <c r="A16" i="52" s="1"/>
  <c r="K96" i="14" l="1"/>
  <c r="M96" i="14"/>
  <c r="P96" i="14" s="1"/>
  <c r="K80" i="14"/>
  <c r="M80" i="14"/>
  <c r="P80" i="14" s="1"/>
  <c r="K84" i="14"/>
  <c r="M84" i="14"/>
  <c r="P84" i="14" s="1"/>
  <c r="K68" i="14"/>
  <c r="M68" i="14"/>
  <c r="P68" i="14" s="1"/>
  <c r="P113" i="14"/>
  <c r="K108" i="14"/>
  <c r="M108" i="14"/>
  <c r="P108" i="14" s="1"/>
  <c r="P97" i="14"/>
  <c r="K92" i="14"/>
  <c r="M92" i="14"/>
  <c r="P92" i="14" s="1"/>
  <c r="P81" i="14"/>
  <c r="K76" i="14"/>
  <c r="M76" i="14"/>
  <c r="P76" i="14" s="1"/>
  <c r="P65" i="14"/>
  <c r="K116" i="14"/>
  <c r="M116" i="14"/>
  <c r="P116" i="14" s="1"/>
  <c r="K100" i="14"/>
  <c r="M100" i="14"/>
  <c r="P100" i="14" s="1"/>
  <c r="K112" i="14"/>
  <c r="M112" i="14"/>
  <c r="P112" i="14" s="1"/>
  <c r="K120" i="14"/>
  <c r="M120" i="14"/>
  <c r="P120" i="14" s="1"/>
  <c r="P109" i="14"/>
  <c r="K104" i="14"/>
  <c r="M104" i="14"/>
  <c r="P104" i="14" s="1"/>
  <c r="P93" i="14"/>
  <c r="K88" i="14"/>
  <c r="M88" i="14"/>
  <c r="P88" i="14" s="1"/>
  <c r="P77" i="14"/>
  <c r="K72" i="14"/>
  <c r="M72" i="14"/>
  <c r="P72" i="14" s="1"/>
  <c r="K118" i="14"/>
  <c r="K114" i="14"/>
  <c r="K110" i="14"/>
  <c r="K106" i="14"/>
  <c r="K102" i="14"/>
  <c r="K98" i="14"/>
  <c r="K94" i="14"/>
  <c r="K90" i="14"/>
  <c r="K86" i="14"/>
  <c r="K82" i="14"/>
  <c r="K78" i="14"/>
  <c r="K74" i="14"/>
  <c r="K70" i="14"/>
  <c r="K66" i="14"/>
  <c r="M64" i="14"/>
  <c r="P64" i="14" s="1"/>
  <c r="K62" i="14"/>
  <c r="M60" i="14"/>
  <c r="P60" i="14" s="1"/>
  <c r="K58" i="14"/>
  <c r="M56" i="14"/>
  <c r="P56" i="14" s="1"/>
  <c r="K54" i="14"/>
  <c r="M52" i="14"/>
  <c r="P52" i="14" s="1"/>
  <c r="K50" i="14"/>
  <c r="M48" i="14"/>
  <c r="P48" i="14" s="1"/>
  <c r="K46" i="14"/>
  <c r="M44" i="14"/>
  <c r="P44" i="14" s="1"/>
  <c r="K42" i="14"/>
  <c r="M40" i="14"/>
  <c r="P40" i="14" s="1"/>
  <c r="K38" i="14"/>
  <c r="M36" i="14"/>
  <c r="P36" i="14" s="1"/>
  <c r="K34" i="14"/>
  <c r="M32" i="14"/>
  <c r="P32" i="14" s="1"/>
  <c r="K30" i="14"/>
  <c r="M28" i="14"/>
  <c r="P28" i="14" s="1"/>
  <c r="K26" i="14"/>
  <c r="M24" i="14"/>
  <c r="P24" i="14" s="1"/>
  <c r="K22" i="14"/>
  <c r="M20" i="14"/>
  <c r="P20" i="14" s="1"/>
  <c r="K18" i="14"/>
  <c r="M16" i="14"/>
  <c r="P16" i="14" s="1"/>
  <c r="M48" i="8"/>
  <c r="P48" i="8" s="1"/>
  <c r="K46" i="8"/>
  <c r="M44" i="8"/>
  <c r="P44" i="8" s="1"/>
  <c r="K42" i="8"/>
  <c r="M40" i="8"/>
  <c r="P40" i="8" s="1"/>
  <c r="A17" i="52"/>
  <c r="B14" i="43" l="1"/>
  <c r="C14" i="43"/>
  <c r="D14" i="43"/>
  <c r="H14" i="43"/>
  <c r="K14" i="43"/>
  <c r="L14" i="43"/>
  <c r="M14" i="43"/>
  <c r="N14" i="43"/>
  <c r="O14" i="43"/>
  <c r="P14" i="43"/>
  <c r="A14" i="43" s="1"/>
  <c r="B15" i="43"/>
  <c r="C15" i="43"/>
  <c r="D15" i="43"/>
  <c r="H15" i="43"/>
  <c r="K15" i="43"/>
  <c r="L15" i="43"/>
  <c r="M15" i="43"/>
  <c r="N15" i="43"/>
  <c r="O15" i="43"/>
  <c r="P15" i="43"/>
  <c r="A15" i="43" s="1"/>
  <c r="B16" i="43"/>
  <c r="C16" i="43"/>
  <c r="D16" i="43"/>
  <c r="H16" i="43"/>
  <c r="K16" i="43"/>
  <c r="L16" i="43"/>
  <c r="M16" i="43"/>
  <c r="N16" i="43"/>
  <c r="O16" i="43"/>
  <c r="P16" i="43"/>
  <c r="B17" i="43"/>
  <c r="C17" i="43"/>
  <c r="D17" i="43"/>
  <c r="H17" i="43"/>
  <c r="K17" i="43"/>
  <c r="L17" i="43"/>
  <c r="M17" i="43"/>
  <c r="N17" i="43"/>
  <c r="O17" i="43"/>
  <c r="P17" i="43"/>
  <c r="A17" i="43" s="1"/>
  <c r="B14" i="100"/>
  <c r="C14" i="100"/>
  <c r="D14" i="100"/>
  <c r="H14" i="100"/>
  <c r="K14" i="100"/>
  <c r="L14" i="100"/>
  <c r="M14" i="100"/>
  <c r="N14" i="100"/>
  <c r="O14" i="100"/>
  <c r="P14" i="100"/>
  <c r="A14" i="100" s="1"/>
  <c r="B15" i="100"/>
  <c r="C15" i="100"/>
  <c r="D15" i="100"/>
  <c r="O15" i="100"/>
  <c r="B16" i="100"/>
  <c r="C16" i="100"/>
  <c r="D16" i="100"/>
  <c r="L16" i="100"/>
  <c r="B17" i="100"/>
  <c r="C17" i="100"/>
  <c r="D17" i="100"/>
  <c r="H17" i="100"/>
  <c r="M17" i="100"/>
  <c r="N17" i="100"/>
  <c r="B18" i="100"/>
  <c r="C18" i="100"/>
  <c r="D18" i="100"/>
  <c r="H18" i="100"/>
  <c r="K18" i="100"/>
  <c r="L18" i="100"/>
  <c r="M18" i="100"/>
  <c r="N18" i="100"/>
  <c r="O18" i="100"/>
  <c r="P18" i="100"/>
  <c r="A18" i="100" s="1"/>
  <c r="O32" i="44"/>
  <c r="O17" i="100" s="1"/>
  <c r="N32" i="44"/>
  <c r="L32" i="44"/>
  <c r="L17" i="100" s="1"/>
  <c r="K32" i="44"/>
  <c r="K17" i="100" s="1"/>
  <c r="H32" i="44"/>
  <c r="M32" i="44" s="1"/>
  <c r="P32" i="44" s="1"/>
  <c r="P17" i="100" s="1"/>
  <c r="O31" i="44"/>
  <c r="O16" i="100" s="1"/>
  <c r="N31" i="44"/>
  <c r="N16" i="100" s="1"/>
  <c r="M31" i="44"/>
  <c r="P31" i="44" s="1"/>
  <c r="P16" i="100" s="1"/>
  <c r="L31" i="44"/>
  <c r="H31" i="44"/>
  <c r="H16" i="100" s="1"/>
  <c r="O30" i="44"/>
  <c r="N30" i="44"/>
  <c r="N15" i="100" s="1"/>
  <c r="L30" i="44"/>
  <c r="L15" i="100" s="1"/>
  <c r="H30" i="44"/>
  <c r="M30" i="44" s="1"/>
  <c r="P30" i="44" l="1"/>
  <c r="P15" i="100" s="1"/>
  <c r="A15" i="100" s="1"/>
  <c r="M16" i="100"/>
  <c r="H15" i="100"/>
  <c r="M15" i="100"/>
  <c r="K31" i="44"/>
  <c r="K16" i="100" s="1"/>
  <c r="A16" i="43"/>
  <c r="A16" i="100"/>
  <c r="A17" i="100"/>
  <c r="K30" i="44"/>
  <c r="K15" i="100" s="1"/>
  <c r="B87" i="99" l="1"/>
  <c r="C87" i="99"/>
  <c r="D87" i="99"/>
  <c r="H87" i="99"/>
  <c r="K87" i="99"/>
  <c r="L87" i="99"/>
  <c r="M87" i="99"/>
  <c r="N87" i="99"/>
  <c r="O87" i="99"/>
  <c r="P87" i="99"/>
  <c r="A87" i="99" s="1"/>
  <c r="B88" i="99"/>
  <c r="C88" i="99"/>
  <c r="D88" i="99"/>
  <c r="B89" i="99"/>
  <c r="C89" i="99"/>
  <c r="D89" i="99"/>
  <c r="H89" i="99"/>
  <c r="K89" i="99"/>
  <c r="L89" i="99"/>
  <c r="M89" i="99"/>
  <c r="N89" i="99"/>
  <c r="O89" i="99"/>
  <c r="P89" i="99"/>
  <c r="A89" i="99" s="1"/>
  <c r="B90" i="99"/>
  <c r="C90" i="99"/>
  <c r="D90" i="99"/>
  <c r="H90" i="99"/>
  <c r="K90" i="99"/>
  <c r="L90" i="99"/>
  <c r="M90" i="99"/>
  <c r="N90" i="99"/>
  <c r="O90" i="99"/>
  <c r="P90" i="99"/>
  <c r="A90" i="99" s="1"/>
  <c r="B91" i="99"/>
  <c r="C91" i="99"/>
  <c r="D91" i="99"/>
  <c r="B92" i="99"/>
  <c r="C92" i="99"/>
  <c r="D92" i="99"/>
  <c r="B93" i="99"/>
  <c r="C93" i="99"/>
  <c r="D93" i="99"/>
  <c r="B94" i="99"/>
  <c r="C94" i="99"/>
  <c r="D94" i="99"/>
  <c r="B95" i="99"/>
  <c r="C95" i="99"/>
  <c r="D95" i="99"/>
  <c r="B96" i="99"/>
  <c r="C96" i="99"/>
  <c r="D96" i="99"/>
  <c r="B97" i="99"/>
  <c r="C97" i="99"/>
  <c r="D97" i="99"/>
  <c r="B98" i="99"/>
  <c r="C98" i="99"/>
  <c r="D98" i="99"/>
  <c r="B99" i="99"/>
  <c r="C99" i="99"/>
  <c r="D99" i="99"/>
  <c r="H99" i="99"/>
  <c r="K99" i="99"/>
  <c r="L99" i="99"/>
  <c r="M99" i="99"/>
  <c r="N99" i="99"/>
  <c r="O99" i="99"/>
  <c r="P99" i="99"/>
  <c r="B100" i="99"/>
  <c r="C100" i="99"/>
  <c r="D100" i="99"/>
  <c r="H100" i="99"/>
  <c r="K100" i="99"/>
  <c r="L100" i="99"/>
  <c r="M100" i="99"/>
  <c r="N100" i="99"/>
  <c r="O100" i="99"/>
  <c r="P100" i="99"/>
  <c r="A100" i="99" s="1"/>
  <c r="B101" i="99"/>
  <c r="C101" i="99"/>
  <c r="D101" i="99"/>
  <c r="B102" i="99"/>
  <c r="C102" i="99"/>
  <c r="D102" i="99"/>
  <c r="H102" i="99"/>
  <c r="K102" i="99"/>
  <c r="L102" i="99"/>
  <c r="M102" i="99"/>
  <c r="N102" i="99"/>
  <c r="O102" i="99"/>
  <c r="P102" i="99"/>
  <c r="A102" i="99" s="1"/>
  <c r="B103" i="99"/>
  <c r="C103" i="99"/>
  <c r="D103" i="99"/>
  <c r="B104" i="99"/>
  <c r="C104" i="99"/>
  <c r="D104" i="99"/>
  <c r="H104" i="99"/>
  <c r="K104" i="99"/>
  <c r="L104" i="99"/>
  <c r="M104" i="99"/>
  <c r="N104" i="99"/>
  <c r="O104" i="99"/>
  <c r="P104" i="99"/>
  <c r="A104" i="99" s="1"/>
  <c r="D24" i="49"/>
  <c r="C24" i="49"/>
  <c r="B24" i="49"/>
  <c r="D23" i="49"/>
  <c r="C23" i="49"/>
  <c r="B23" i="49"/>
  <c r="D22" i="49"/>
  <c r="C22" i="49"/>
  <c r="B22" i="49"/>
  <c r="D21" i="49"/>
  <c r="C21" i="49"/>
  <c r="B21" i="49"/>
  <c r="P20" i="49"/>
  <c r="A20" i="49" s="1"/>
  <c r="O20" i="49"/>
  <c r="N20" i="49"/>
  <c r="M20" i="49"/>
  <c r="L20" i="49"/>
  <c r="K20" i="49"/>
  <c r="H20" i="49"/>
  <c r="D20" i="49"/>
  <c r="C20" i="49"/>
  <c r="B20" i="49"/>
  <c r="D19" i="49"/>
  <c r="C19" i="49"/>
  <c r="B19" i="49"/>
  <c r="P23" i="103"/>
  <c r="A23" i="103" s="1"/>
  <c r="O23" i="103"/>
  <c r="N23" i="103"/>
  <c r="M23" i="103"/>
  <c r="L23" i="103"/>
  <c r="K23" i="103"/>
  <c r="H23" i="103"/>
  <c r="D23" i="103"/>
  <c r="C23" i="103"/>
  <c r="B23" i="103"/>
  <c r="P22" i="103"/>
  <c r="A22" i="103" s="1"/>
  <c r="O22" i="103"/>
  <c r="N22" i="103"/>
  <c r="M22" i="103"/>
  <c r="L22" i="103"/>
  <c r="K22" i="103"/>
  <c r="H22" i="103"/>
  <c r="D22" i="103"/>
  <c r="C22" i="103"/>
  <c r="B22" i="103"/>
  <c r="B23" i="102"/>
  <c r="C23" i="102"/>
  <c r="D23" i="102"/>
  <c r="H23" i="102"/>
  <c r="K23" i="102"/>
  <c r="L23" i="102"/>
  <c r="M23" i="102"/>
  <c r="N23" i="102"/>
  <c r="O23" i="102"/>
  <c r="P23" i="102"/>
  <c r="A23" i="102" s="1"/>
  <c r="B24" i="102"/>
  <c r="C24" i="102"/>
  <c r="D24" i="102"/>
  <c r="B25" i="102"/>
  <c r="C25" i="102"/>
  <c r="D25" i="102"/>
  <c r="B26" i="102"/>
  <c r="C26" i="102"/>
  <c r="D26" i="102"/>
  <c r="B16" i="102"/>
  <c r="C16" i="102"/>
  <c r="D16" i="102"/>
  <c r="B17" i="102"/>
  <c r="C17" i="102"/>
  <c r="D17" i="102"/>
  <c r="B18" i="102"/>
  <c r="C18" i="102"/>
  <c r="D18" i="102"/>
  <c r="B19" i="102"/>
  <c r="C19" i="102"/>
  <c r="D19" i="102"/>
  <c r="H19" i="102"/>
  <c r="K19" i="102"/>
  <c r="L19" i="102"/>
  <c r="M19" i="102"/>
  <c r="N19" i="102"/>
  <c r="O19" i="102"/>
  <c r="P19" i="102"/>
  <c r="A19" i="102" s="1"/>
  <c r="B20" i="102"/>
  <c r="C20" i="102"/>
  <c r="D20" i="102"/>
  <c r="B21" i="102"/>
  <c r="C21" i="102"/>
  <c r="D21" i="102"/>
  <c r="B22" i="102"/>
  <c r="C22" i="102"/>
  <c r="D22" i="102"/>
  <c r="B14" i="97" l="1"/>
  <c r="C14" i="97"/>
  <c r="D14" i="97"/>
  <c r="H14" i="97"/>
  <c r="K14" i="97"/>
  <c r="L14" i="97"/>
  <c r="M14" i="97"/>
  <c r="N14" i="97"/>
  <c r="O14" i="97"/>
  <c r="P14" i="97"/>
  <c r="A14" i="97" s="1"/>
  <c r="B15" i="97"/>
  <c r="C15" i="97"/>
  <c r="D15" i="97"/>
  <c r="H15" i="97"/>
  <c r="K15" i="97"/>
  <c r="L15" i="97"/>
  <c r="M15" i="97"/>
  <c r="N15" i="97"/>
  <c r="O15" i="97"/>
  <c r="P15" i="97"/>
  <c r="A15" i="97" s="1"/>
  <c r="B16" i="97"/>
  <c r="C16" i="97"/>
  <c r="D16" i="97"/>
  <c r="H16" i="97"/>
  <c r="K16" i="97"/>
  <c r="L16" i="97"/>
  <c r="M16" i="97"/>
  <c r="N16" i="97"/>
  <c r="O16" i="97"/>
  <c r="P16" i="97"/>
  <c r="A16" i="97" s="1"/>
  <c r="B17" i="97"/>
  <c r="C17" i="97"/>
  <c r="D17" i="97"/>
  <c r="H17" i="97"/>
  <c r="K17" i="97"/>
  <c r="L17" i="97"/>
  <c r="M17" i="97"/>
  <c r="N17" i="97"/>
  <c r="O17" i="97"/>
  <c r="P17" i="97"/>
  <c r="A17" i="97" s="1"/>
  <c r="B18" i="97"/>
  <c r="C18" i="97"/>
  <c r="D18" i="97"/>
  <c r="H18" i="97"/>
  <c r="K18" i="97"/>
  <c r="L18" i="97"/>
  <c r="M18" i="97"/>
  <c r="N18" i="97"/>
  <c r="O18" i="97"/>
  <c r="P18" i="97"/>
  <c r="A18" i="97" s="1"/>
  <c r="B19" i="97"/>
  <c r="C19" i="97"/>
  <c r="D19" i="97"/>
  <c r="H19" i="97"/>
  <c r="K19" i="97"/>
  <c r="L19" i="97"/>
  <c r="M19" i="97"/>
  <c r="N19" i="97"/>
  <c r="O19" i="97"/>
  <c r="P19" i="97"/>
  <c r="A19" i="97" s="1"/>
  <c r="B20" i="97"/>
  <c r="C20" i="97"/>
  <c r="D20" i="97"/>
  <c r="H20" i="97"/>
  <c r="K20" i="97"/>
  <c r="L20" i="97"/>
  <c r="M20" i="97"/>
  <c r="N20" i="97"/>
  <c r="O20" i="97"/>
  <c r="P20" i="97"/>
  <c r="A20" i="97" s="1"/>
  <c r="B21" i="97"/>
  <c r="C21" i="97"/>
  <c r="D21" i="97"/>
  <c r="H21" i="97"/>
  <c r="K21" i="97"/>
  <c r="L21" i="97"/>
  <c r="M21" i="97"/>
  <c r="N21" i="97"/>
  <c r="O21" i="97"/>
  <c r="P21" i="97"/>
  <c r="A21" i="97" s="1"/>
  <c r="B22" i="97"/>
  <c r="C22" i="97"/>
  <c r="D22" i="97"/>
  <c r="H22" i="97"/>
  <c r="K22" i="97"/>
  <c r="L22" i="97"/>
  <c r="M22" i="97"/>
  <c r="N22" i="97"/>
  <c r="O22" i="97"/>
  <c r="P22" i="97"/>
  <c r="A22" i="97" s="1"/>
  <c r="B23" i="97"/>
  <c r="C23" i="97"/>
  <c r="D23" i="97"/>
  <c r="H23" i="97"/>
  <c r="K23" i="97"/>
  <c r="L23" i="97"/>
  <c r="M23" i="97"/>
  <c r="N23" i="97"/>
  <c r="O23" i="97"/>
  <c r="P23" i="97"/>
  <c r="A23" i="97" s="1"/>
  <c r="B24" i="97"/>
  <c r="C24" i="97"/>
  <c r="D24" i="97"/>
  <c r="H24" i="97"/>
  <c r="K24" i="97"/>
  <c r="L24" i="97"/>
  <c r="M24" i="97"/>
  <c r="N24" i="97"/>
  <c r="O24" i="97"/>
  <c r="P24" i="97"/>
  <c r="A24" i="97" s="1"/>
  <c r="O24" i="50"/>
  <c r="O24" i="49" s="1"/>
  <c r="N24" i="50"/>
  <c r="N24" i="49" s="1"/>
  <c r="L24" i="50"/>
  <c r="L24" i="49" s="1"/>
  <c r="H24" i="50"/>
  <c r="K24" i="50" l="1"/>
  <c r="K24" i="49" s="1"/>
  <c r="H24" i="49"/>
  <c r="M24" i="50"/>
  <c r="B16" i="108"/>
  <c r="C16" i="108"/>
  <c r="D16" i="108"/>
  <c r="B17" i="108"/>
  <c r="C17" i="108"/>
  <c r="D17" i="108"/>
  <c r="B18" i="108"/>
  <c r="C18" i="108"/>
  <c r="D18" i="108"/>
  <c r="B19" i="108"/>
  <c r="C19" i="108"/>
  <c r="D19" i="108"/>
  <c r="B20" i="108"/>
  <c r="C20" i="108"/>
  <c r="D20" i="108"/>
  <c r="B21" i="108"/>
  <c r="C21" i="108"/>
  <c r="D21" i="108"/>
  <c r="B22" i="108"/>
  <c r="C22" i="108"/>
  <c r="D22" i="108"/>
  <c r="B23" i="108"/>
  <c r="C23" i="108"/>
  <c r="D23" i="108"/>
  <c r="B24" i="108"/>
  <c r="C24" i="108"/>
  <c r="D24" i="108"/>
  <c r="B25" i="108"/>
  <c r="C25" i="108"/>
  <c r="D25" i="108"/>
  <c r="B26" i="108"/>
  <c r="C26" i="108"/>
  <c r="D26" i="108"/>
  <c r="B27" i="108"/>
  <c r="C27" i="108"/>
  <c r="D27" i="108"/>
  <c r="B28" i="108"/>
  <c r="C28" i="108"/>
  <c r="D28" i="108"/>
  <c r="B29" i="108"/>
  <c r="C29" i="108"/>
  <c r="D29" i="108"/>
  <c r="H29" i="108"/>
  <c r="K29" i="108"/>
  <c r="L29" i="108"/>
  <c r="M29" i="108"/>
  <c r="N29" i="108"/>
  <c r="O29" i="108"/>
  <c r="P29" i="108"/>
  <c r="A29" i="108" s="1"/>
  <c r="B30" i="108"/>
  <c r="C30" i="108"/>
  <c r="D30" i="108"/>
  <c r="B31" i="108"/>
  <c r="C31" i="108"/>
  <c r="D31" i="108"/>
  <c r="B32" i="108"/>
  <c r="C32" i="108"/>
  <c r="D32" i="108"/>
  <c r="B33" i="108"/>
  <c r="C33" i="108"/>
  <c r="D33" i="108"/>
  <c r="B34" i="108"/>
  <c r="C34" i="108"/>
  <c r="D34" i="108"/>
  <c r="B35" i="108"/>
  <c r="C35" i="108"/>
  <c r="D35" i="108"/>
  <c r="B36" i="108"/>
  <c r="C36" i="108"/>
  <c r="D36" i="108"/>
  <c r="B37" i="108"/>
  <c r="C37" i="108"/>
  <c r="D37" i="108"/>
  <c r="B38" i="108"/>
  <c r="C38" i="108"/>
  <c r="D38" i="108"/>
  <c r="B39" i="108"/>
  <c r="C39" i="108"/>
  <c r="D39" i="108"/>
  <c r="B40" i="108"/>
  <c r="C40" i="108"/>
  <c r="D40" i="108"/>
  <c r="B41" i="108"/>
  <c r="C41" i="108"/>
  <c r="D41" i="108"/>
  <c r="B42" i="108"/>
  <c r="C42" i="108"/>
  <c r="D42" i="108"/>
  <c r="H42" i="108"/>
  <c r="K42" i="108"/>
  <c r="L42" i="108"/>
  <c r="M42" i="108"/>
  <c r="N42" i="108"/>
  <c r="O42" i="108"/>
  <c r="P42" i="108"/>
  <c r="A42" i="108" s="1"/>
  <c r="B43" i="108"/>
  <c r="C43" i="108"/>
  <c r="D43" i="108"/>
  <c r="H43" i="108"/>
  <c r="K43" i="108"/>
  <c r="L43" i="108"/>
  <c r="M43" i="108"/>
  <c r="N43" i="108"/>
  <c r="O43" i="108"/>
  <c r="P43" i="108"/>
  <c r="A43" i="108" s="1"/>
  <c r="B44" i="108"/>
  <c r="C44" i="108"/>
  <c r="D44" i="108"/>
  <c r="H44" i="108"/>
  <c r="K44" i="108"/>
  <c r="L44" i="108"/>
  <c r="M44" i="108"/>
  <c r="N44" i="108"/>
  <c r="O44" i="108"/>
  <c r="P44" i="108"/>
  <c r="A44" i="108" s="1"/>
  <c r="B45" i="108"/>
  <c r="C45" i="108"/>
  <c r="D45" i="108"/>
  <c r="H45" i="108"/>
  <c r="K45" i="108"/>
  <c r="L45" i="108"/>
  <c r="M45" i="108"/>
  <c r="N45" i="108"/>
  <c r="O45" i="108"/>
  <c r="P45" i="108"/>
  <c r="A45" i="108" s="1"/>
  <c r="B46" i="108"/>
  <c r="C46" i="108"/>
  <c r="D46" i="108"/>
  <c r="H46" i="108"/>
  <c r="K46" i="108"/>
  <c r="L46" i="108"/>
  <c r="M46" i="108"/>
  <c r="N46" i="108"/>
  <c r="O46" i="108"/>
  <c r="P46" i="108"/>
  <c r="A46" i="108" s="1"/>
  <c r="B47" i="108"/>
  <c r="C47" i="108"/>
  <c r="D47" i="108"/>
  <c r="H47" i="108"/>
  <c r="K47" i="108"/>
  <c r="L47" i="108"/>
  <c r="M47" i="108"/>
  <c r="N47" i="108"/>
  <c r="O47" i="108"/>
  <c r="P47" i="108"/>
  <c r="A47" i="108" s="1"/>
  <c r="B48" i="108"/>
  <c r="C48" i="108"/>
  <c r="D48" i="108"/>
  <c r="H48" i="108"/>
  <c r="K48" i="108"/>
  <c r="L48" i="108"/>
  <c r="M48" i="108"/>
  <c r="N48" i="108"/>
  <c r="O48" i="108"/>
  <c r="P48" i="108"/>
  <c r="A48" i="108" s="1"/>
  <c r="B49" i="108"/>
  <c r="C49" i="108"/>
  <c r="D49" i="108"/>
  <c r="H49" i="108"/>
  <c r="K49" i="108"/>
  <c r="L49" i="108"/>
  <c r="M49" i="108"/>
  <c r="N49" i="108"/>
  <c r="O49" i="108"/>
  <c r="P49" i="108"/>
  <c r="A49" i="108" s="1"/>
  <c r="B50" i="108"/>
  <c r="C50" i="108"/>
  <c r="D50" i="108"/>
  <c r="H50" i="108"/>
  <c r="K50" i="108"/>
  <c r="L50" i="108"/>
  <c r="M50" i="108"/>
  <c r="N50" i="108"/>
  <c r="O50" i="108"/>
  <c r="P50" i="108"/>
  <c r="A50" i="108" s="1"/>
  <c r="B51" i="108"/>
  <c r="C51" i="108"/>
  <c r="D51" i="108"/>
  <c r="H51" i="108"/>
  <c r="K51" i="108"/>
  <c r="L51" i="108"/>
  <c r="M51" i="108"/>
  <c r="N51" i="108"/>
  <c r="O51" i="108"/>
  <c r="P51" i="108"/>
  <c r="A51" i="108" s="1"/>
  <c r="B52" i="108"/>
  <c r="C52" i="108"/>
  <c r="D52" i="108"/>
  <c r="H52" i="108"/>
  <c r="K52" i="108"/>
  <c r="L52" i="108"/>
  <c r="M52" i="108"/>
  <c r="N52" i="108"/>
  <c r="O52" i="108"/>
  <c r="P52" i="108"/>
  <c r="A52" i="108" s="1"/>
  <c r="B53" i="108"/>
  <c r="C53" i="108"/>
  <c r="D53" i="108"/>
  <c r="H53" i="108"/>
  <c r="K53" i="108"/>
  <c r="L53" i="108"/>
  <c r="M53" i="108"/>
  <c r="N53" i="108"/>
  <c r="O53" i="108"/>
  <c r="P53" i="108"/>
  <c r="A53" i="108" s="1"/>
  <c r="B54" i="108"/>
  <c r="C54" i="108"/>
  <c r="D54" i="108"/>
  <c r="H54" i="108"/>
  <c r="K54" i="108"/>
  <c r="L54" i="108"/>
  <c r="M54" i="108"/>
  <c r="N54" i="108"/>
  <c r="O54" i="108"/>
  <c r="P54" i="108"/>
  <c r="A54" i="108" s="1"/>
  <c r="B55" i="108"/>
  <c r="C55" i="108"/>
  <c r="D55" i="108"/>
  <c r="H55" i="108"/>
  <c r="K55" i="108"/>
  <c r="L55" i="108"/>
  <c r="M55" i="108"/>
  <c r="N55" i="108"/>
  <c r="O55" i="108"/>
  <c r="P55" i="108"/>
  <c r="A55" i="108" s="1"/>
  <c r="B56" i="108"/>
  <c r="C56" i="108"/>
  <c r="D56" i="108"/>
  <c r="H56" i="108"/>
  <c r="K56" i="108"/>
  <c r="L56" i="108"/>
  <c r="M56" i="108"/>
  <c r="N56" i="108"/>
  <c r="O56" i="108"/>
  <c r="P56" i="108"/>
  <c r="A56" i="108" s="1"/>
  <c r="B57" i="108"/>
  <c r="C57" i="108"/>
  <c r="D57" i="108"/>
  <c r="H57" i="108"/>
  <c r="K57" i="108"/>
  <c r="L57" i="108"/>
  <c r="M57" i="108"/>
  <c r="N57" i="108"/>
  <c r="O57" i="108"/>
  <c r="P57" i="108"/>
  <c r="A57" i="108" s="1"/>
  <c r="B58" i="108"/>
  <c r="C58" i="108"/>
  <c r="D58" i="108"/>
  <c r="H58" i="108"/>
  <c r="K58" i="108"/>
  <c r="L58" i="108"/>
  <c r="M58" i="108"/>
  <c r="N58" i="108"/>
  <c r="O58" i="108"/>
  <c r="P58" i="108"/>
  <c r="A58" i="108" s="1"/>
  <c r="B59" i="108"/>
  <c r="C59" i="108"/>
  <c r="D59" i="108"/>
  <c r="H59" i="108"/>
  <c r="K59" i="108"/>
  <c r="L59" i="108"/>
  <c r="M59" i="108"/>
  <c r="N59" i="108"/>
  <c r="O59" i="108"/>
  <c r="P59" i="108"/>
  <c r="A59" i="108" s="1"/>
  <c r="B60" i="108"/>
  <c r="C60" i="108"/>
  <c r="D60" i="108"/>
  <c r="H60" i="108"/>
  <c r="K60" i="108"/>
  <c r="L60" i="108"/>
  <c r="M60" i="108"/>
  <c r="N60" i="108"/>
  <c r="O60" i="108"/>
  <c r="P60" i="108"/>
  <c r="A60" i="108" s="1"/>
  <c r="B61" i="108"/>
  <c r="C61" i="108"/>
  <c r="D61" i="108"/>
  <c r="H61" i="108"/>
  <c r="K61" i="108"/>
  <c r="L61" i="108"/>
  <c r="M61" i="108"/>
  <c r="N61" i="108"/>
  <c r="O61" i="108"/>
  <c r="P61" i="108"/>
  <c r="A61" i="108" s="1"/>
  <c r="B62" i="108"/>
  <c r="C62" i="108"/>
  <c r="D62" i="108"/>
  <c r="H62" i="108"/>
  <c r="K62" i="108"/>
  <c r="L62" i="108"/>
  <c r="M62" i="108"/>
  <c r="N62" i="108"/>
  <c r="O62" i="108"/>
  <c r="P62" i="108"/>
  <c r="A62" i="108" s="1"/>
  <c r="B63" i="108"/>
  <c r="C63" i="108"/>
  <c r="D63" i="108"/>
  <c r="H63" i="108"/>
  <c r="K63" i="108"/>
  <c r="L63" i="108"/>
  <c r="M63" i="108"/>
  <c r="N63" i="108"/>
  <c r="O63" i="108"/>
  <c r="P63" i="108"/>
  <c r="A63" i="108" s="1"/>
  <c r="B64" i="108"/>
  <c r="C64" i="108"/>
  <c r="D64" i="108"/>
  <c r="H64" i="108"/>
  <c r="K64" i="108"/>
  <c r="L64" i="108"/>
  <c r="M64" i="108"/>
  <c r="N64" i="108"/>
  <c r="O64" i="108"/>
  <c r="P64" i="108"/>
  <c r="A64" i="108" s="1"/>
  <c r="B65" i="108"/>
  <c r="C65" i="108"/>
  <c r="D65" i="108"/>
  <c r="H65" i="108"/>
  <c r="K65" i="108"/>
  <c r="L65" i="108"/>
  <c r="M65" i="108"/>
  <c r="N65" i="108"/>
  <c r="O65" i="108"/>
  <c r="P65" i="108"/>
  <c r="A65" i="108" s="1"/>
  <c r="B66" i="108"/>
  <c r="C66" i="108"/>
  <c r="D66" i="108"/>
  <c r="H66" i="108"/>
  <c r="K66" i="108"/>
  <c r="L66" i="108"/>
  <c r="M66" i="108"/>
  <c r="N66" i="108"/>
  <c r="O66" i="108"/>
  <c r="P66" i="108"/>
  <c r="A66" i="108" s="1"/>
  <c r="B67" i="108"/>
  <c r="C67" i="108"/>
  <c r="D67" i="108"/>
  <c r="H67" i="108"/>
  <c r="K67" i="108"/>
  <c r="L67" i="108"/>
  <c r="M67" i="108"/>
  <c r="N67" i="108"/>
  <c r="O67" i="108"/>
  <c r="P67" i="108"/>
  <c r="A67" i="108" s="1"/>
  <c r="B68" i="108"/>
  <c r="C68" i="108"/>
  <c r="D68" i="108"/>
  <c r="H68" i="108"/>
  <c r="K68" i="108"/>
  <c r="L68" i="108"/>
  <c r="M68" i="108"/>
  <c r="N68" i="108"/>
  <c r="O68" i="108"/>
  <c r="P68" i="108"/>
  <c r="A68" i="108" s="1"/>
  <c r="B69" i="108"/>
  <c r="C69" i="108"/>
  <c r="D69" i="108"/>
  <c r="H69" i="108"/>
  <c r="K69" i="108"/>
  <c r="L69" i="108"/>
  <c r="M69" i="108"/>
  <c r="N69" i="108"/>
  <c r="O69" i="108"/>
  <c r="P69" i="108"/>
  <c r="A69" i="108" s="1"/>
  <c r="B70" i="108"/>
  <c r="C70" i="108"/>
  <c r="D70" i="108"/>
  <c r="H70" i="108"/>
  <c r="K70" i="108"/>
  <c r="L70" i="108"/>
  <c r="M70" i="108"/>
  <c r="N70" i="108"/>
  <c r="O70" i="108"/>
  <c r="P70" i="108"/>
  <c r="A70" i="108" s="1"/>
  <c r="B71" i="108"/>
  <c r="C71" i="108"/>
  <c r="D71" i="108"/>
  <c r="H71" i="108"/>
  <c r="K71" i="108"/>
  <c r="L71" i="108"/>
  <c r="M71" i="108"/>
  <c r="N71" i="108"/>
  <c r="O71" i="108"/>
  <c r="P71" i="108"/>
  <c r="A71" i="108" s="1"/>
  <c r="B72" i="108"/>
  <c r="C72" i="108"/>
  <c r="D72" i="108"/>
  <c r="H72" i="108"/>
  <c r="K72" i="108"/>
  <c r="L72" i="108"/>
  <c r="M72" i="108"/>
  <c r="N72" i="108"/>
  <c r="O72" i="108"/>
  <c r="P72" i="108"/>
  <c r="A72" i="108" s="1"/>
  <c r="B73" i="108"/>
  <c r="C73" i="108"/>
  <c r="D73" i="108"/>
  <c r="H73" i="108"/>
  <c r="K73" i="108"/>
  <c r="L73" i="108"/>
  <c r="M73" i="108"/>
  <c r="N73" i="108"/>
  <c r="O73" i="108"/>
  <c r="P73" i="108"/>
  <c r="A73" i="108" s="1"/>
  <c r="B74" i="108"/>
  <c r="C74" i="108"/>
  <c r="D74" i="108"/>
  <c r="H74" i="108"/>
  <c r="K74" i="108"/>
  <c r="L74" i="108"/>
  <c r="M74" i="108"/>
  <c r="N74" i="108"/>
  <c r="O74" i="108"/>
  <c r="P74" i="108"/>
  <c r="A74" i="108" s="1"/>
  <c r="B75" i="108"/>
  <c r="C75" i="108"/>
  <c r="D75" i="108"/>
  <c r="H75" i="108"/>
  <c r="K75" i="108"/>
  <c r="L75" i="108"/>
  <c r="M75" i="108"/>
  <c r="N75" i="108"/>
  <c r="O75" i="108"/>
  <c r="P75" i="108"/>
  <c r="A75" i="108" s="1"/>
  <c r="B76" i="108"/>
  <c r="C76" i="108"/>
  <c r="D76" i="108"/>
  <c r="H76" i="108"/>
  <c r="K76" i="108"/>
  <c r="L76" i="108"/>
  <c r="M76" i="108"/>
  <c r="N76" i="108"/>
  <c r="O76" i="108"/>
  <c r="P76" i="108"/>
  <c r="A76" i="108" s="1"/>
  <c r="B77" i="108"/>
  <c r="C77" i="108"/>
  <c r="D77" i="108"/>
  <c r="H77" i="108"/>
  <c r="K77" i="108"/>
  <c r="L77" i="108"/>
  <c r="M77" i="108"/>
  <c r="N77" i="108"/>
  <c r="O77" i="108"/>
  <c r="P77" i="108"/>
  <c r="A77" i="108" s="1"/>
  <c r="B78" i="108"/>
  <c r="C78" i="108"/>
  <c r="D78" i="108"/>
  <c r="H78" i="108"/>
  <c r="K78" i="108"/>
  <c r="L78" i="108"/>
  <c r="M78" i="108"/>
  <c r="N78" i="108"/>
  <c r="O78" i="108"/>
  <c r="P78" i="108"/>
  <c r="A78" i="108" s="1"/>
  <c r="B79" i="108"/>
  <c r="C79" i="108"/>
  <c r="D79" i="108"/>
  <c r="B80" i="108"/>
  <c r="C80" i="108"/>
  <c r="D80" i="108"/>
  <c r="B81" i="108"/>
  <c r="C81" i="108"/>
  <c r="D81" i="108"/>
  <c r="B82" i="108"/>
  <c r="C82" i="108"/>
  <c r="D82" i="108"/>
  <c r="B83" i="108"/>
  <c r="C83" i="108"/>
  <c r="D83" i="108"/>
  <c r="B84" i="108"/>
  <c r="C84" i="108"/>
  <c r="D84" i="108"/>
  <c r="B85" i="108"/>
  <c r="C85" i="108"/>
  <c r="D85" i="108"/>
  <c r="B86" i="108"/>
  <c r="C86" i="108"/>
  <c r="D86" i="108"/>
  <c r="B87" i="108"/>
  <c r="C87" i="108"/>
  <c r="D87" i="108"/>
  <c r="H87" i="108"/>
  <c r="K87" i="108"/>
  <c r="L87" i="108"/>
  <c r="M87" i="108"/>
  <c r="N87" i="108"/>
  <c r="O87" i="108"/>
  <c r="P87" i="108"/>
  <c r="A87" i="108" s="1"/>
  <c r="B88" i="108"/>
  <c r="C88" i="108"/>
  <c r="D88" i="108"/>
  <c r="B89" i="108"/>
  <c r="C89" i="108"/>
  <c r="D89" i="108"/>
  <c r="B90" i="108"/>
  <c r="C90" i="108"/>
  <c r="D90" i="108"/>
  <c r="B91" i="108"/>
  <c r="C91" i="108"/>
  <c r="D91" i="108"/>
  <c r="B92" i="108"/>
  <c r="C92" i="108"/>
  <c r="D92" i="108"/>
  <c r="H92" i="108"/>
  <c r="K92" i="108"/>
  <c r="L92" i="108"/>
  <c r="M92" i="108"/>
  <c r="N92" i="108"/>
  <c r="O92" i="108"/>
  <c r="P92" i="108"/>
  <c r="A92" i="108" s="1"/>
  <c r="B93" i="108"/>
  <c r="C93" i="108"/>
  <c r="D93" i="108"/>
  <c r="B94" i="108"/>
  <c r="C94" i="108"/>
  <c r="D94" i="108"/>
  <c r="B95" i="108"/>
  <c r="C95" i="108"/>
  <c r="D95" i="108"/>
  <c r="B96" i="108"/>
  <c r="C96" i="108"/>
  <c r="D96" i="108"/>
  <c r="B97" i="108"/>
  <c r="C97" i="108"/>
  <c r="D97" i="108"/>
  <c r="B98" i="108"/>
  <c r="C98" i="108"/>
  <c r="D98" i="108"/>
  <c r="B99" i="108"/>
  <c r="C99" i="108"/>
  <c r="D99" i="108"/>
  <c r="B100" i="108"/>
  <c r="C100" i="108"/>
  <c r="D100" i="108"/>
  <c r="B101" i="108"/>
  <c r="C101" i="108"/>
  <c r="D101" i="108"/>
  <c r="H101" i="108"/>
  <c r="K101" i="108"/>
  <c r="L101" i="108"/>
  <c r="M101" i="108"/>
  <c r="N101" i="108"/>
  <c r="O101" i="108"/>
  <c r="P101" i="108"/>
  <c r="A101" i="108" s="1"/>
  <c r="B102" i="108"/>
  <c r="C102" i="108"/>
  <c r="D102" i="108"/>
  <c r="B103" i="108"/>
  <c r="C103" i="108"/>
  <c r="D103" i="108"/>
  <c r="B104" i="108"/>
  <c r="C104" i="108"/>
  <c r="D104" i="108"/>
  <c r="B105" i="108"/>
  <c r="C105" i="108"/>
  <c r="D105" i="108"/>
  <c r="B106" i="108"/>
  <c r="C106" i="108"/>
  <c r="D106" i="108"/>
  <c r="B107" i="108"/>
  <c r="C107" i="108"/>
  <c r="D107" i="108"/>
  <c r="B108" i="108"/>
  <c r="C108" i="108"/>
  <c r="D108" i="108"/>
  <c r="B109" i="108"/>
  <c r="C109" i="108"/>
  <c r="D109" i="108"/>
  <c r="B110" i="108"/>
  <c r="C110" i="108"/>
  <c r="D110" i="108"/>
  <c r="B111" i="108"/>
  <c r="C111" i="108"/>
  <c r="D111" i="108"/>
  <c r="B112" i="108"/>
  <c r="C112" i="108"/>
  <c r="D112" i="108"/>
  <c r="B113" i="108"/>
  <c r="C113" i="108"/>
  <c r="D113" i="108"/>
  <c r="B114" i="108"/>
  <c r="C114" i="108"/>
  <c r="D114" i="108"/>
  <c r="H114" i="108"/>
  <c r="K114" i="108"/>
  <c r="L114" i="108"/>
  <c r="M114" i="108"/>
  <c r="N114" i="108"/>
  <c r="O114" i="108"/>
  <c r="P114" i="108"/>
  <c r="A114" i="108" s="1"/>
  <c r="B115" i="108"/>
  <c r="C115" i="108"/>
  <c r="D115" i="108"/>
  <c r="B116" i="108"/>
  <c r="C116" i="108"/>
  <c r="D116" i="108"/>
  <c r="B117" i="108"/>
  <c r="C117" i="108"/>
  <c r="D117" i="108"/>
  <c r="B118" i="108"/>
  <c r="C118" i="108"/>
  <c r="D118" i="108"/>
  <c r="B119" i="108"/>
  <c r="C119" i="108"/>
  <c r="D119" i="108"/>
  <c r="B120" i="108"/>
  <c r="C120" i="108"/>
  <c r="D120" i="108"/>
  <c r="B121" i="108"/>
  <c r="C121" i="108"/>
  <c r="D121" i="108"/>
  <c r="B16" i="89"/>
  <c r="C16" i="89"/>
  <c r="D16" i="89"/>
  <c r="H16" i="89"/>
  <c r="K16" i="89"/>
  <c r="L16" i="89"/>
  <c r="M16" i="89"/>
  <c r="N16" i="89"/>
  <c r="O16" i="89"/>
  <c r="P16" i="89"/>
  <c r="A16" i="89" s="1"/>
  <c r="B17" i="89"/>
  <c r="C17" i="89"/>
  <c r="D17" i="89"/>
  <c r="H17" i="89"/>
  <c r="K17" i="89"/>
  <c r="L17" i="89"/>
  <c r="M17" i="89"/>
  <c r="N17" i="89"/>
  <c r="O17" i="89"/>
  <c r="P17" i="89"/>
  <c r="A17" i="89" s="1"/>
  <c r="B18" i="89"/>
  <c r="C18" i="89"/>
  <c r="D18" i="89"/>
  <c r="H18" i="89"/>
  <c r="K18" i="89"/>
  <c r="L18" i="89"/>
  <c r="M18" i="89"/>
  <c r="N18" i="89"/>
  <c r="O18" i="89"/>
  <c r="P18" i="89"/>
  <c r="A18" i="89" s="1"/>
  <c r="B19" i="89"/>
  <c r="C19" i="89"/>
  <c r="D19" i="89"/>
  <c r="H19" i="89"/>
  <c r="K19" i="89"/>
  <c r="L19" i="89"/>
  <c r="M19" i="89"/>
  <c r="N19" i="89"/>
  <c r="O19" i="89"/>
  <c r="P19" i="89"/>
  <c r="A19" i="89" s="1"/>
  <c r="B20" i="89"/>
  <c r="C20" i="89"/>
  <c r="D20" i="89"/>
  <c r="H20" i="89"/>
  <c r="K20" i="89"/>
  <c r="L20" i="89"/>
  <c r="M20" i="89"/>
  <c r="N20" i="89"/>
  <c r="O20" i="89"/>
  <c r="P20" i="89"/>
  <c r="A20" i="89" s="1"/>
  <c r="B21" i="89"/>
  <c r="C21" i="89"/>
  <c r="D21" i="89"/>
  <c r="H21" i="89"/>
  <c r="K21" i="89"/>
  <c r="L21" i="89"/>
  <c r="M21" i="89"/>
  <c r="N21" i="89"/>
  <c r="O21" i="89"/>
  <c r="P21" i="89"/>
  <c r="A21" i="89" s="1"/>
  <c r="B22" i="89"/>
  <c r="C22" i="89"/>
  <c r="D22" i="89"/>
  <c r="H22" i="89"/>
  <c r="K22" i="89"/>
  <c r="L22" i="89"/>
  <c r="M22" i="89"/>
  <c r="N22" i="89"/>
  <c r="O22" i="89"/>
  <c r="P22" i="89"/>
  <c r="A22" i="89" s="1"/>
  <c r="B23" i="89"/>
  <c r="C23" i="89"/>
  <c r="D23" i="89"/>
  <c r="H23" i="89"/>
  <c r="K23" i="89"/>
  <c r="L23" i="89"/>
  <c r="M23" i="89"/>
  <c r="N23" i="89"/>
  <c r="O23" i="89"/>
  <c r="P23" i="89"/>
  <c r="A23" i="89" s="1"/>
  <c r="B24" i="89"/>
  <c r="C24" i="89"/>
  <c r="D24" i="89"/>
  <c r="H24" i="89"/>
  <c r="K24" i="89"/>
  <c r="L24" i="89"/>
  <c r="M24" i="89"/>
  <c r="N24" i="89"/>
  <c r="O24" i="89"/>
  <c r="P24" i="89"/>
  <c r="A24" i="89" s="1"/>
  <c r="B25" i="89"/>
  <c r="C25" i="89"/>
  <c r="D25" i="89"/>
  <c r="H25" i="89"/>
  <c r="K25" i="89"/>
  <c r="L25" i="89"/>
  <c r="M25" i="89"/>
  <c r="N25" i="89"/>
  <c r="O25" i="89"/>
  <c r="P25" i="89"/>
  <c r="A25" i="89" s="1"/>
  <c r="B26" i="89"/>
  <c r="C26" i="89"/>
  <c r="D26" i="89"/>
  <c r="H26" i="89"/>
  <c r="K26" i="89"/>
  <c r="L26" i="89"/>
  <c r="M26" i="89"/>
  <c r="N26" i="89"/>
  <c r="O26" i="89"/>
  <c r="P26" i="89"/>
  <c r="A26" i="89" s="1"/>
  <c r="B27" i="89"/>
  <c r="C27" i="89"/>
  <c r="D27" i="89"/>
  <c r="H27" i="89"/>
  <c r="K27" i="89"/>
  <c r="L27" i="89"/>
  <c r="M27" i="89"/>
  <c r="N27" i="89"/>
  <c r="O27" i="89"/>
  <c r="P27" i="89"/>
  <c r="A27" i="89" s="1"/>
  <c r="B28" i="89"/>
  <c r="C28" i="89"/>
  <c r="D28" i="89"/>
  <c r="H28" i="89"/>
  <c r="K28" i="89"/>
  <c r="L28" i="89"/>
  <c r="M28" i="89"/>
  <c r="N28" i="89"/>
  <c r="O28" i="89"/>
  <c r="P28" i="89"/>
  <c r="A28" i="89" s="1"/>
  <c r="B29" i="89"/>
  <c r="C29" i="89"/>
  <c r="D29" i="89"/>
  <c r="H29" i="89"/>
  <c r="K29" i="89"/>
  <c r="L29" i="89"/>
  <c r="M29" i="89"/>
  <c r="N29" i="89"/>
  <c r="O29" i="89"/>
  <c r="P29" i="89"/>
  <c r="A29" i="89" s="1"/>
  <c r="B30" i="89"/>
  <c r="C30" i="89"/>
  <c r="D30" i="89"/>
  <c r="H30" i="89"/>
  <c r="K30" i="89"/>
  <c r="L30" i="89"/>
  <c r="M30" i="89"/>
  <c r="N30" i="89"/>
  <c r="O30" i="89"/>
  <c r="P30" i="89"/>
  <c r="A30" i="89" s="1"/>
  <c r="B31" i="89"/>
  <c r="C31" i="89"/>
  <c r="D31" i="89"/>
  <c r="H31" i="89"/>
  <c r="K31" i="89"/>
  <c r="L31" i="89"/>
  <c r="M31" i="89"/>
  <c r="N31" i="89"/>
  <c r="O31" i="89"/>
  <c r="P31" i="89"/>
  <c r="A31" i="89" s="1"/>
  <c r="B32" i="89"/>
  <c r="C32" i="89"/>
  <c r="D32" i="89"/>
  <c r="H32" i="89"/>
  <c r="K32" i="89"/>
  <c r="L32" i="89"/>
  <c r="M32" i="89"/>
  <c r="N32" i="89"/>
  <c r="O32" i="89"/>
  <c r="P32" i="89"/>
  <c r="A32" i="89" s="1"/>
  <c r="B33" i="89"/>
  <c r="C33" i="89"/>
  <c r="D33" i="89"/>
  <c r="H33" i="89"/>
  <c r="K33" i="89"/>
  <c r="L33" i="89"/>
  <c r="M33" i="89"/>
  <c r="N33" i="89"/>
  <c r="O33" i="89"/>
  <c r="P33" i="89"/>
  <c r="A33" i="89" s="1"/>
  <c r="B34" i="89"/>
  <c r="C34" i="89"/>
  <c r="D34" i="89"/>
  <c r="H34" i="89"/>
  <c r="K34" i="89"/>
  <c r="L34" i="89"/>
  <c r="M34" i="89"/>
  <c r="N34" i="89"/>
  <c r="O34" i="89"/>
  <c r="P34" i="89"/>
  <c r="A34" i="89" s="1"/>
  <c r="B35" i="89"/>
  <c r="C35" i="89"/>
  <c r="D35" i="89"/>
  <c r="H35" i="89"/>
  <c r="K35" i="89"/>
  <c r="L35" i="89"/>
  <c r="M35" i="89"/>
  <c r="N35" i="89"/>
  <c r="O35" i="89"/>
  <c r="P35" i="89"/>
  <c r="A35" i="89" s="1"/>
  <c r="B36" i="89"/>
  <c r="C36" i="89"/>
  <c r="D36" i="89"/>
  <c r="H36" i="89"/>
  <c r="K36" i="89"/>
  <c r="L36" i="89"/>
  <c r="M36" i="89"/>
  <c r="N36" i="89"/>
  <c r="O36" i="89"/>
  <c r="P36" i="89"/>
  <c r="A36" i="89" s="1"/>
  <c r="B37" i="89"/>
  <c r="C37" i="89"/>
  <c r="D37" i="89"/>
  <c r="H37" i="89"/>
  <c r="K37" i="89"/>
  <c r="L37" i="89"/>
  <c r="M37" i="89"/>
  <c r="N37" i="89"/>
  <c r="O37" i="89"/>
  <c r="P37" i="89"/>
  <c r="A37" i="89" s="1"/>
  <c r="B38" i="89"/>
  <c r="C38" i="89"/>
  <c r="D38" i="89"/>
  <c r="H38" i="89"/>
  <c r="K38" i="89"/>
  <c r="L38" i="89"/>
  <c r="M38" i="89"/>
  <c r="N38" i="89"/>
  <c r="O38" i="89"/>
  <c r="P38" i="89"/>
  <c r="A38" i="89" s="1"/>
  <c r="B39" i="89"/>
  <c r="C39" i="89"/>
  <c r="D39" i="89"/>
  <c r="H39" i="89"/>
  <c r="K39" i="89"/>
  <c r="L39" i="89"/>
  <c r="M39" i="89"/>
  <c r="N39" i="89"/>
  <c r="O39" i="89"/>
  <c r="P39" i="89"/>
  <c r="A39" i="89" s="1"/>
  <c r="B40" i="89"/>
  <c r="C40" i="89"/>
  <c r="D40" i="89"/>
  <c r="H40" i="89"/>
  <c r="K40" i="89"/>
  <c r="L40" i="89"/>
  <c r="M40" i="89"/>
  <c r="N40" i="89"/>
  <c r="O40" i="89"/>
  <c r="P40" i="89"/>
  <c r="A40" i="89" s="1"/>
  <c r="B41" i="89"/>
  <c r="C41" i="89"/>
  <c r="D41" i="89"/>
  <c r="H41" i="89"/>
  <c r="K41" i="89"/>
  <c r="L41" i="89"/>
  <c r="M41" i="89"/>
  <c r="N41" i="89"/>
  <c r="O41" i="89"/>
  <c r="P41" i="89"/>
  <c r="A41" i="89" s="1"/>
  <c r="B42" i="89"/>
  <c r="C42" i="89"/>
  <c r="D42" i="89"/>
  <c r="H42" i="89"/>
  <c r="K42" i="89"/>
  <c r="L42" i="89"/>
  <c r="M42" i="89"/>
  <c r="N42" i="89"/>
  <c r="O42" i="89"/>
  <c r="P42" i="89"/>
  <c r="A42" i="89" s="1"/>
  <c r="B43" i="89"/>
  <c r="C43" i="89"/>
  <c r="D43" i="89"/>
  <c r="B44" i="89"/>
  <c r="C44" i="89"/>
  <c r="D44" i="89"/>
  <c r="B45" i="89"/>
  <c r="C45" i="89"/>
  <c r="D45" i="89"/>
  <c r="B46" i="89"/>
  <c r="C46" i="89"/>
  <c r="D46" i="89"/>
  <c r="B47" i="89"/>
  <c r="C47" i="89"/>
  <c r="D47" i="89"/>
  <c r="B48" i="89"/>
  <c r="C48" i="89"/>
  <c r="D48" i="89"/>
  <c r="B49" i="89"/>
  <c r="C49" i="89"/>
  <c r="D49" i="89"/>
  <c r="B50" i="89"/>
  <c r="C50" i="89"/>
  <c r="D50" i="89"/>
  <c r="B51" i="89"/>
  <c r="C51" i="89"/>
  <c r="D51" i="89"/>
  <c r="B52" i="89"/>
  <c r="C52" i="89"/>
  <c r="D52" i="89"/>
  <c r="B53" i="89"/>
  <c r="C53" i="89"/>
  <c r="D53" i="89"/>
  <c r="B54" i="89"/>
  <c r="C54" i="89"/>
  <c r="D54" i="89"/>
  <c r="B55" i="89"/>
  <c r="C55" i="89"/>
  <c r="D55" i="89"/>
  <c r="B56" i="89"/>
  <c r="C56" i="89"/>
  <c r="D56" i="89"/>
  <c r="B57" i="89"/>
  <c r="C57" i="89"/>
  <c r="D57" i="89"/>
  <c r="B58" i="89"/>
  <c r="C58" i="89"/>
  <c r="D58" i="89"/>
  <c r="B59" i="89"/>
  <c r="C59" i="89"/>
  <c r="D59" i="89"/>
  <c r="B60" i="89"/>
  <c r="C60" i="89"/>
  <c r="D60" i="89"/>
  <c r="B61" i="89"/>
  <c r="C61" i="89"/>
  <c r="D61" i="89"/>
  <c r="H61" i="89"/>
  <c r="K61" i="89"/>
  <c r="L61" i="89"/>
  <c r="M61" i="89"/>
  <c r="N61" i="89"/>
  <c r="O61" i="89"/>
  <c r="P61" i="89"/>
  <c r="A61" i="89" s="1"/>
  <c r="B62" i="89"/>
  <c r="C62" i="89"/>
  <c r="D62" i="89"/>
  <c r="B63" i="89"/>
  <c r="C63" i="89"/>
  <c r="D63" i="89"/>
  <c r="B64" i="89"/>
  <c r="C64" i="89"/>
  <c r="D64" i="89"/>
  <c r="B65" i="89"/>
  <c r="C65" i="89"/>
  <c r="D65" i="89"/>
  <c r="B66" i="89"/>
  <c r="C66" i="89"/>
  <c r="D66" i="89"/>
  <c r="B67" i="89"/>
  <c r="C67" i="89"/>
  <c r="D67" i="89"/>
  <c r="B68" i="89"/>
  <c r="C68" i="89"/>
  <c r="D68" i="89"/>
  <c r="B69" i="89"/>
  <c r="C69" i="89"/>
  <c r="D69" i="89"/>
  <c r="B70" i="89"/>
  <c r="C70" i="89"/>
  <c r="D70" i="89"/>
  <c r="B71" i="89"/>
  <c r="C71" i="89"/>
  <c r="D71" i="89"/>
  <c r="B72" i="89"/>
  <c r="C72" i="89"/>
  <c r="D72" i="89"/>
  <c r="B73" i="89"/>
  <c r="C73" i="89"/>
  <c r="D73" i="89"/>
  <c r="B74" i="89"/>
  <c r="C74" i="89"/>
  <c r="D74" i="89"/>
  <c r="B75" i="89"/>
  <c r="C75" i="89"/>
  <c r="D75" i="89"/>
  <c r="B76" i="89"/>
  <c r="C76" i="89"/>
  <c r="D76" i="89"/>
  <c r="B77" i="89"/>
  <c r="C77" i="89"/>
  <c r="D77" i="89"/>
  <c r="P24" i="50" l="1"/>
  <c r="P24" i="49" s="1"/>
  <c r="M24" i="49"/>
  <c r="O113" i="108"/>
  <c r="N113" i="108"/>
  <c r="L113" i="108"/>
  <c r="O112" i="108"/>
  <c r="N112" i="108"/>
  <c r="L112" i="108"/>
  <c r="O111" i="108"/>
  <c r="N111" i="108"/>
  <c r="L111" i="108"/>
  <c r="O108" i="108"/>
  <c r="N108" i="108"/>
  <c r="L108" i="108"/>
  <c r="O110" i="108"/>
  <c r="N110" i="108"/>
  <c r="L110" i="108"/>
  <c r="O109" i="108"/>
  <c r="N109" i="108"/>
  <c r="L109" i="108"/>
  <c r="O107" i="108"/>
  <c r="N107" i="108"/>
  <c r="L107" i="108"/>
  <c r="O106" i="108"/>
  <c r="N106" i="108"/>
  <c r="L106" i="108"/>
  <c r="O105" i="108"/>
  <c r="N105" i="108"/>
  <c r="L105" i="108"/>
  <c r="O104" i="108"/>
  <c r="N104" i="108"/>
  <c r="L104" i="108"/>
  <c r="O103" i="108"/>
  <c r="N103" i="108"/>
  <c r="L103" i="108"/>
  <c r="O102" i="108"/>
  <c r="N102" i="108"/>
  <c r="L102" i="108"/>
  <c r="M111" i="108" l="1"/>
  <c r="H111" i="108"/>
  <c r="M110" i="108"/>
  <c r="H110" i="108"/>
  <c r="K106" i="108"/>
  <c r="H106" i="108"/>
  <c r="K112" i="108"/>
  <c r="H112" i="108"/>
  <c r="K103" i="108"/>
  <c r="H103" i="108"/>
  <c r="M107" i="108"/>
  <c r="H107" i="108"/>
  <c r="K108" i="108"/>
  <c r="H108" i="108"/>
  <c r="H113" i="108"/>
  <c r="M104" i="108"/>
  <c r="H104" i="108"/>
  <c r="M102" i="108"/>
  <c r="H102" i="108"/>
  <c r="M105" i="108"/>
  <c r="H105" i="108"/>
  <c r="K109" i="108"/>
  <c r="H109" i="108"/>
  <c r="P111" i="108"/>
  <c r="K111" i="108"/>
  <c r="P110" i="108"/>
  <c r="K113" i="108"/>
  <c r="K110" i="108"/>
  <c r="K107" i="108"/>
  <c r="K104" i="108"/>
  <c r="K105" i="108"/>
  <c r="K102" i="108"/>
  <c r="O89" i="108"/>
  <c r="N89" i="108"/>
  <c r="L89" i="108"/>
  <c r="O100" i="108"/>
  <c r="N100" i="108"/>
  <c r="L100" i="108"/>
  <c r="O97" i="108"/>
  <c r="N97" i="108"/>
  <c r="L97" i="108"/>
  <c r="O94" i="108"/>
  <c r="N94" i="108"/>
  <c r="L94" i="108"/>
  <c r="O95" i="108"/>
  <c r="N95" i="108"/>
  <c r="L95" i="108"/>
  <c r="O58" i="89"/>
  <c r="N58" i="89"/>
  <c r="L58" i="89"/>
  <c r="O54" i="89"/>
  <c r="N54" i="89"/>
  <c r="L54" i="89"/>
  <c r="O48" i="89"/>
  <c r="N48" i="89"/>
  <c r="L48" i="89"/>
  <c r="N24" i="108"/>
  <c r="L24" i="108"/>
  <c r="O24" i="108"/>
  <c r="N19" i="108"/>
  <c r="L19" i="108"/>
  <c r="O19" i="108"/>
  <c r="O69" i="89"/>
  <c r="N69" i="89"/>
  <c r="L69" i="89"/>
  <c r="N37" i="108"/>
  <c r="L37" i="108"/>
  <c r="O37" i="108"/>
  <c r="N34" i="108"/>
  <c r="L34" i="108"/>
  <c r="O34" i="108"/>
  <c r="N32" i="108"/>
  <c r="L32" i="108"/>
  <c r="O32" i="108"/>
  <c r="O22" i="108"/>
  <c r="L22" i="108"/>
  <c r="N22" i="108"/>
  <c r="P104" i="108" l="1"/>
  <c r="M34" i="108"/>
  <c r="H34" i="108"/>
  <c r="M94" i="108"/>
  <c r="H94" i="108"/>
  <c r="P107" i="108"/>
  <c r="M22" i="108"/>
  <c r="H22" i="108"/>
  <c r="M37" i="108"/>
  <c r="H37" i="108"/>
  <c r="M24" i="108"/>
  <c r="H24" i="108"/>
  <c r="M58" i="89"/>
  <c r="H58" i="89"/>
  <c r="M97" i="108"/>
  <c r="H97" i="108"/>
  <c r="P109" i="108"/>
  <c r="M109" i="108"/>
  <c r="P106" i="108"/>
  <c r="M106" i="108"/>
  <c r="P103" i="108"/>
  <c r="M103" i="108"/>
  <c r="P108" i="108"/>
  <c r="M108" i="108"/>
  <c r="M54" i="89"/>
  <c r="H54" i="89"/>
  <c r="P105" i="108"/>
  <c r="M89" i="108"/>
  <c r="H89" i="108"/>
  <c r="M69" i="89"/>
  <c r="H69" i="89"/>
  <c r="M48" i="89"/>
  <c r="H48" i="89"/>
  <c r="M95" i="108"/>
  <c r="H95" i="108"/>
  <c r="M100" i="108"/>
  <c r="H100" i="108"/>
  <c r="P113" i="108"/>
  <c r="M113" i="108"/>
  <c r="M19" i="108"/>
  <c r="H19" i="108"/>
  <c r="M32" i="108"/>
  <c r="H32" i="108"/>
  <c r="P102" i="108"/>
  <c r="P112" i="108"/>
  <c r="M112" i="108"/>
  <c r="K89" i="108"/>
  <c r="K94" i="108"/>
  <c r="P97" i="108"/>
  <c r="K100" i="108"/>
  <c r="K97" i="108"/>
  <c r="K95" i="108"/>
  <c r="P69" i="89"/>
  <c r="K58" i="89"/>
  <c r="P54" i="89"/>
  <c r="K54" i="89"/>
  <c r="K48" i="89"/>
  <c r="K24" i="108"/>
  <c r="K19" i="108"/>
  <c r="P37" i="108"/>
  <c r="K69" i="89"/>
  <c r="K37" i="108"/>
  <c r="P34" i="108"/>
  <c r="K34" i="108"/>
  <c r="K32" i="108"/>
  <c r="K22" i="108"/>
  <c r="B16" i="107"/>
  <c r="C16" i="107"/>
  <c r="D16" i="107"/>
  <c r="B17" i="107"/>
  <c r="C17" i="107"/>
  <c r="D17" i="107"/>
  <c r="B18" i="107"/>
  <c r="C18" i="107"/>
  <c r="D18" i="107"/>
  <c r="B19" i="107"/>
  <c r="C19" i="107"/>
  <c r="D19" i="107"/>
  <c r="B20" i="107"/>
  <c r="C20" i="107"/>
  <c r="D20" i="107"/>
  <c r="B21" i="107"/>
  <c r="C21" i="107"/>
  <c r="D21" i="107"/>
  <c r="B22" i="107"/>
  <c r="C22" i="107"/>
  <c r="D22" i="107"/>
  <c r="B23" i="107"/>
  <c r="C23" i="107"/>
  <c r="D23" i="107"/>
  <c r="B24" i="107"/>
  <c r="C24" i="107"/>
  <c r="D24" i="107"/>
  <c r="B25" i="107"/>
  <c r="C25" i="107"/>
  <c r="D25" i="107"/>
  <c r="B26" i="107"/>
  <c r="C26" i="107"/>
  <c r="D26" i="107"/>
  <c r="B27" i="107"/>
  <c r="C27" i="107"/>
  <c r="D27" i="107"/>
  <c r="B28" i="107"/>
  <c r="C28" i="107"/>
  <c r="D28" i="107"/>
  <c r="B29" i="107"/>
  <c r="C29" i="107"/>
  <c r="D29" i="107"/>
  <c r="B30" i="107"/>
  <c r="C30" i="107"/>
  <c r="D30" i="107"/>
  <c r="B31" i="107"/>
  <c r="C31" i="107"/>
  <c r="D31" i="107"/>
  <c r="H31" i="107"/>
  <c r="K31" i="107"/>
  <c r="L31" i="107"/>
  <c r="M31" i="107"/>
  <c r="N31" i="107"/>
  <c r="O31" i="107"/>
  <c r="P31" i="107"/>
  <c r="A31" i="107" s="1"/>
  <c r="B32" i="107"/>
  <c r="C32" i="107"/>
  <c r="D32" i="107"/>
  <c r="B33" i="107"/>
  <c r="C33" i="107"/>
  <c r="D33" i="107"/>
  <c r="B34" i="107"/>
  <c r="C34" i="107"/>
  <c r="D34" i="107"/>
  <c r="B35" i="107"/>
  <c r="C35" i="107"/>
  <c r="D35" i="107"/>
  <c r="B36" i="107"/>
  <c r="C36" i="107"/>
  <c r="D36" i="107"/>
  <c r="B37" i="107"/>
  <c r="C37" i="107"/>
  <c r="D37" i="107"/>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H38" i="93"/>
  <c r="K38" i="93"/>
  <c r="L38" i="93"/>
  <c r="M38" i="93"/>
  <c r="N38" i="93"/>
  <c r="O38" i="93"/>
  <c r="P38" i="93"/>
  <c r="A38" i="93" s="1"/>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H54" i="93"/>
  <c r="K54" i="93"/>
  <c r="L54" i="93"/>
  <c r="M54" i="93"/>
  <c r="N54" i="93"/>
  <c r="O54" i="93"/>
  <c r="P54" i="93"/>
  <c r="A54" i="93" s="1"/>
  <c r="B55" i="93"/>
  <c r="C55" i="93"/>
  <c r="D55" i="93"/>
  <c r="B56" i="93"/>
  <c r="C56" i="93"/>
  <c r="D56" i="93"/>
  <c r="B57" i="93"/>
  <c r="C57" i="93"/>
  <c r="D57" i="93"/>
  <c r="B58" i="93"/>
  <c r="C58" i="93"/>
  <c r="D58" i="93"/>
  <c r="B59" i="93"/>
  <c r="C59" i="93"/>
  <c r="D59" i="93"/>
  <c r="B60" i="93"/>
  <c r="C60" i="93"/>
  <c r="D60" i="93"/>
  <c r="B61" i="93"/>
  <c r="C61" i="93"/>
  <c r="D61" i="93"/>
  <c r="B62" i="93"/>
  <c r="C62" i="93"/>
  <c r="D62" i="93"/>
  <c r="B16" i="96"/>
  <c r="C16" i="96"/>
  <c r="D16" i="96"/>
  <c r="H16" i="96"/>
  <c r="K16" i="96"/>
  <c r="L16" i="96"/>
  <c r="M16" i="96"/>
  <c r="N16" i="96"/>
  <c r="O16" i="96"/>
  <c r="P16" i="96"/>
  <c r="A16" i="96" s="1"/>
  <c r="B17" i="96"/>
  <c r="C17" i="96"/>
  <c r="D17" i="96"/>
  <c r="H17" i="96"/>
  <c r="K17" i="96"/>
  <c r="L17" i="96"/>
  <c r="M17" i="96"/>
  <c r="N17" i="96"/>
  <c r="O17" i="96"/>
  <c r="P17" i="96"/>
  <c r="A17" i="96" s="1"/>
  <c r="B18" i="96"/>
  <c r="C18" i="96"/>
  <c r="D18" i="96"/>
  <c r="H18" i="96"/>
  <c r="K18" i="96"/>
  <c r="L18" i="96"/>
  <c r="M18" i="96"/>
  <c r="N18" i="96"/>
  <c r="O18" i="96"/>
  <c r="P18" i="96"/>
  <c r="A18" i="96" s="1"/>
  <c r="B19" i="96"/>
  <c r="C19" i="96"/>
  <c r="D19" i="96"/>
  <c r="H19" i="96"/>
  <c r="K19" i="96"/>
  <c r="L19" i="96"/>
  <c r="M19" i="96"/>
  <c r="N19" i="96"/>
  <c r="O19" i="96"/>
  <c r="P19" i="96"/>
  <c r="A19" i="96" s="1"/>
  <c r="B20" i="96"/>
  <c r="C20" i="96"/>
  <c r="D20" i="96"/>
  <c r="H20" i="96"/>
  <c r="K20" i="96"/>
  <c r="L20" i="96"/>
  <c r="M20" i="96"/>
  <c r="N20" i="96"/>
  <c r="O20" i="96"/>
  <c r="P20" i="96"/>
  <c r="A20" i="96" s="1"/>
  <c r="B21" i="96"/>
  <c r="C21" i="96"/>
  <c r="D21" i="96"/>
  <c r="H21" i="96"/>
  <c r="K21" i="96"/>
  <c r="L21" i="96"/>
  <c r="M21" i="96"/>
  <c r="N21" i="96"/>
  <c r="O21" i="96"/>
  <c r="P21" i="96"/>
  <c r="A21" i="96" s="1"/>
  <c r="B22" i="96"/>
  <c r="C22" i="96"/>
  <c r="D22" i="96"/>
  <c r="H22" i="96"/>
  <c r="K22" i="96"/>
  <c r="L22" i="96"/>
  <c r="M22" i="96"/>
  <c r="N22" i="96"/>
  <c r="O22" i="96"/>
  <c r="P22" i="96"/>
  <c r="A22" i="96" s="1"/>
  <c r="B23" i="96"/>
  <c r="C23" i="96"/>
  <c r="D23" i="96"/>
  <c r="B16" i="95"/>
  <c r="C16" i="95"/>
  <c r="D16" i="95"/>
  <c r="B17" i="95"/>
  <c r="C17" i="95"/>
  <c r="D17" i="95"/>
  <c r="B18" i="95"/>
  <c r="C18" i="95"/>
  <c r="D18" i="95"/>
  <c r="B19" i="95"/>
  <c r="C19" i="95"/>
  <c r="D19" i="95"/>
  <c r="B20" i="95"/>
  <c r="C20" i="95"/>
  <c r="D20" i="95"/>
  <c r="B21" i="95"/>
  <c r="C21" i="95"/>
  <c r="D21" i="95"/>
  <c r="B22" i="95"/>
  <c r="C22" i="95"/>
  <c r="D22" i="95"/>
  <c r="B23" i="95"/>
  <c r="C23" i="95"/>
  <c r="D23" i="95"/>
  <c r="H23" i="95"/>
  <c r="K23" i="95"/>
  <c r="L23" i="95"/>
  <c r="M23" i="95"/>
  <c r="N23" i="95"/>
  <c r="O23" i="95"/>
  <c r="P23" i="95"/>
  <c r="A23" i="95" s="1"/>
  <c r="B16" i="51"/>
  <c r="C16" i="51"/>
  <c r="D16" i="51"/>
  <c r="B17" i="51"/>
  <c r="C17" i="51"/>
  <c r="D17" i="51"/>
  <c r="B18" i="51"/>
  <c r="C18" i="51"/>
  <c r="D18" i="51"/>
  <c r="B19" i="51"/>
  <c r="C19" i="51"/>
  <c r="D19" i="51"/>
  <c r="H19" i="51"/>
  <c r="K19" i="51"/>
  <c r="L19" i="51"/>
  <c r="M19" i="51"/>
  <c r="N19" i="51"/>
  <c r="O19" i="51"/>
  <c r="P19" i="51"/>
  <c r="A19" i="51" s="1"/>
  <c r="B20" i="51"/>
  <c r="C20" i="51"/>
  <c r="D20" i="51"/>
  <c r="B21" i="51"/>
  <c r="C21" i="51"/>
  <c r="D21" i="51"/>
  <c r="B22" i="51"/>
  <c r="C22" i="51"/>
  <c r="D22" i="51"/>
  <c r="B23" i="51"/>
  <c r="C23" i="51"/>
  <c r="D23" i="51"/>
  <c r="H23" i="51"/>
  <c r="K23" i="51"/>
  <c r="L23" i="51"/>
  <c r="M23" i="51"/>
  <c r="N23" i="51"/>
  <c r="O23" i="51"/>
  <c r="P23" i="51"/>
  <c r="A23" i="51" s="1"/>
  <c r="B24" i="51"/>
  <c r="C24" i="51"/>
  <c r="D24" i="51"/>
  <c r="B25" i="51"/>
  <c r="C25" i="51"/>
  <c r="D25" i="51"/>
  <c r="B26" i="51"/>
  <c r="C26" i="51"/>
  <c r="D26" i="51"/>
  <c r="B27" i="51"/>
  <c r="C27" i="51"/>
  <c r="D27" i="51"/>
  <c r="H27" i="51"/>
  <c r="K27" i="51"/>
  <c r="L27" i="51"/>
  <c r="M27" i="51"/>
  <c r="N27" i="51"/>
  <c r="O27" i="51"/>
  <c r="P27" i="51"/>
  <c r="A27" i="51" s="1"/>
  <c r="B28" i="51"/>
  <c r="C28" i="51"/>
  <c r="D28" i="51"/>
  <c r="B29" i="51"/>
  <c r="C29" i="51"/>
  <c r="D29" i="51"/>
  <c r="B30" i="51"/>
  <c r="C30" i="51"/>
  <c r="D30" i="51"/>
  <c r="B31" i="51"/>
  <c r="C31" i="51"/>
  <c r="D31" i="51"/>
  <c r="B32" i="51"/>
  <c r="C32" i="51"/>
  <c r="D32" i="51"/>
  <c r="B33" i="51"/>
  <c r="C33" i="51"/>
  <c r="D33" i="51"/>
  <c r="B34" i="51"/>
  <c r="C34" i="51"/>
  <c r="D34" i="51"/>
  <c r="H34" i="51"/>
  <c r="K34" i="51"/>
  <c r="L34" i="51"/>
  <c r="M34" i="51"/>
  <c r="N34" i="51"/>
  <c r="O34" i="51"/>
  <c r="P34" i="51"/>
  <c r="A34" i="51" s="1"/>
  <c r="B35" i="51"/>
  <c r="C35" i="51"/>
  <c r="D35" i="51"/>
  <c r="B36" i="51"/>
  <c r="C36" i="51"/>
  <c r="D36" i="51"/>
  <c r="B37" i="51"/>
  <c r="C37" i="51"/>
  <c r="D37" i="51"/>
  <c r="B38" i="51"/>
  <c r="C38" i="51"/>
  <c r="D38" i="51"/>
  <c r="B39" i="51"/>
  <c r="C39" i="51"/>
  <c r="D39" i="51"/>
  <c r="B18" i="49"/>
  <c r="C18" i="49"/>
  <c r="D18" i="49"/>
  <c r="B14" i="102"/>
  <c r="C14" i="102"/>
  <c r="D14" i="102"/>
  <c r="H14" i="102"/>
  <c r="K14" i="102"/>
  <c r="L14" i="102"/>
  <c r="M14" i="102"/>
  <c r="N14" i="102"/>
  <c r="O14" i="102"/>
  <c r="P14" i="102"/>
  <c r="B15" i="102"/>
  <c r="C15" i="102"/>
  <c r="D15" i="102"/>
  <c r="B14" i="47"/>
  <c r="C14" i="47"/>
  <c r="D14" i="47"/>
  <c r="B15" i="47"/>
  <c r="C15" i="47"/>
  <c r="D15" i="47"/>
  <c r="B16" i="47"/>
  <c r="C16" i="47"/>
  <c r="D16" i="47"/>
  <c r="B17" i="47"/>
  <c r="C17" i="47"/>
  <c r="D17" i="47"/>
  <c r="B18" i="47"/>
  <c r="C18" i="47"/>
  <c r="D18" i="47"/>
  <c r="B19" i="47"/>
  <c r="C19" i="47"/>
  <c r="D19" i="47"/>
  <c r="H19" i="47"/>
  <c r="K19" i="47"/>
  <c r="L19" i="47"/>
  <c r="M19" i="47"/>
  <c r="N19" i="47"/>
  <c r="O19" i="47"/>
  <c r="P19" i="47"/>
  <c r="A19" i="47" s="1"/>
  <c r="B20" i="47"/>
  <c r="C20" i="47"/>
  <c r="D20" i="47"/>
  <c r="H20" i="47"/>
  <c r="K20" i="47"/>
  <c r="L20" i="47"/>
  <c r="M20" i="47"/>
  <c r="N20" i="47"/>
  <c r="O20" i="47"/>
  <c r="P20" i="47"/>
  <c r="A20" i="47" s="1"/>
  <c r="B21" i="47"/>
  <c r="C21" i="47"/>
  <c r="D21" i="47"/>
  <c r="H21" i="47"/>
  <c r="K21" i="47"/>
  <c r="L21" i="47"/>
  <c r="M21" i="47"/>
  <c r="N21" i="47"/>
  <c r="O21" i="47"/>
  <c r="P21" i="47"/>
  <c r="A21" i="47" s="1"/>
  <c r="B22" i="47"/>
  <c r="C22" i="47"/>
  <c r="D22" i="47"/>
  <c r="H22" i="47"/>
  <c r="K22" i="47"/>
  <c r="L22" i="47"/>
  <c r="M22" i="47"/>
  <c r="N22" i="47"/>
  <c r="O22" i="47"/>
  <c r="P22" i="47"/>
  <c r="A22" i="47" s="1"/>
  <c r="B23" i="47"/>
  <c r="C23" i="47"/>
  <c r="D23" i="47"/>
  <c r="H23" i="47"/>
  <c r="K23" i="47"/>
  <c r="L23" i="47"/>
  <c r="M23" i="47"/>
  <c r="N23" i="47"/>
  <c r="O23" i="47"/>
  <c r="P23" i="47"/>
  <c r="A23" i="47" s="1"/>
  <c r="B24" i="47"/>
  <c r="C24" i="47"/>
  <c r="D24" i="47"/>
  <c r="H24" i="47"/>
  <c r="K24" i="47"/>
  <c r="L24" i="47"/>
  <c r="M24" i="47"/>
  <c r="N24" i="47"/>
  <c r="O24" i="47"/>
  <c r="P24" i="47"/>
  <c r="A24" i="47" s="1"/>
  <c r="B25" i="47"/>
  <c r="C25" i="47"/>
  <c r="D25" i="47"/>
  <c r="H25" i="47"/>
  <c r="K25" i="47"/>
  <c r="L25" i="47"/>
  <c r="M25" i="47"/>
  <c r="N25" i="47"/>
  <c r="O25" i="47"/>
  <c r="P25" i="47"/>
  <c r="A25" i="47" s="1"/>
  <c r="B26" i="47"/>
  <c r="C26" i="47"/>
  <c r="D26" i="47"/>
  <c r="H26" i="47"/>
  <c r="K26" i="47"/>
  <c r="L26" i="47"/>
  <c r="M26" i="47"/>
  <c r="N26" i="47"/>
  <c r="O26" i="47"/>
  <c r="P26" i="47"/>
  <c r="A26" i="47" s="1"/>
  <c r="B27" i="47"/>
  <c r="C27" i="47"/>
  <c r="D27" i="47"/>
  <c r="H27" i="47"/>
  <c r="K27" i="47"/>
  <c r="L27" i="47"/>
  <c r="M27" i="47"/>
  <c r="N27" i="47"/>
  <c r="O27" i="47"/>
  <c r="P27" i="47"/>
  <c r="A27" i="47" s="1"/>
  <c r="B28" i="47"/>
  <c r="C28" i="47"/>
  <c r="D28" i="47"/>
  <c r="H28" i="47"/>
  <c r="K28" i="47"/>
  <c r="L28" i="47"/>
  <c r="M28" i="47"/>
  <c r="N28" i="47"/>
  <c r="O28" i="47"/>
  <c r="P28" i="47"/>
  <c r="A28" i="47" s="1"/>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H37" i="47"/>
  <c r="K37" i="47"/>
  <c r="L37" i="47"/>
  <c r="M37" i="47"/>
  <c r="N37" i="47"/>
  <c r="O37" i="47"/>
  <c r="P37" i="47"/>
  <c r="A37" i="47" s="1"/>
  <c r="B38" i="47"/>
  <c r="C38" i="47"/>
  <c r="D38" i="47"/>
  <c r="B39" i="47"/>
  <c r="C39" i="47"/>
  <c r="D39" i="47"/>
  <c r="B40" i="47"/>
  <c r="C40" i="47"/>
  <c r="D40" i="47"/>
  <c r="B41" i="47"/>
  <c r="C41" i="47"/>
  <c r="D41" i="47"/>
  <c r="B42" i="47"/>
  <c r="C42" i="47"/>
  <c r="D42" i="47"/>
  <c r="B43" i="47"/>
  <c r="C43" i="47"/>
  <c r="D43" i="47"/>
  <c r="H43" i="47"/>
  <c r="K43" i="47"/>
  <c r="L43" i="47"/>
  <c r="M43" i="47"/>
  <c r="N43" i="47"/>
  <c r="O43" i="47"/>
  <c r="P43" i="47"/>
  <c r="A43" i="47" s="1"/>
  <c r="B44" i="47"/>
  <c r="C44" i="47"/>
  <c r="D44" i="47"/>
  <c r="B45" i="47"/>
  <c r="C45" i="47"/>
  <c r="D45" i="47"/>
  <c r="H45" i="47"/>
  <c r="K45" i="47"/>
  <c r="L45" i="47"/>
  <c r="M45" i="47"/>
  <c r="N45" i="47"/>
  <c r="O45" i="47"/>
  <c r="P45" i="47"/>
  <c r="A45" i="47" s="1"/>
  <c r="B46" i="47"/>
  <c r="C46" i="47"/>
  <c r="D46" i="47"/>
  <c r="B16" i="45"/>
  <c r="C16" i="45"/>
  <c r="D16" i="45"/>
  <c r="H16" i="45"/>
  <c r="K16" i="45"/>
  <c r="L16" i="45"/>
  <c r="M16" i="45"/>
  <c r="N16" i="45"/>
  <c r="O16" i="45"/>
  <c r="P16" i="45"/>
  <c r="A16" i="45" s="1"/>
  <c r="B17" i="45"/>
  <c r="C17" i="45"/>
  <c r="D17" i="45"/>
  <c r="B18" i="45"/>
  <c r="C18" i="45"/>
  <c r="D18" i="45"/>
  <c r="H18" i="45"/>
  <c r="K18" i="45"/>
  <c r="L18" i="45"/>
  <c r="M18" i="45"/>
  <c r="N18" i="45"/>
  <c r="O18" i="45"/>
  <c r="P18" i="45"/>
  <c r="A18" i="45" s="1"/>
  <c r="B19" i="45"/>
  <c r="C19" i="45"/>
  <c r="D19" i="45"/>
  <c r="B20" i="45"/>
  <c r="C20" i="45"/>
  <c r="D20" i="45"/>
  <c r="B21" i="45"/>
  <c r="C21" i="45"/>
  <c r="D21" i="45"/>
  <c r="B22" i="45"/>
  <c r="C22" i="45"/>
  <c r="D22" i="45"/>
  <c r="B23" i="45"/>
  <c r="C23" i="45"/>
  <c r="D23" i="45"/>
  <c r="B24" i="45"/>
  <c r="C24" i="45"/>
  <c r="D24" i="45"/>
  <c r="H24" i="45"/>
  <c r="K24" i="45"/>
  <c r="L24" i="45"/>
  <c r="M24" i="45"/>
  <c r="N24" i="45"/>
  <c r="O24" i="45"/>
  <c r="P24" i="45"/>
  <c r="A24" i="45" s="1"/>
  <c r="B25" i="45"/>
  <c r="C25" i="45"/>
  <c r="D25" i="45"/>
  <c r="B26" i="45"/>
  <c r="C26" i="45"/>
  <c r="D26" i="45"/>
  <c r="B27" i="45"/>
  <c r="C27" i="45"/>
  <c r="D27" i="45"/>
  <c r="B28" i="45"/>
  <c r="C28" i="45"/>
  <c r="D28" i="45"/>
  <c r="B29" i="45"/>
  <c r="C29" i="45"/>
  <c r="D29" i="45"/>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H25" i="6"/>
  <c r="K25" i="6"/>
  <c r="L25" i="6"/>
  <c r="M25" i="6"/>
  <c r="N25" i="6"/>
  <c r="O25" i="6"/>
  <c r="P25" i="6"/>
  <c r="A25" i="6" s="1"/>
  <c r="B26" i="6"/>
  <c r="C26" i="6"/>
  <c r="D26" i="6"/>
  <c r="B27" i="6"/>
  <c r="C27" i="6"/>
  <c r="D27" i="6"/>
  <c r="B28" i="6"/>
  <c r="C28" i="6"/>
  <c r="D28" i="6"/>
  <c r="B29" i="6"/>
  <c r="C29" i="6"/>
  <c r="D29" i="6"/>
  <c r="B30" i="6"/>
  <c r="C30" i="6"/>
  <c r="D30" i="6"/>
  <c r="H30" i="6"/>
  <c r="K30" i="6"/>
  <c r="L30" i="6"/>
  <c r="M30" i="6"/>
  <c r="N30" i="6"/>
  <c r="O30" i="6"/>
  <c r="P30" i="6"/>
  <c r="A30" i="6" s="1"/>
  <c r="B31" i="6"/>
  <c r="C31" i="6"/>
  <c r="D31" i="6"/>
  <c r="B32" i="6"/>
  <c r="C32" i="6"/>
  <c r="D32" i="6"/>
  <c r="B33" i="6"/>
  <c r="C33" i="6"/>
  <c r="D33" i="6"/>
  <c r="H33" i="6"/>
  <c r="K33" i="6"/>
  <c r="L33" i="6"/>
  <c r="M33" i="6"/>
  <c r="N33" i="6"/>
  <c r="O33" i="6"/>
  <c r="P33" i="6"/>
  <c r="A33" i="6" s="1"/>
  <c r="B34" i="6"/>
  <c r="C34" i="6"/>
  <c r="D34" i="6"/>
  <c r="B35" i="6"/>
  <c r="C35" i="6"/>
  <c r="D35" i="6"/>
  <c r="B36" i="6"/>
  <c r="C36" i="6"/>
  <c r="D36" i="6"/>
  <c r="B16" i="99"/>
  <c r="C16" i="99"/>
  <c r="D16" i="99"/>
  <c r="H16" i="99"/>
  <c r="K16" i="99"/>
  <c r="L16" i="99"/>
  <c r="M16" i="99"/>
  <c r="N16" i="99"/>
  <c r="O16" i="99"/>
  <c r="P16" i="99"/>
  <c r="A16" i="99" s="1"/>
  <c r="B17" i="99"/>
  <c r="C17" i="99"/>
  <c r="D17" i="99"/>
  <c r="H17" i="99"/>
  <c r="K17" i="99"/>
  <c r="L17" i="99"/>
  <c r="M17" i="99"/>
  <c r="N17" i="99"/>
  <c r="O17" i="99"/>
  <c r="P17" i="99"/>
  <c r="A17" i="99" s="1"/>
  <c r="B18" i="99"/>
  <c r="C18" i="99"/>
  <c r="D18" i="99"/>
  <c r="H18" i="99"/>
  <c r="K18" i="99"/>
  <c r="L18" i="99"/>
  <c r="M18" i="99"/>
  <c r="N18" i="99"/>
  <c r="O18" i="99"/>
  <c r="P18" i="99"/>
  <c r="A18" i="99" s="1"/>
  <c r="B19" i="99"/>
  <c r="C19" i="99"/>
  <c r="D19" i="99"/>
  <c r="H19" i="99"/>
  <c r="K19" i="99"/>
  <c r="L19" i="99"/>
  <c r="M19" i="99"/>
  <c r="N19" i="99"/>
  <c r="O19" i="99"/>
  <c r="P19" i="99"/>
  <c r="A19" i="99" s="1"/>
  <c r="B20" i="99"/>
  <c r="C20" i="99"/>
  <c r="D20" i="99"/>
  <c r="H20" i="99"/>
  <c r="K20" i="99"/>
  <c r="L20" i="99"/>
  <c r="M20" i="99"/>
  <c r="N20" i="99"/>
  <c r="O20" i="99"/>
  <c r="P20" i="99"/>
  <c r="A20" i="99" s="1"/>
  <c r="B21" i="99"/>
  <c r="C21" i="99"/>
  <c r="D21" i="99"/>
  <c r="H21" i="99"/>
  <c r="K21" i="99"/>
  <c r="L21" i="99"/>
  <c r="M21" i="99"/>
  <c r="N21" i="99"/>
  <c r="O21" i="99"/>
  <c r="P21" i="99"/>
  <c r="A21" i="99" s="1"/>
  <c r="B22" i="99"/>
  <c r="C22" i="99"/>
  <c r="D22" i="99"/>
  <c r="H22" i="99"/>
  <c r="K22" i="99"/>
  <c r="L22" i="99"/>
  <c r="M22" i="99"/>
  <c r="N22" i="99"/>
  <c r="O22" i="99"/>
  <c r="P22" i="99"/>
  <c r="A22" i="99" s="1"/>
  <c r="B23" i="99"/>
  <c r="C23" i="99"/>
  <c r="D23" i="99"/>
  <c r="H23" i="99"/>
  <c r="K23" i="99"/>
  <c r="L23" i="99"/>
  <c r="M23" i="99"/>
  <c r="N23" i="99"/>
  <c r="O23" i="99"/>
  <c r="P23" i="99"/>
  <c r="A23" i="99" s="1"/>
  <c r="B24" i="99"/>
  <c r="C24" i="99"/>
  <c r="D24" i="99"/>
  <c r="H24" i="99"/>
  <c r="K24" i="99"/>
  <c r="L24" i="99"/>
  <c r="M24" i="99"/>
  <c r="N24" i="99"/>
  <c r="O24" i="99"/>
  <c r="P24" i="99"/>
  <c r="A24" i="99" s="1"/>
  <c r="B25" i="99"/>
  <c r="C25" i="99"/>
  <c r="D25" i="99"/>
  <c r="H25" i="99"/>
  <c r="K25" i="99"/>
  <c r="L25" i="99"/>
  <c r="M25" i="99"/>
  <c r="N25" i="99"/>
  <c r="O25" i="99"/>
  <c r="P25" i="99"/>
  <c r="A25" i="99" s="1"/>
  <c r="B26" i="99"/>
  <c r="C26" i="99"/>
  <c r="D26" i="99"/>
  <c r="H26" i="99"/>
  <c r="K26" i="99"/>
  <c r="L26" i="99"/>
  <c r="M26" i="99"/>
  <c r="N26" i="99"/>
  <c r="O26" i="99"/>
  <c r="P26" i="99"/>
  <c r="A26" i="99" s="1"/>
  <c r="B27" i="99"/>
  <c r="C27" i="99"/>
  <c r="D27" i="99"/>
  <c r="H27" i="99"/>
  <c r="K27" i="99"/>
  <c r="L27" i="99"/>
  <c r="M27" i="99"/>
  <c r="N27" i="99"/>
  <c r="O27" i="99"/>
  <c r="P27" i="99"/>
  <c r="A27" i="99" s="1"/>
  <c r="B28" i="99"/>
  <c r="C28" i="99"/>
  <c r="D28" i="99"/>
  <c r="H28" i="99"/>
  <c r="K28" i="99"/>
  <c r="L28" i="99"/>
  <c r="M28" i="99"/>
  <c r="N28" i="99"/>
  <c r="O28" i="99"/>
  <c r="P28" i="99"/>
  <c r="A28" i="99" s="1"/>
  <c r="B29" i="99"/>
  <c r="C29" i="99"/>
  <c r="D29" i="99"/>
  <c r="H29" i="99"/>
  <c r="K29" i="99"/>
  <c r="L29" i="99"/>
  <c r="M29" i="99"/>
  <c r="N29" i="99"/>
  <c r="O29" i="99"/>
  <c r="P29" i="99"/>
  <c r="A29" i="99" s="1"/>
  <c r="B30" i="99"/>
  <c r="C30" i="99"/>
  <c r="D30" i="99"/>
  <c r="H30" i="99"/>
  <c r="K30" i="99"/>
  <c r="L30" i="99"/>
  <c r="M30" i="99"/>
  <c r="N30" i="99"/>
  <c r="O30" i="99"/>
  <c r="P30" i="99"/>
  <c r="A30" i="99" s="1"/>
  <c r="B31" i="99"/>
  <c r="C31" i="99"/>
  <c r="D31" i="99"/>
  <c r="H31" i="99"/>
  <c r="K31" i="99"/>
  <c r="L31" i="99"/>
  <c r="M31" i="99"/>
  <c r="N31" i="99"/>
  <c r="O31" i="99"/>
  <c r="P31" i="99"/>
  <c r="A31" i="99" s="1"/>
  <c r="B32" i="99"/>
  <c r="C32" i="99"/>
  <c r="D32" i="99"/>
  <c r="H32" i="99"/>
  <c r="K32" i="99"/>
  <c r="L32" i="99"/>
  <c r="M32" i="99"/>
  <c r="N32" i="99"/>
  <c r="O32" i="99"/>
  <c r="P32" i="99"/>
  <c r="A32" i="99" s="1"/>
  <c r="B33" i="99"/>
  <c r="C33" i="99"/>
  <c r="D33" i="99"/>
  <c r="H33" i="99"/>
  <c r="K33" i="99"/>
  <c r="L33" i="99"/>
  <c r="M33" i="99"/>
  <c r="N33" i="99"/>
  <c r="O33" i="99"/>
  <c r="P33" i="99"/>
  <c r="A33" i="99" s="1"/>
  <c r="B34" i="99"/>
  <c r="C34" i="99"/>
  <c r="D34" i="99"/>
  <c r="H34" i="99"/>
  <c r="K34" i="99"/>
  <c r="L34" i="99"/>
  <c r="M34" i="99"/>
  <c r="N34" i="99"/>
  <c r="O34" i="99"/>
  <c r="P34" i="99"/>
  <c r="A34" i="99" s="1"/>
  <c r="B35" i="99"/>
  <c r="C35" i="99"/>
  <c r="D35" i="99"/>
  <c r="H35" i="99"/>
  <c r="K35" i="99"/>
  <c r="L35" i="99"/>
  <c r="M35" i="99"/>
  <c r="N35" i="99"/>
  <c r="O35" i="99"/>
  <c r="P35" i="99"/>
  <c r="A35" i="99" s="1"/>
  <c r="B36" i="99"/>
  <c r="C36" i="99"/>
  <c r="D36" i="99"/>
  <c r="H36" i="99"/>
  <c r="K36" i="99"/>
  <c r="L36" i="99"/>
  <c r="M36" i="99"/>
  <c r="N36" i="99"/>
  <c r="O36" i="99"/>
  <c r="P36" i="99"/>
  <c r="A36" i="99" s="1"/>
  <c r="B37" i="99"/>
  <c r="C37" i="99"/>
  <c r="D37" i="99"/>
  <c r="H37" i="99"/>
  <c r="K37" i="99"/>
  <c r="L37" i="99"/>
  <c r="M37" i="99"/>
  <c r="N37" i="99"/>
  <c r="O37" i="99"/>
  <c r="P37" i="99"/>
  <c r="A37" i="99" s="1"/>
  <c r="B38" i="99"/>
  <c r="C38" i="99"/>
  <c r="D38" i="99"/>
  <c r="H38" i="99"/>
  <c r="K38" i="99"/>
  <c r="L38" i="99"/>
  <c r="M38" i="99"/>
  <c r="N38" i="99"/>
  <c r="O38" i="99"/>
  <c r="P38" i="99"/>
  <c r="A38" i="99" s="1"/>
  <c r="B39" i="99"/>
  <c r="C39" i="99"/>
  <c r="D39" i="99"/>
  <c r="H39" i="99"/>
  <c r="K39" i="99"/>
  <c r="L39" i="99"/>
  <c r="M39" i="99"/>
  <c r="N39" i="99"/>
  <c r="O39" i="99"/>
  <c r="P39" i="99"/>
  <c r="A39" i="99" s="1"/>
  <c r="B40" i="99"/>
  <c r="C40" i="99"/>
  <c r="D40" i="99"/>
  <c r="H40" i="99"/>
  <c r="K40" i="99"/>
  <c r="L40" i="99"/>
  <c r="M40" i="99"/>
  <c r="N40" i="99"/>
  <c r="O40" i="99"/>
  <c r="P40" i="99"/>
  <c r="A40" i="99" s="1"/>
  <c r="B41" i="99"/>
  <c r="C41" i="99"/>
  <c r="D41" i="99"/>
  <c r="H41" i="99"/>
  <c r="K41" i="99"/>
  <c r="L41" i="99"/>
  <c r="M41" i="99"/>
  <c r="N41" i="99"/>
  <c r="O41" i="99"/>
  <c r="P41" i="99"/>
  <c r="A41" i="99" s="1"/>
  <c r="B42" i="99"/>
  <c r="C42" i="99"/>
  <c r="D42" i="99"/>
  <c r="H42" i="99"/>
  <c r="K42" i="99"/>
  <c r="L42" i="99"/>
  <c r="M42" i="99"/>
  <c r="N42" i="99"/>
  <c r="O42" i="99"/>
  <c r="P42" i="99"/>
  <c r="A42" i="99" s="1"/>
  <c r="B43" i="99"/>
  <c r="C43" i="99"/>
  <c r="D43" i="99"/>
  <c r="H43" i="99"/>
  <c r="K43" i="99"/>
  <c r="L43" i="99"/>
  <c r="M43" i="99"/>
  <c r="N43" i="99"/>
  <c r="O43" i="99"/>
  <c r="P43" i="99"/>
  <c r="A43" i="99" s="1"/>
  <c r="B44" i="99"/>
  <c r="C44" i="99"/>
  <c r="D44" i="99"/>
  <c r="H44" i="99"/>
  <c r="K44" i="99"/>
  <c r="L44" i="99"/>
  <c r="M44" i="99"/>
  <c r="N44" i="99"/>
  <c r="O44" i="99"/>
  <c r="P44" i="99"/>
  <c r="A44" i="99" s="1"/>
  <c r="B45" i="99"/>
  <c r="C45" i="99"/>
  <c r="D45" i="99"/>
  <c r="H45" i="99"/>
  <c r="K45" i="99"/>
  <c r="L45" i="99"/>
  <c r="M45" i="99"/>
  <c r="N45" i="99"/>
  <c r="O45" i="99"/>
  <c r="P45" i="99"/>
  <c r="A45" i="99" s="1"/>
  <c r="B46" i="99"/>
  <c r="C46" i="99"/>
  <c r="D46" i="99"/>
  <c r="H46" i="99"/>
  <c r="K46" i="99"/>
  <c r="L46" i="99"/>
  <c r="M46" i="99"/>
  <c r="N46" i="99"/>
  <c r="O46" i="99"/>
  <c r="P46" i="99"/>
  <c r="A46" i="99" s="1"/>
  <c r="B47" i="99"/>
  <c r="C47" i="99"/>
  <c r="D47" i="99"/>
  <c r="H47" i="99"/>
  <c r="K47" i="99"/>
  <c r="L47" i="99"/>
  <c r="M47" i="99"/>
  <c r="N47" i="99"/>
  <c r="O47" i="99"/>
  <c r="P47" i="99"/>
  <c r="A47" i="99" s="1"/>
  <c r="B48" i="99"/>
  <c r="C48" i="99"/>
  <c r="D48" i="99"/>
  <c r="H48" i="99"/>
  <c r="K48" i="99"/>
  <c r="L48" i="99"/>
  <c r="M48" i="99"/>
  <c r="N48" i="99"/>
  <c r="O48" i="99"/>
  <c r="P48" i="99"/>
  <c r="A48" i="99" s="1"/>
  <c r="B49" i="99"/>
  <c r="C49" i="99"/>
  <c r="D49" i="99"/>
  <c r="H49" i="99"/>
  <c r="K49" i="99"/>
  <c r="L49" i="99"/>
  <c r="M49" i="99"/>
  <c r="N49" i="99"/>
  <c r="O49" i="99"/>
  <c r="P49" i="99"/>
  <c r="A49" i="99" s="1"/>
  <c r="B50" i="99"/>
  <c r="C50" i="99"/>
  <c r="D50" i="99"/>
  <c r="H50" i="99"/>
  <c r="K50" i="99"/>
  <c r="L50" i="99"/>
  <c r="M50" i="99"/>
  <c r="N50" i="99"/>
  <c r="O50" i="99"/>
  <c r="P50" i="99"/>
  <c r="A50" i="99" s="1"/>
  <c r="B51" i="99"/>
  <c r="C51" i="99"/>
  <c r="D51" i="99"/>
  <c r="H51" i="99"/>
  <c r="K51" i="99"/>
  <c r="L51" i="99"/>
  <c r="M51" i="99"/>
  <c r="N51" i="99"/>
  <c r="O51" i="99"/>
  <c r="P51" i="99"/>
  <c r="A51" i="99" s="1"/>
  <c r="B52" i="99"/>
  <c r="C52" i="99"/>
  <c r="D52" i="99"/>
  <c r="H52" i="99"/>
  <c r="K52" i="99"/>
  <c r="L52" i="99"/>
  <c r="M52" i="99"/>
  <c r="N52" i="99"/>
  <c r="O52" i="99"/>
  <c r="P52" i="99"/>
  <c r="A52" i="99" s="1"/>
  <c r="B53" i="99"/>
  <c r="C53" i="99"/>
  <c r="D53" i="99"/>
  <c r="H53" i="99"/>
  <c r="K53" i="99"/>
  <c r="L53" i="99"/>
  <c r="M53" i="99"/>
  <c r="N53" i="99"/>
  <c r="O53" i="99"/>
  <c r="P53" i="99"/>
  <c r="A53" i="99" s="1"/>
  <c r="B54" i="99"/>
  <c r="C54" i="99"/>
  <c r="D54" i="99"/>
  <c r="H54" i="99"/>
  <c r="K54" i="99"/>
  <c r="L54" i="99"/>
  <c r="M54" i="99"/>
  <c r="N54" i="99"/>
  <c r="O54" i="99"/>
  <c r="P54" i="99"/>
  <c r="A54" i="99" s="1"/>
  <c r="B55" i="99"/>
  <c r="C55" i="99"/>
  <c r="D55" i="99"/>
  <c r="H55" i="99"/>
  <c r="K55" i="99"/>
  <c r="L55" i="99"/>
  <c r="M55" i="99"/>
  <c r="N55" i="99"/>
  <c r="O55" i="99"/>
  <c r="P55" i="99"/>
  <c r="A55" i="99" s="1"/>
  <c r="B56" i="99"/>
  <c r="C56" i="99"/>
  <c r="D56" i="99"/>
  <c r="H56" i="99"/>
  <c r="K56" i="99"/>
  <c r="L56" i="99"/>
  <c r="M56" i="99"/>
  <c r="N56" i="99"/>
  <c r="O56" i="99"/>
  <c r="P56" i="99"/>
  <c r="A56" i="99" s="1"/>
  <c r="B57" i="99"/>
  <c r="C57" i="99"/>
  <c r="D57" i="99"/>
  <c r="H57" i="99"/>
  <c r="K57" i="99"/>
  <c r="L57" i="99"/>
  <c r="M57" i="99"/>
  <c r="N57" i="99"/>
  <c r="O57" i="99"/>
  <c r="P57" i="99"/>
  <c r="A57" i="99" s="1"/>
  <c r="B58" i="99"/>
  <c r="C58" i="99"/>
  <c r="D58" i="99"/>
  <c r="H58" i="99"/>
  <c r="K58" i="99"/>
  <c r="L58" i="99"/>
  <c r="M58" i="99"/>
  <c r="N58" i="99"/>
  <c r="O58" i="99"/>
  <c r="P58" i="99"/>
  <c r="A58" i="99" s="1"/>
  <c r="B59" i="99"/>
  <c r="C59" i="99"/>
  <c r="D59" i="99"/>
  <c r="H59" i="99"/>
  <c r="K59" i="99"/>
  <c r="L59" i="99"/>
  <c r="M59" i="99"/>
  <c r="N59" i="99"/>
  <c r="O59" i="99"/>
  <c r="P59" i="99"/>
  <c r="A59" i="99" s="1"/>
  <c r="B60" i="99"/>
  <c r="C60" i="99"/>
  <c r="D60" i="99"/>
  <c r="H60" i="99"/>
  <c r="K60" i="99"/>
  <c r="L60" i="99"/>
  <c r="M60" i="99"/>
  <c r="N60" i="99"/>
  <c r="O60" i="99"/>
  <c r="P60" i="99"/>
  <c r="A60" i="99" s="1"/>
  <c r="B61" i="99"/>
  <c r="C61" i="99"/>
  <c r="D61" i="99"/>
  <c r="H61" i="99"/>
  <c r="K61" i="99"/>
  <c r="L61" i="99"/>
  <c r="M61" i="99"/>
  <c r="N61" i="99"/>
  <c r="O61" i="99"/>
  <c r="P61" i="99"/>
  <c r="A61" i="99" s="1"/>
  <c r="B62" i="99"/>
  <c r="C62" i="99"/>
  <c r="D62" i="99"/>
  <c r="H62" i="99"/>
  <c r="K62" i="99"/>
  <c r="L62" i="99"/>
  <c r="M62" i="99"/>
  <c r="N62" i="99"/>
  <c r="O62" i="99"/>
  <c r="P62" i="99"/>
  <c r="A62" i="99" s="1"/>
  <c r="B63" i="99"/>
  <c r="C63" i="99"/>
  <c r="D63" i="99"/>
  <c r="H63" i="99"/>
  <c r="K63" i="99"/>
  <c r="L63" i="99"/>
  <c r="M63" i="99"/>
  <c r="N63" i="99"/>
  <c r="O63" i="99"/>
  <c r="P63" i="99"/>
  <c r="A63" i="99" s="1"/>
  <c r="B64" i="99"/>
  <c r="C64" i="99"/>
  <c r="D64" i="99"/>
  <c r="H64" i="99"/>
  <c r="K64" i="99"/>
  <c r="L64" i="99"/>
  <c r="M64" i="99"/>
  <c r="N64" i="99"/>
  <c r="O64" i="99"/>
  <c r="P64" i="99"/>
  <c r="A64" i="99" s="1"/>
  <c r="B65" i="99"/>
  <c r="C65" i="99"/>
  <c r="D65" i="99"/>
  <c r="H65" i="99"/>
  <c r="K65" i="99"/>
  <c r="L65" i="99"/>
  <c r="M65" i="99"/>
  <c r="N65" i="99"/>
  <c r="O65" i="99"/>
  <c r="P65" i="99"/>
  <c r="A65" i="99" s="1"/>
  <c r="B66" i="99"/>
  <c r="C66" i="99"/>
  <c r="D66" i="99"/>
  <c r="H66" i="99"/>
  <c r="K66" i="99"/>
  <c r="L66" i="99"/>
  <c r="M66" i="99"/>
  <c r="N66" i="99"/>
  <c r="O66" i="99"/>
  <c r="P66" i="99"/>
  <c r="A66" i="99" s="1"/>
  <c r="B67" i="99"/>
  <c r="C67" i="99"/>
  <c r="D67" i="99"/>
  <c r="H67" i="99"/>
  <c r="K67" i="99"/>
  <c r="L67" i="99"/>
  <c r="M67" i="99"/>
  <c r="N67" i="99"/>
  <c r="O67" i="99"/>
  <c r="P67" i="99"/>
  <c r="A67" i="99" s="1"/>
  <c r="B68" i="99"/>
  <c r="C68" i="99"/>
  <c r="D68" i="99"/>
  <c r="H68" i="99"/>
  <c r="K68" i="99"/>
  <c r="L68" i="99"/>
  <c r="M68" i="99"/>
  <c r="N68" i="99"/>
  <c r="O68" i="99"/>
  <c r="P68" i="99"/>
  <c r="A68" i="99" s="1"/>
  <c r="B69" i="99"/>
  <c r="C69" i="99"/>
  <c r="D69" i="99"/>
  <c r="H69" i="99"/>
  <c r="K69" i="99"/>
  <c r="L69" i="99"/>
  <c r="M69" i="99"/>
  <c r="N69" i="99"/>
  <c r="O69" i="99"/>
  <c r="P69" i="99"/>
  <c r="A69" i="99" s="1"/>
  <c r="B70" i="99"/>
  <c r="C70" i="99"/>
  <c r="D70" i="99"/>
  <c r="H70" i="99"/>
  <c r="K70" i="99"/>
  <c r="L70" i="99"/>
  <c r="M70" i="99"/>
  <c r="N70" i="99"/>
  <c r="O70" i="99"/>
  <c r="P70" i="99"/>
  <c r="A70" i="99" s="1"/>
  <c r="B71" i="99"/>
  <c r="C71" i="99"/>
  <c r="D71" i="99"/>
  <c r="H71" i="99"/>
  <c r="K71" i="99"/>
  <c r="L71" i="99"/>
  <c r="M71" i="99"/>
  <c r="N71" i="99"/>
  <c r="O71" i="99"/>
  <c r="P71" i="99"/>
  <c r="A71" i="99" s="1"/>
  <c r="B72" i="99"/>
  <c r="C72" i="99"/>
  <c r="D72" i="99"/>
  <c r="H72" i="99"/>
  <c r="K72" i="99"/>
  <c r="L72" i="99"/>
  <c r="M72" i="99"/>
  <c r="N72" i="99"/>
  <c r="O72" i="99"/>
  <c r="P72" i="99"/>
  <c r="A72" i="99" s="1"/>
  <c r="B73" i="99"/>
  <c r="C73" i="99"/>
  <c r="D73" i="99"/>
  <c r="H73" i="99"/>
  <c r="K73" i="99"/>
  <c r="L73" i="99"/>
  <c r="M73" i="99"/>
  <c r="N73" i="99"/>
  <c r="O73" i="99"/>
  <c r="P73" i="99"/>
  <c r="A73" i="99" s="1"/>
  <c r="B74" i="99"/>
  <c r="C74" i="99"/>
  <c r="D74" i="99"/>
  <c r="H74" i="99"/>
  <c r="K74" i="99"/>
  <c r="L74" i="99"/>
  <c r="M74" i="99"/>
  <c r="N74" i="99"/>
  <c r="O74" i="99"/>
  <c r="P74" i="99"/>
  <c r="A74" i="99" s="1"/>
  <c r="B75" i="99"/>
  <c r="C75" i="99"/>
  <c r="D75" i="99"/>
  <c r="H75" i="99"/>
  <c r="K75" i="99"/>
  <c r="L75" i="99"/>
  <c r="M75" i="99"/>
  <c r="N75" i="99"/>
  <c r="O75" i="99"/>
  <c r="P75" i="99"/>
  <c r="A75" i="99" s="1"/>
  <c r="B76" i="99"/>
  <c r="C76" i="99"/>
  <c r="D76" i="99"/>
  <c r="H76" i="99"/>
  <c r="K76" i="99"/>
  <c r="L76" i="99"/>
  <c r="M76" i="99"/>
  <c r="N76" i="99"/>
  <c r="O76" i="99"/>
  <c r="P76" i="99"/>
  <c r="A76" i="99" s="1"/>
  <c r="B77" i="99"/>
  <c r="C77" i="99"/>
  <c r="D77" i="99"/>
  <c r="H77" i="99"/>
  <c r="K77" i="99"/>
  <c r="L77" i="99"/>
  <c r="M77" i="99"/>
  <c r="N77" i="99"/>
  <c r="O77" i="99"/>
  <c r="P77" i="99"/>
  <c r="A77" i="99" s="1"/>
  <c r="B78" i="99"/>
  <c r="C78" i="99"/>
  <c r="D78" i="99"/>
  <c r="H78" i="99"/>
  <c r="K78" i="99"/>
  <c r="L78" i="99"/>
  <c r="M78" i="99"/>
  <c r="N78" i="99"/>
  <c r="O78" i="99"/>
  <c r="P78" i="99"/>
  <c r="A78" i="99" s="1"/>
  <c r="B79" i="99"/>
  <c r="C79" i="99"/>
  <c r="D79" i="99"/>
  <c r="H79" i="99"/>
  <c r="K79" i="99"/>
  <c r="L79" i="99"/>
  <c r="M79" i="99"/>
  <c r="N79" i="99"/>
  <c r="O79" i="99"/>
  <c r="P79" i="99"/>
  <c r="A79" i="99" s="1"/>
  <c r="B80" i="99"/>
  <c r="C80" i="99"/>
  <c r="D80" i="99"/>
  <c r="H80" i="99"/>
  <c r="K80" i="99"/>
  <c r="L80" i="99"/>
  <c r="M80" i="99"/>
  <c r="N80" i="99"/>
  <c r="O80" i="99"/>
  <c r="P80" i="99"/>
  <c r="A80" i="99" s="1"/>
  <c r="B81" i="99"/>
  <c r="C81" i="99"/>
  <c r="D81" i="99"/>
  <c r="H81" i="99"/>
  <c r="K81" i="99"/>
  <c r="L81" i="99"/>
  <c r="M81" i="99"/>
  <c r="N81" i="99"/>
  <c r="O81" i="99"/>
  <c r="P81" i="99"/>
  <c r="A81" i="99" s="1"/>
  <c r="B82" i="99"/>
  <c r="C82" i="99"/>
  <c r="D82" i="99"/>
  <c r="H82" i="99"/>
  <c r="K82" i="99"/>
  <c r="L82" i="99"/>
  <c r="M82" i="99"/>
  <c r="N82" i="99"/>
  <c r="O82" i="99"/>
  <c r="P82" i="99"/>
  <c r="A82" i="99" s="1"/>
  <c r="B83" i="99"/>
  <c r="C83" i="99"/>
  <c r="D83" i="99"/>
  <c r="H83" i="99"/>
  <c r="K83" i="99"/>
  <c r="L83" i="99"/>
  <c r="M83" i="99"/>
  <c r="N83" i="99"/>
  <c r="O83" i="99"/>
  <c r="P83" i="99"/>
  <c r="A83" i="99" s="1"/>
  <c r="B84" i="99"/>
  <c r="C84" i="99"/>
  <c r="D84" i="99"/>
  <c r="H84" i="99"/>
  <c r="K84" i="99"/>
  <c r="L84" i="99"/>
  <c r="M84" i="99"/>
  <c r="N84" i="99"/>
  <c r="O84" i="99"/>
  <c r="P84" i="99"/>
  <c r="A84" i="99" s="1"/>
  <c r="B85" i="99"/>
  <c r="C85" i="99"/>
  <c r="D85" i="99"/>
  <c r="H85" i="99"/>
  <c r="K85" i="99"/>
  <c r="L85" i="99"/>
  <c r="M85" i="99"/>
  <c r="N85" i="99"/>
  <c r="O85" i="99"/>
  <c r="P85" i="99"/>
  <c r="A85" i="99" s="1"/>
  <c r="B86" i="99"/>
  <c r="C86" i="99"/>
  <c r="D86" i="99"/>
  <c r="B15" i="99"/>
  <c r="C15" i="99"/>
  <c r="D15" i="99"/>
  <c r="H15" i="99"/>
  <c r="K15" i="99"/>
  <c r="L15" i="99"/>
  <c r="M15" i="99"/>
  <c r="N15" i="99"/>
  <c r="O15" i="99"/>
  <c r="P15" i="99"/>
  <c r="A15" i="99" s="1"/>
  <c r="B16" i="41"/>
  <c r="C16" i="41"/>
  <c r="D16" i="41"/>
  <c r="B17" i="41"/>
  <c r="C17" i="41"/>
  <c r="D17" i="41"/>
  <c r="B18" i="41"/>
  <c r="C18" i="41"/>
  <c r="D18" i="41"/>
  <c r="B19" i="41"/>
  <c r="C19" i="41"/>
  <c r="D19" i="41"/>
  <c r="H19" i="41"/>
  <c r="K19" i="41"/>
  <c r="L19" i="41"/>
  <c r="M19" i="41"/>
  <c r="N19" i="41"/>
  <c r="O19" i="41"/>
  <c r="P19" i="41"/>
  <c r="A19" i="41" s="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H29" i="41"/>
  <c r="K29" i="41"/>
  <c r="L29" i="41"/>
  <c r="M29" i="41"/>
  <c r="N29" i="41"/>
  <c r="O29" i="41"/>
  <c r="P29" i="41"/>
  <c r="A29" i="41" s="1"/>
  <c r="B30" i="41"/>
  <c r="C30" i="41"/>
  <c r="D30" i="41"/>
  <c r="B31" i="41"/>
  <c r="C31" i="41"/>
  <c r="D31" i="41"/>
  <c r="B32" i="41"/>
  <c r="C32" i="41"/>
  <c r="D32" i="41"/>
  <c r="B33" i="41"/>
  <c r="C33" i="41"/>
  <c r="D33" i="41"/>
  <c r="H33" i="41"/>
  <c r="K33" i="41"/>
  <c r="L33" i="41"/>
  <c r="M33" i="41"/>
  <c r="N33" i="41"/>
  <c r="O33" i="41"/>
  <c r="P33" i="41"/>
  <c r="A33" i="41" s="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H43" i="41"/>
  <c r="K43" i="41"/>
  <c r="L43" i="41"/>
  <c r="M43" i="41"/>
  <c r="N43" i="41"/>
  <c r="O43" i="41"/>
  <c r="P43" i="41"/>
  <c r="A43" i="41" s="1"/>
  <c r="B44" i="41"/>
  <c r="C44" i="41"/>
  <c r="D44" i="41"/>
  <c r="B45" i="41"/>
  <c r="C45" i="41"/>
  <c r="D45" i="41"/>
  <c r="B46" i="41"/>
  <c r="C46" i="41"/>
  <c r="D46" i="41"/>
  <c r="B47" i="41"/>
  <c r="C47" i="41"/>
  <c r="D47" i="41"/>
  <c r="B48" i="41"/>
  <c r="C48" i="41"/>
  <c r="D48" i="41"/>
  <c r="B49" i="41"/>
  <c r="C49" i="41"/>
  <c r="D49" i="41"/>
  <c r="B50" i="41"/>
  <c r="C50" i="41"/>
  <c r="D50" i="41"/>
  <c r="B51" i="41"/>
  <c r="C51" i="41"/>
  <c r="D51" i="41"/>
  <c r="H51" i="41"/>
  <c r="K51" i="41"/>
  <c r="L51" i="41"/>
  <c r="M51" i="41"/>
  <c r="N51" i="41"/>
  <c r="O51" i="41"/>
  <c r="P51" i="41"/>
  <c r="A51" i="41" s="1"/>
  <c r="B52" i="41"/>
  <c r="C52" i="41"/>
  <c r="D52" i="41"/>
  <c r="B53" i="41"/>
  <c r="C53" i="41"/>
  <c r="D53" i="41"/>
  <c r="B54" i="41"/>
  <c r="C54" i="41"/>
  <c r="D54" i="41"/>
  <c r="B55" i="41"/>
  <c r="C55" i="41"/>
  <c r="D55" i="41"/>
  <c r="B56" i="41"/>
  <c r="C56" i="41"/>
  <c r="D56" i="41"/>
  <c r="B57" i="41"/>
  <c r="C57" i="41"/>
  <c r="D57" i="41"/>
  <c r="B58" i="41"/>
  <c r="C58" i="41"/>
  <c r="D58" i="41"/>
  <c r="B59" i="41"/>
  <c r="C59" i="41"/>
  <c r="D59" i="41"/>
  <c r="H59" i="41"/>
  <c r="K59" i="41"/>
  <c r="L59" i="41"/>
  <c r="M59" i="41"/>
  <c r="N59" i="41"/>
  <c r="O59" i="41"/>
  <c r="P59" i="41"/>
  <c r="A59" i="41" s="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B71" i="41"/>
  <c r="C71" i="41"/>
  <c r="D71" i="41"/>
  <c r="B72" i="41"/>
  <c r="C72" i="41"/>
  <c r="D72" i="41"/>
  <c r="H72" i="41"/>
  <c r="K72" i="41"/>
  <c r="L72" i="41"/>
  <c r="M72" i="41"/>
  <c r="N72" i="41"/>
  <c r="O72" i="41"/>
  <c r="P72" i="41"/>
  <c r="A72" i="41" s="1"/>
  <c r="B73" i="41"/>
  <c r="C73" i="41"/>
  <c r="D73" i="41"/>
  <c r="B74" i="41"/>
  <c r="C74" i="41"/>
  <c r="D74" i="41"/>
  <c r="B75" i="41"/>
  <c r="C75" i="41"/>
  <c r="D75" i="41"/>
  <c r="B76" i="41"/>
  <c r="C76" i="41"/>
  <c r="D76" i="41"/>
  <c r="B77" i="41"/>
  <c r="C77" i="41"/>
  <c r="D77" i="41"/>
  <c r="B78" i="41"/>
  <c r="C78" i="41"/>
  <c r="D78" i="41"/>
  <c r="B79" i="41"/>
  <c r="C79" i="41"/>
  <c r="D79" i="41"/>
  <c r="B80" i="41"/>
  <c r="C80" i="41"/>
  <c r="D80" i="41"/>
  <c r="B81" i="41"/>
  <c r="C81" i="41"/>
  <c r="D81" i="41"/>
  <c r="B82" i="41"/>
  <c r="C82" i="41"/>
  <c r="D82" i="41"/>
  <c r="H82" i="41"/>
  <c r="K82" i="41"/>
  <c r="L82" i="41"/>
  <c r="M82" i="41"/>
  <c r="N82" i="41"/>
  <c r="O82" i="41"/>
  <c r="P82" i="41"/>
  <c r="A82" i="41" s="1"/>
  <c r="B83" i="41"/>
  <c r="C83" i="41"/>
  <c r="D83" i="41"/>
  <c r="B84" i="41"/>
  <c r="C84" i="41"/>
  <c r="D84" i="41"/>
  <c r="B85" i="41"/>
  <c r="C85" i="41"/>
  <c r="D85" i="41"/>
  <c r="H85" i="41"/>
  <c r="K85" i="41"/>
  <c r="L85" i="41"/>
  <c r="M85" i="41"/>
  <c r="N85" i="41"/>
  <c r="O85" i="41"/>
  <c r="P85" i="41"/>
  <c r="A85" i="41" s="1"/>
  <c r="B86" i="41"/>
  <c r="C86" i="41"/>
  <c r="D86" i="41"/>
  <c r="H86" i="41"/>
  <c r="K86" i="41"/>
  <c r="L86" i="41"/>
  <c r="M86" i="41"/>
  <c r="N86" i="41"/>
  <c r="O86" i="41"/>
  <c r="P86" i="41"/>
  <c r="A86" i="41" s="1"/>
  <c r="B87" i="41"/>
  <c r="C87" i="41"/>
  <c r="D87" i="41"/>
  <c r="B88" i="41"/>
  <c r="C88" i="41"/>
  <c r="D88" i="41"/>
  <c r="B89" i="41"/>
  <c r="C89" i="41"/>
  <c r="D89" i="41"/>
  <c r="B90" i="41"/>
  <c r="C90" i="41"/>
  <c r="D90" i="41"/>
  <c r="H90" i="41"/>
  <c r="K90" i="41"/>
  <c r="L90" i="41"/>
  <c r="M90" i="41"/>
  <c r="N90" i="41"/>
  <c r="O90" i="41"/>
  <c r="P90" i="41"/>
  <c r="A90" i="41" s="1"/>
  <c r="B91" i="41"/>
  <c r="C91" i="41"/>
  <c r="D91" i="41"/>
  <c r="H91" i="41"/>
  <c r="K91" i="41"/>
  <c r="L91" i="41"/>
  <c r="M91" i="41"/>
  <c r="N91" i="41"/>
  <c r="O91" i="41"/>
  <c r="P91" i="41"/>
  <c r="A91" i="41" s="1"/>
  <c r="B92" i="41"/>
  <c r="C92" i="41"/>
  <c r="D92" i="41"/>
  <c r="H92" i="41"/>
  <c r="K92" i="41"/>
  <c r="L92" i="41"/>
  <c r="M92" i="41"/>
  <c r="N92" i="41"/>
  <c r="O92" i="41"/>
  <c r="P92" i="41"/>
  <c r="A92" i="41" s="1"/>
  <c r="B93" i="41"/>
  <c r="C93" i="41"/>
  <c r="D93" i="41"/>
  <c r="H93" i="41"/>
  <c r="K93" i="41"/>
  <c r="L93" i="41"/>
  <c r="M93" i="41"/>
  <c r="N93" i="41"/>
  <c r="O93" i="41"/>
  <c r="P93" i="41"/>
  <c r="A93" i="41" s="1"/>
  <c r="B94" i="41"/>
  <c r="C94" i="41"/>
  <c r="D94" i="41"/>
  <c r="H94" i="41"/>
  <c r="K94" i="41"/>
  <c r="L94" i="41"/>
  <c r="M94" i="41"/>
  <c r="N94" i="41"/>
  <c r="O94" i="41"/>
  <c r="P94" i="41"/>
  <c r="A94" i="41" s="1"/>
  <c r="B95" i="41"/>
  <c r="C95" i="41"/>
  <c r="D95" i="41"/>
  <c r="H95" i="41"/>
  <c r="K95" i="41"/>
  <c r="L95" i="41"/>
  <c r="M95" i="41"/>
  <c r="N95" i="41"/>
  <c r="O95" i="41"/>
  <c r="P95" i="41"/>
  <c r="A95" i="41" s="1"/>
  <c r="B96" i="41"/>
  <c r="C96" i="41"/>
  <c r="D96" i="41"/>
  <c r="H96" i="41"/>
  <c r="K96" i="41"/>
  <c r="L96" i="41"/>
  <c r="M96" i="41"/>
  <c r="N96" i="41"/>
  <c r="O96" i="41"/>
  <c r="P96" i="41"/>
  <c r="A96" i="41" s="1"/>
  <c r="B97" i="41"/>
  <c r="C97" i="41"/>
  <c r="D97" i="41"/>
  <c r="H97" i="41"/>
  <c r="K97" i="41"/>
  <c r="L97" i="41"/>
  <c r="M97" i="41"/>
  <c r="N97" i="41"/>
  <c r="O97" i="41"/>
  <c r="P97" i="41"/>
  <c r="A97" i="41" s="1"/>
  <c r="B98" i="41"/>
  <c r="C98" i="41"/>
  <c r="D98" i="41"/>
  <c r="H98" i="41"/>
  <c r="K98" i="41"/>
  <c r="L98" i="41"/>
  <c r="M98" i="41"/>
  <c r="N98" i="41"/>
  <c r="O98" i="41"/>
  <c r="P98" i="41"/>
  <c r="A98" i="41" s="1"/>
  <c r="B99" i="41"/>
  <c r="C99" i="41"/>
  <c r="D99" i="41"/>
  <c r="B100" i="41"/>
  <c r="C100" i="41"/>
  <c r="D100" i="41"/>
  <c r="H100" i="41"/>
  <c r="K100" i="41"/>
  <c r="L100" i="41"/>
  <c r="M100" i="41"/>
  <c r="N100" i="41"/>
  <c r="O100" i="41"/>
  <c r="P100" i="41"/>
  <c r="A100" i="41" s="1"/>
  <c r="B101" i="41"/>
  <c r="C101" i="41"/>
  <c r="D101" i="41"/>
  <c r="B102" i="41"/>
  <c r="C102" i="41"/>
  <c r="D102" i="41"/>
  <c r="B103" i="41"/>
  <c r="C103" i="41"/>
  <c r="D103" i="41"/>
  <c r="B104" i="41"/>
  <c r="C104" i="41"/>
  <c r="D104" i="41"/>
  <c r="B105" i="41"/>
  <c r="C105" i="41"/>
  <c r="D105" i="41"/>
  <c r="B106" i="41"/>
  <c r="C106" i="41"/>
  <c r="D106" i="41"/>
  <c r="B107" i="41"/>
  <c r="C107" i="41"/>
  <c r="D107" i="41"/>
  <c r="B108" i="41"/>
  <c r="C108" i="41"/>
  <c r="D108" i="41"/>
  <c r="B109" i="41"/>
  <c r="C109" i="41"/>
  <c r="D109" i="41"/>
  <c r="H109" i="41"/>
  <c r="K109" i="41"/>
  <c r="L109" i="41"/>
  <c r="M109" i="41"/>
  <c r="N109" i="41"/>
  <c r="O109" i="41"/>
  <c r="P109" i="41"/>
  <c r="A109" i="41" s="1"/>
  <c r="B110" i="41"/>
  <c r="C110" i="41"/>
  <c r="D110" i="41"/>
  <c r="B111" i="41"/>
  <c r="C111" i="41"/>
  <c r="D111" i="41"/>
  <c r="B112" i="41"/>
  <c r="C112" i="41"/>
  <c r="D112" i="41"/>
  <c r="H112" i="41"/>
  <c r="K112" i="41"/>
  <c r="L112" i="41"/>
  <c r="M112" i="41"/>
  <c r="N112" i="41"/>
  <c r="O112" i="41"/>
  <c r="P112" i="41"/>
  <c r="A112" i="41" s="1"/>
  <c r="B113" i="41"/>
  <c r="C113" i="41"/>
  <c r="D113" i="41"/>
  <c r="B114" i="41"/>
  <c r="C114" i="41"/>
  <c r="D114" i="41"/>
  <c r="H114" i="41"/>
  <c r="K114" i="41"/>
  <c r="L114" i="41"/>
  <c r="M114" i="41"/>
  <c r="N114" i="41"/>
  <c r="O114" i="41"/>
  <c r="P114" i="41"/>
  <c r="A114" i="41" s="1"/>
  <c r="B115" i="41"/>
  <c r="C115" i="41"/>
  <c r="D115" i="41"/>
  <c r="B116" i="41"/>
  <c r="C116" i="41"/>
  <c r="D116" i="41"/>
  <c r="B117" i="41"/>
  <c r="C117" i="41"/>
  <c r="D117" i="41"/>
  <c r="B118" i="41"/>
  <c r="C118" i="41"/>
  <c r="D118" i="41"/>
  <c r="B119" i="41"/>
  <c r="C119" i="41"/>
  <c r="D119" i="41"/>
  <c r="B120" i="41"/>
  <c r="C120" i="41"/>
  <c r="D120" i="41"/>
  <c r="B121" i="41"/>
  <c r="C121" i="41"/>
  <c r="D121" i="41"/>
  <c r="B122" i="41"/>
  <c r="C122" i="41"/>
  <c r="D122" i="41"/>
  <c r="B123" i="41"/>
  <c r="C123" i="41"/>
  <c r="D123" i="41"/>
  <c r="B124" i="41"/>
  <c r="C124" i="41"/>
  <c r="D124" i="41"/>
  <c r="B125" i="41"/>
  <c r="C125" i="41"/>
  <c r="D125" i="41"/>
  <c r="B126" i="41"/>
  <c r="C126" i="41"/>
  <c r="D126" i="41"/>
  <c r="B127" i="41"/>
  <c r="C127" i="41"/>
  <c r="D127" i="41"/>
  <c r="B128" i="41"/>
  <c r="C128" i="41"/>
  <c r="D128" i="41"/>
  <c r="B129" i="41"/>
  <c r="C129" i="41"/>
  <c r="D129" i="41"/>
  <c r="B16" i="40"/>
  <c r="C16" i="40"/>
  <c r="D16" i="40"/>
  <c r="H16" i="40"/>
  <c r="K16" i="40"/>
  <c r="L16" i="40"/>
  <c r="M16" i="40"/>
  <c r="N16" i="40"/>
  <c r="O16" i="40"/>
  <c r="P16" i="40"/>
  <c r="A16" i="40" s="1"/>
  <c r="B17" i="40"/>
  <c r="C17" i="40"/>
  <c r="D17" i="40"/>
  <c r="H17" i="40"/>
  <c r="K17" i="40"/>
  <c r="L17" i="40"/>
  <c r="M17" i="40"/>
  <c r="N17" i="40"/>
  <c r="O17" i="40"/>
  <c r="P17" i="40"/>
  <c r="A17" i="40" s="1"/>
  <c r="B18" i="40"/>
  <c r="C18" i="40"/>
  <c r="D18" i="40"/>
  <c r="H18" i="40"/>
  <c r="K18" i="40"/>
  <c r="L18" i="40"/>
  <c r="M18" i="40"/>
  <c r="N18" i="40"/>
  <c r="O18" i="40"/>
  <c r="P18" i="40"/>
  <c r="A18" i="40" s="1"/>
  <c r="B19" i="40"/>
  <c r="C19" i="40"/>
  <c r="D19" i="40"/>
  <c r="H19" i="40"/>
  <c r="K19" i="40"/>
  <c r="L19" i="40"/>
  <c r="M19" i="40"/>
  <c r="N19" i="40"/>
  <c r="O19" i="40"/>
  <c r="P19" i="40"/>
  <c r="A19" i="40" s="1"/>
  <c r="B20" i="40"/>
  <c r="C20" i="40"/>
  <c r="D20" i="40"/>
  <c r="H20" i="40"/>
  <c r="K20" i="40"/>
  <c r="L20" i="40"/>
  <c r="M20" i="40"/>
  <c r="N20" i="40"/>
  <c r="O20" i="40"/>
  <c r="P20" i="40"/>
  <c r="A20" i="40" s="1"/>
  <c r="B21" i="40"/>
  <c r="C21" i="40"/>
  <c r="D21" i="40"/>
  <c r="H21" i="40"/>
  <c r="K21" i="40"/>
  <c r="L21" i="40"/>
  <c r="M21" i="40"/>
  <c r="N21" i="40"/>
  <c r="O21" i="40"/>
  <c r="P21" i="40"/>
  <c r="A21" i="40" s="1"/>
  <c r="B22" i="40"/>
  <c r="C22" i="40"/>
  <c r="D22" i="40"/>
  <c r="H22" i="40"/>
  <c r="K22" i="40"/>
  <c r="L22" i="40"/>
  <c r="M22" i="40"/>
  <c r="N22" i="40"/>
  <c r="O22" i="40"/>
  <c r="P22" i="40"/>
  <c r="A22" i="40" s="1"/>
  <c r="B23" i="40"/>
  <c r="C23" i="40"/>
  <c r="D23" i="40"/>
  <c r="H23" i="40"/>
  <c r="K23" i="40"/>
  <c r="L23" i="40"/>
  <c r="M23" i="40"/>
  <c r="N23" i="40"/>
  <c r="O23" i="40"/>
  <c r="P23" i="40"/>
  <c r="A23" i="40" s="1"/>
  <c r="B24" i="40"/>
  <c r="C24" i="40"/>
  <c r="D24" i="40"/>
  <c r="B25" i="40"/>
  <c r="C25" i="40"/>
  <c r="D25" i="40"/>
  <c r="B26" i="40"/>
  <c r="C26" i="40"/>
  <c r="D26" i="40"/>
  <c r="H26" i="40"/>
  <c r="K26" i="40"/>
  <c r="L26" i="40"/>
  <c r="M26" i="40"/>
  <c r="N26" i="40"/>
  <c r="O26" i="40"/>
  <c r="P26" i="40"/>
  <c r="A26" i="40" s="1"/>
  <c r="B27" i="40"/>
  <c r="C27" i="40"/>
  <c r="D27" i="40"/>
  <c r="B28" i="40"/>
  <c r="C28" i="40"/>
  <c r="D28" i="40"/>
  <c r="H28" i="40"/>
  <c r="K28" i="40"/>
  <c r="L28" i="40"/>
  <c r="M28" i="40"/>
  <c r="N28" i="40"/>
  <c r="O28" i="40"/>
  <c r="P28" i="40"/>
  <c r="A28" i="40" s="1"/>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H25" i="39"/>
  <c r="K25" i="39"/>
  <c r="L25" i="39"/>
  <c r="M25" i="39"/>
  <c r="N25" i="39"/>
  <c r="O25" i="39"/>
  <c r="P25" i="39"/>
  <c r="A25" i="39" s="1"/>
  <c r="B26" i="39"/>
  <c r="C26" i="39"/>
  <c r="D26" i="39"/>
  <c r="H26" i="39"/>
  <c r="K26" i="39"/>
  <c r="L26" i="39"/>
  <c r="M26" i="39"/>
  <c r="N26" i="39"/>
  <c r="O26" i="39"/>
  <c r="P26" i="39"/>
  <c r="A26" i="39" s="1"/>
  <c r="B27" i="39"/>
  <c r="C27" i="39"/>
  <c r="D27" i="39"/>
  <c r="B28" i="39"/>
  <c r="C28" i="39"/>
  <c r="D28" i="39"/>
  <c r="H28" i="39"/>
  <c r="K28" i="39"/>
  <c r="L28" i="39"/>
  <c r="M28" i="39"/>
  <c r="N28" i="39"/>
  <c r="O28" i="39"/>
  <c r="P28" i="39"/>
  <c r="A28" i="39" s="1"/>
  <c r="B29" i="39"/>
  <c r="C29" i="39"/>
  <c r="D29" i="39"/>
  <c r="B16" i="39"/>
  <c r="C16" i="39"/>
  <c r="D16" i="39"/>
  <c r="C61" i="2"/>
  <c r="P89" i="108" l="1"/>
  <c r="P19" i="108"/>
  <c r="P22" i="108"/>
  <c r="P94" i="108"/>
  <c r="P32" i="108"/>
  <c r="P24" i="108"/>
  <c r="A14" i="102"/>
  <c r="P95" i="108"/>
  <c r="P58" i="89"/>
  <c r="P100" i="108"/>
  <c r="P48" i="89"/>
  <c r="N36" i="13"/>
  <c r="N36" i="107" s="1"/>
  <c r="L36" i="13"/>
  <c r="L36" i="107" s="1"/>
  <c r="O36" i="13"/>
  <c r="O36" i="107" s="1"/>
  <c r="H36" i="13"/>
  <c r="O20" i="13"/>
  <c r="O20" i="107" s="1"/>
  <c r="N20" i="13"/>
  <c r="N20" i="107" s="1"/>
  <c r="L20" i="13"/>
  <c r="L20" i="107" s="1"/>
  <c r="H20" i="13"/>
  <c r="O19" i="13"/>
  <c r="O19" i="107" s="1"/>
  <c r="N19" i="13"/>
  <c r="N19" i="107" s="1"/>
  <c r="L19" i="13"/>
  <c r="L19" i="107" s="1"/>
  <c r="H19" i="13"/>
  <c r="O62" i="12"/>
  <c r="N62" i="12"/>
  <c r="L62" i="12"/>
  <c r="H62" i="12"/>
  <c r="O49" i="12"/>
  <c r="O49" i="93" s="1"/>
  <c r="N49" i="12"/>
  <c r="N49" i="93" s="1"/>
  <c r="L49" i="12"/>
  <c r="L49" i="93" s="1"/>
  <c r="H49" i="12"/>
  <c r="O43" i="12"/>
  <c r="O43" i="93" s="1"/>
  <c r="N43" i="12"/>
  <c r="N43" i="93" s="1"/>
  <c r="L43" i="12"/>
  <c r="L43" i="93" s="1"/>
  <c r="H43" i="12"/>
  <c r="O30" i="12"/>
  <c r="O30" i="93" s="1"/>
  <c r="N30" i="12"/>
  <c r="N30" i="93" s="1"/>
  <c r="L30" i="12"/>
  <c r="L30" i="93" s="1"/>
  <c r="H30" i="12"/>
  <c r="O21" i="12"/>
  <c r="O21" i="93" s="1"/>
  <c r="N21" i="12"/>
  <c r="N21" i="93" s="1"/>
  <c r="L21" i="12"/>
  <c r="L21" i="93" s="1"/>
  <c r="H21" i="12"/>
  <c r="O20" i="12"/>
  <c r="O20" i="93" s="1"/>
  <c r="N20" i="12"/>
  <c r="N20" i="93" s="1"/>
  <c r="L20" i="12"/>
  <c r="L20" i="93" s="1"/>
  <c r="H20" i="12"/>
  <c r="O50" i="8"/>
  <c r="O26" i="102" s="1"/>
  <c r="N50" i="8"/>
  <c r="N26" i="102" s="1"/>
  <c r="L50" i="8"/>
  <c r="L26" i="102" s="1"/>
  <c r="H50" i="8"/>
  <c r="O28" i="4"/>
  <c r="N28" i="4"/>
  <c r="L28" i="4"/>
  <c r="H28" i="4"/>
  <c r="O113" i="5"/>
  <c r="O113" i="41" s="1"/>
  <c r="N113" i="5"/>
  <c r="N113" i="41" s="1"/>
  <c r="L113" i="5"/>
  <c r="L113" i="41" s="1"/>
  <c r="H113" i="5"/>
  <c r="M50" i="8" l="1"/>
  <c r="H26" i="102"/>
  <c r="P50" i="8"/>
  <c r="P26" i="102" s="1"/>
  <c r="M26" i="102"/>
  <c r="M19" i="13"/>
  <c r="M19" i="107" s="1"/>
  <c r="H19" i="107"/>
  <c r="M36" i="13"/>
  <c r="H36" i="107"/>
  <c r="M20" i="13"/>
  <c r="H20" i="107"/>
  <c r="K49" i="12"/>
  <c r="K49" i="93" s="1"/>
  <c r="H49" i="93"/>
  <c r="M43" i="12"/>
  <c r="M43" i="93" s="1"/>
  <c r="H43" i="93"/>
  <c r="K20" i="12"/>
  <c r="K20" i="93" s="1"/>
  <c r="H20" i="93"/>
  <c r="M21" i="12"/>
  <c r="M21" i="93" s="1"/>
  <c r="H21" i="93"/>
  <c r="M30" i="12"/>
  <c r="M30" i="93" s="1"/>
  <c r="H30" i="93"/>
  <c r="K62" i="12"/>
  <c r="K62" i="93" s="1"/>
  <c r="H62" i="93"/>
  <c r="L62" i="93"/>
  <c r="N62" i="93"/>
  <c r="O62" i="93"/>
  <c r="M113" i="5"/>
  <c r="H113" i="41"/>
  <c r="O29" i="39"/>
  <c r="M28" i="4"/>
  <c r="M29" i="39" s="1"/>
  <c r="H29" i="39"/>
  <c r="L29" i="39"/>
  <c r="N29" i="39"/>
  <c r="K36" i="13"/>
  <c r="K36" i="107" s="1"/>
  <c r="P19" i="13"/>
  <c r="P19" i="107" s="1"/>
  <c r="K20" i="13"/>
  <c r="K20" i="107" s="1"/>
  <c r="K19" i="13"/>
  <c r="K19" i="107" s="1"/>
  <c r="M49" i="12"/>
  <c r="M62" i="12"/>
  <c r="K43" i="12"/>
  <c r="K43" i="93" s="1"/>
  <c r="K30" i="12"/>
  <c r="K30" i="93" s="1"/>
  <c r="P21" i="12"/>
  <c r="P21" i="93" s="1"/>
  <c r="M20" i="12"/>
  <c r="K21" i="12"/>
  <c r="K21" i="93" s="1"/>
  <c r="K50" i="8"/>
  <c r="K26" i="102" s="1"/>
  <c r="P28" i="4"/>
  <c r="P29" i="39" s="1"/>
  <c r="K28" i="4"/>
  <c r="K29" i="39" s="1"/>
  <c r="K113" i="5"/>
  <c r="K113" i="41" s="1"/>
  <c r="P43" i="12" l="1"/>
  <c r="P43" i="93" s="1"/>
  <c r="P36" i="13"/>
  <c r="P36" i="107" s="1"/>
  <c r="M36" i="107"/>
  <c r="P20" i="13"/>
  <c r="P20" i="107" s="1"/>
  <c r="M20" i="107"/>
  <c r="P20" i="12"/>
  <c r="P20" i="93" s="1"/>
  <c r="M20" i="93"/>
  <c r="P30" i="12"/>
  <c r="P30" i="93" s="1"/>
  <c r="P49" i="12"/>
  <c r="P49" i="93" s="1"/>
  <c r="M49" i="93"/>
  <c r="P62" i="12"/>
  <c r="M62" i="93"/>
  <c r="P113" i="5"/>
  <c r="P113" i="41" s="1"/>
  <c r="M113" i="41"/>
  <c r="O23" i="11"/>
  <c r="N23" i="11"/>
  <c r="L23" i="11"/>
  <c r="H23" i="11"/>
  <c r="O25" i="10"/>
  <c r="O25" i="51" s="1"/>
  <c r="N25" i="10"/>
  <c r="N25" i="51" s="1"/>
  <c r="L25" i="10"/>
  <c r="L25" i="51" s="1"/>
  <c r="H25" i="10"/>
  <c r="O33" i="10"/>
  <c r="O33" i="51" s="1"/>
  <c r="N33" i="10"/>
  <c r="N33" i="51" s="1"/>
  <c r="L33" i="10"/>
  <c r="L33" i="51" s="1"/>
  <c r="H33" i="10"/>
  <c r="N28" i="10"/>
  <c r="N28" i="51" s="1"/>
  <c r="H32" i="10"/>
  <c r="O32" i="10"/>
  <c r="O32" i="51" s="1"/>
  <c r="H31" i="10"/>
  <c r="O39" i="10"/>
  <c r="N39" i="10"/>
  <c r="L39" i="10"/>
  <c r="H39" i="10"/>
  <c r="H38" i="10"/>
  <c r="L38" i="10"/>
  <c r="L38" i="51" s="1"/>
  <c r="O37" i="10"/>
  <c r="O37" i="51" s="1"/>
  <c r="N37" i="10"/>
  <c r="N37" i="51" s="1"/>
  <c r="L37" i="10"/>
  <c r="L37" i="51" s="1"/>
  <c r="H37" i="10"/>
  <c r="H36" i="10"/>
  <c r="H36" i="51" s="1"/>
  <c r="H35" i="10"/>
  <c r="O34" i="10"/>
  <c r="N34" i="10"/>
  <c r="L34" i="10"/>
  <c r="H34" i="10"/>
  <c r="M34" i="10" s="1"/>
  <c r="O30" i="10"/>
  <c r="O30" i="51" s="1"/>
  <c r="N30" i="10"/>
  <c r="N30" i="51" s="1"/>
  <c r="L30" i="10"/>
  <c r="L30" i="51" s="1"/>
  <c r="H30" i="10"/>
  <c r="H29" i="10"/>
  <c r="O29" i="10"/>
  <c r="O29" i="51" s="1"/>
  <c r="H28" i="10"/>
  <c r="H28" i="51" s="1"/>
  <c r="O27" i="10"/>
  <c r="N27" i="10"/>
  <c r="L27" i="10"/>
  <c r="H27" i="10"/>
  <c r="M27" i="10" s="1"/>
  <c r="O26" i="10"/>
  <c r="N26" i="10"/>
  <c r="L26" i="10"/>
  <c r="H26" i="10"/>
  <c r="H17" i="52" s="1"/>
  <c r="O24" i="10"/>
  <c r="O24" i="51" s="1"/>
  <c r="N24" i="10"/>
  <c r="N24" i="51" s="1"/>
  <c r="L24" i="10"/>
  <c r="L24" i="51" s="1"/>
  <c r="H24" i="10"/>
  <c r="O23" i="10"/>
  <c r="N23" i="10"/>
  <c r="L23" i="10"/>
  <c r="H23" i="10"/>
  <c r="M23" i="10" s="1"/>
  <c r="L26" i="51" l="1"/>
  <c r="L17" i="52"/>
  <c r="O26" i="51"/>
  <c r="O17" i="52"/>
  <c r="N26" i="51"/>
  <c r="N17" i="52"/>
  <c r="P62" i="93"/>
  <c r="N23" i="96"/>
  <c r="O23" i="96"/>
  <c r="M23" i="11"/>
  <c r="H23" i="96"/>
  <c r="L23" i="96"/>
  <c r="M25" i="10"/>
  <c r="H25" i="51"/>
  <c r="K24" i="10"/>
  <c r="K24" i="51" s="1"/>
  <c r="H24" i="51"/>
  <c r="K31" i="10"/>
  <c r="K31" i="51" s="1"/>
  <c r="H31" i="51"/>
  <c r="M37" i="10"/>
  <c r="M37" i="51" s="1"/>
  <c r="H37" i="51"/>
  <c r="M32" i="10"/>
  <c r="M32" i="51" s="1"/>
  <c r="H32" i="51"/>
  <c r="K35" i="10"/>
  <c r="K35" i="51" s="1"/>
  <c r="H35" i="51"/>
  <c r="K29" i="10"/>
  <c r="K29" i="51" s="1"/>
  <c r="H29" i="51"/>
  <c r="M33" i="10"/>
  <c r="H33" i="51"/>
  <c r="K30" i="10"/>
  <c r="K30" i="51" s="1"/>
  <c r="H30" i="51"/>
  <c r="K26" i="10"/>
  <c r="H26" i="51"/>
  <c r="K38" i="10"/>
  <c r="K38" i="51" s="1"/>
  <c r="H38" i="51"/>
  <c r="N39" i="51"/>
  <c r="L39" i="51"/>
  <c r="M39" i="10"/>
  <c r="M39" i="51" s="1"/>
  <c r="H39" i="51"/>
  <c r="O39" i="51"/>
  <c r="K23" i="11"/>
  <c r="K23" i="96" s="1"/>
  <c r="K25" i="10"/>
  <c r="K25" i="51" s="1"/>
  <c r="P37" i="10"/>
  <c r="P37" i="51" s="1"/>
  <c r="K33" i="10"/>
  <c r="K33" i="51" s="1"/>
  <c r="K32" i="10"/>
  <c r="K32" i="51" s="1"/>
  <c r="K27" i="10"/>
  <c r="K39" i="10"/>
  <c r="K39" i="51" s="1"/>
  <c r="L32" i="10"/>
  <c r="L32" i="51" s="1"/>
  <c r="N32" i="10"/>
  <c r="K23" i="10"/>
  <c r="L29" i="10"/>
  <c r="L29" i="51" s="1"/>
  <c r="P34" i="10"/>
  <c r="P27" i="10"/>
  <c r="M28" i="10"/>
  <c r="M28" i="51" s="1"/>
  <c r="P39" i="10"/>
  <c r="P39" i="51" s="1"/>
  <c r="M36" i="10"/>
  <c r="M36" i="51" s="1"/>
  <c r="P23" i="10"/>
  <c r="M30" i="10"/>
  <c r="M26" i="10"/>
  <c r="M17" i="52" s="1"/>
  <c r="K37" i="10"/>
  <c r="K37" i="51" s="1"/>
  <c r="M29" i="10"/>
  <c r="M29" i="51" s="1"/>
  <c r="N35" i="10"/>
  <c r="N35" i="51" s="1"/>
  <c r="N29" i="10"/>
  <c r="N29" i="51" s="1"/>
  <c r="O35" i="10"/>
  <c r="O35" i="51" s="1"/>
  <c r="O36" i="10"/>
  <c r="O36" i="51" s="1"/>
  <c r="N36" i="10"/>
  <c r="N36" i="51" s="1"/>
  <c r="L36" i="10"/>
  <c r="L36" i="51" s="1"/>
  <c r="K28" i="10"/>
  <c r="K28" i="51" s="1"/>
  <c r="M24" i="10"/>
  <c r="L35" i="10"/>
  <c r="L35" i="51" s="1"/>
  <c r="M38" i="10"/>
  <c r="M38" i="51" s="1"/>
  <c r="O28" i="10"/>
  <c r="O28" i="51" s="1"/>
  <c r="M35" i="10"/>
  <c r="M35" i="51" s="1"/>
  <c r="N38" i="10"/>
  <c r="N38" i="51" s="1"/>
  <c r="O38" i="10"/>
  <c r="O38" i="51" s="1"/>
  <c r="K34" i="10"/>
  <c r="K36" i="10"/>
  <c r="K36" i="51" s="1"/>
  <c r="L28" i="10"/>
  <c r="L28" i="51" s="1"/>
  <c r="K26" i="51" l="1"/>
  <c r="K17" i="52"/>
  <c r="P23" i="11"/>
  <c r="P23" i="96" s="1"/>
  <c r="M23" i="96"/>
  <c r="P26" i="10"/>
  <c r="P17" i="52" s="1"/>
  <c r="M26" i="51"/>
  <c r="P24" i="10"/>
  <c r="P24" i="51" s="1"/>
  <c r="M24" i="51"/>
  <c r="P30" i="10"/>
  <c r="P30" i="51" s="1"/>
  <c r="M30" i="51"/>
  <c r="P33" i="10"/>
  <c r="P33" i="51" s="1"/>
  <c r="M33" i="51"/>
  <c r="P32" i="10"/>
  <c r="P32" i="51" s="1"/>
  <c r="N32" i="51"/>
  <c r="P25" i="10"/>
  <c r="P25" i="51" s="1"/>
  <c r="M25" i="51"/>
  <c r="P29" i="10"/>
  <c r="P29" i="51" s="1"/>
  <c r="P36" i="10"/>
  <c r="P36" i="51" s="1"/>
  <c r="L31" i="10"/>
  <c r="L31" i="51" s="1"/>
  <c r="N31" i="10"/>
  <c r="N31" i="51" s="1"/>
  <c r="O31" i="10"/>
  <c r="O31" i="51" s="1"/>
  <c r="M31" i="10"/>
  <c r="M31" i="51" s="1"/>
  <c r="P35" i="10"/>
  <c r="P35" i="51" s="1"/>
  <c r="P28" i="10"/>
  <c r="P28" i="51" s="1"/>
  <c r="P38" i="10"/>
  <c r="P38" i="51" s="1"/>
  <c r="P26" i="51" l="1"/>
  <c r="P31" i="10"/>
  <c r="P31" i="51" s="1"/>
  <c r="O21" i="10"/>
  <c r="O21" i="51" s="1"/>
  <c r="H21" i="10"/>
  <c r="O25" i="102"/>
  <c r="N25" i="102"/>
  <c r="L25" i="102"/>
  <c r="H25" i="102"/>
  <c r="O24" i="4"/>
  <c r="O24" i="40" s="1"/>
  <c r="N24" i="4"/>
  <c r="N24" i="40" s="1"/>
  <c r="L24" i="4"/>
  <c r="L24" i="40" s="1"/>
  <c r="H24" i="4"/>
  <c r="O23" i="50"/>
  <c r="O23" i="49" s="1"/>
  <c r="N23" i="50"/>
  <c r="N23" i="49" s="1"/>
  <c r="L23" i="50"/>
  <c r="L23" i="49" s="1"/>
  <c r="H23" i="50"/>
  <c r="H23" i="49" s="1"/>
  <c r="O22" i="50"/>
  <c r="O22" i="49" s="1"/>
  <c r="N22" i="50"/>
  <c r="N22" i="49" s="1"/>
  <c r="L22" i="50"/>
  <c r="L22" i="49" s="1"/>
  <c r="H22" i="50"/>
  <c r="H22" i="49" s="1"/>
  <c r="O21" i="50"/>
  <c r="O21" i="49" s="1"/>
  <c r="N21" i="50"/>
  <c r="N21" i="49" s="1"/>
  <c r="L21" i="50"/>
  <c r="L21" i="49" s="1"/>
  <c r="H21" i="50"/>
  <c r="H21" i="49" s="1"/>
  <c r="O20" i="50"/>
  <c r="N20" i="50"/>
  <c r="L20" i="50"/>
  <c r="H20" i="50"/>
  <c r="M20" i="50" s="1"/>
  <c r="P20" i="50" l="1"/>
  <c r="K21" i="10"/>
  <c r="K21" i="51" s="1"/>
  <c r="H21" i="51"/>
  <c r="M25" i="102"/>
  <c r="P25" i="102"/>
  <c r="K24" i="4"/>
  <c r="K24" i="40" s="1"/>
  <c r="H24" i="40"/>
  <c r="M22" i="50"/>
  <c r="M22" i="49" s="1"/>
  <c r="K20" i="50"/>
  <c r="M21" i="50"/>
  <c r="M21" i="49" s="1"/>
  <c r="M23" i="50"/>
  <c r="M23" i="49" s="1"/>
  <c r="P22" i="50"/>
  <c r="P22" i="49" s="1"/>
  <c r="K25" i="102"/>
  <c r="M24" i="4"/>
  <c r="N21" i="10"/>
  <c r="N21" i="51" s="1"/>
  <c r="L21" i="10"/>
  <c r="L21" i="51" s="1"/>
  <c r="M21" i="10"/>
  <c r="M21" i="51" s="1"/>
  <c r="K22" i="50"/>
  <c r="K22" i="49" s="1"/>
  <c r="K21" i="50"/>
  <c r="K21" i="49" s="1"/>
  <c r="K23" i="50"/>
  <c r="K23" i="49" s="1"/>
  <c r="P21" i="50" l="1"/>
  <c r="P21" i="49" s="1"/>
  <c r="P24" i="4"/>
  <c r="P24" i="40" s="1"/>
  <c r="M24" i="40"/>
  <c r="P23" i="50"/>
  <c r="P23" i="49" s="1"/>
  <c r="P21" i="10"/>
  <c r="P21" i="51" s="1"/>
  <c r="H42" i="47" l="1"/>
  <c r="L42" i="47"/>
  <c r="O40" i="47"/>
  <c r="H39" i="47"/>
  <c r="O39" i="47"/>
  <c r="O38" i="47"/>
  <c r="N38" i="47"/>
  <c r="L38" i="47"/>
  <c r="O38" i="8"/>
  <c r="N38" i="8"/>
  <c r="L38" i="8"/>
  <c r="H38" i="8"/>
  <c r="M38" i="8" s="1"/>
  <c r="K40" i="47" l="1"/>
  <c r="H40" i="47"/>
  <c r="K41" i="47"/>
  <c r="H41" i="47"/>
  <c r="M38" i="47"/>
  <c r="H38" i="47"/>
  <c r="P38" i="8"/>
  <c r="M41" i="47"/>
  <c r="K38" i="47"/>
  <c r="O41" i="47"/>
  <c r="P38" i="47"/>
  <c r="M39" i="47"/>
  <c r="M42" i="47"/>
  <c r="M40" i="47"/>
  <c r="L40" i="47"/>
  <c r="N40" i="47"/>
  <c r="N41" i="47"/>
  <c r="K39" i="47"/>
  <c r="K42" i="47"/>
  <c r="N39" i="47"/>
  <c r="N42" i="47"/>
  <c r="K38" i="8"/>
  <c r="L39" i="47"/>
  <c r="O42" i="47"/>
  <c r="L41" i="47"/>
  <c r="P41" i="47" l="1"/>
  <c r="P40" i="47"/>
  <c r="P39" i="47"/>
  <c r="P42" i="47"/>
  <c r="O24" i="102"/>
  <c r="N24" i="102"/>
  <c r="L24" i="102"/>
  <c r="H24" i="102"/>
  <c r="O46" i="47"/>
  <c r="N46" i="47"/>
  <c r="L46" i="47"/>
  <c r="O44" i="47"/>
  <c r="N44" i="47"/>
  <c r="L44" i="47"/>
  <c r="O37" i="8"/>
  <c r="O36" i="47" s="1"/>
  <c r="N37" i="8"/>
  <c r="N36" i="47" s="1"/>
  <c r="L37" i="8"/>
  <c r="L36" i="47" s="1"/>
  <c r="H37" i="8"/>
  <c r="O36" i="8"/>
  <c r="O35" i="47" s="1"/>
  <c r="N36" i="8"/>
  <c r="N35" i="47" s="1"/>
  <c r="L36" i="8"/>
  <c r="L35" i="47" s="1"/>
  <c r="H36" i="8"/>
  <c r="H35" i="8"/>
  <c r="H34" i="8"/>
  <c r="O34" i="8"/>
  <c r="O33" i="47" s="1"/>
  <c r="H33" i="8"/>
  <c r="N33" i="8"/>
  <c r="N32" i="47" s="1"/>
  <c r="H32" i="8"/>
  <c r="H31" i="47" s="1"/>
  <c r="N32" i="8"/>
  <c r="N31" i="47" s="1"/>
  <c r="H31" i="8"/>
  <c r="O30" i="8"/>
  <c r="O29" i="47" s="1"/>
  <c r="N30" i="8"/>
  <c r="N29" i="47" s="1"/>
  <c r="L30" i="8"/>
  <c r="L29" i="47" s="1"/>
  <c r="H30" i="8"/>
  <c r="O29" i="8"/>
  <c r="N29" i="8"/>
  <c r="L29" i="8"/>
  <c r="H29" i="8"/>
  <c r="M29" i="8" s="1"/>
  <c r="O28" i="8"/>
  <c r="O22" i="102" s="1"/>
  <c r="N28" i="8"/>
  <c r="N22" i="102" s="1"/>
  <c r="L28" i="8"/>
  <c r="L22" i="102" s="1"/>
  <c r="H28" i="8"/>
  <c r="H22" i="102" s="1"/>
  <c r="O27" i="8"/>
  <c r="O21" i="102" s="1"/>
  <c r="N27" i="8"/>
  <c r="N21" i="102" s="1"/>
  <c r="L27" i="8"/>
  <c r="L21" i="102" s="1"/>
  <c r="H27" i="8"/>
  <c r="H21" i="102" s="1"/>
  <c r="O26" i="8"/>
  <c r="O20" i="102" s="1"/>
  <c r="N26" i="8"/>
  <c r="N20" i="102" s="1"/>
  <c r="L26" i="8"/>
  <c r="L20" i="102" s="1"/>
  <c r="H26" i="8"/>
  <c r="H20" i="102" s="1"/>
  <c r="O25" i="8"/>
  <c r="N25" i="8"/>
  <c r="L25" i="8"/>
  <c r="H25" i="8"/>
  <c r="M25" i="8" s="1"/>
  <c r="O24" i="8"/>
  <c r="O18" i="102" s="1"/>
  <c r="N24" i="8"/>
  <c r="N18" i="102" s="1"/>
  <c r="L24" i="8"/>
  <c r="L18" i="102" s="1"/>
  <c r="H24" i="8"/>
  <c r="H18" i="102" s="1"/>
  <c r="O23" i="8"/>
  <c r="O17" i="102" s="1"/>
  <c r="N23" i="8"/>
  <c r="N17" i="102" s="1"/>
  <c r="L23" i="8"/>
  <c r="L17" i="102" s="1"/>
  <c r="H23" i="8"/>
  <c r="H17" i="102" s="1"/>
  <c r="O22" i="8"/>
  <c r="O16" i="102" s="1"/>
  <c r="N22" i="8"/>
  <c r="N16" i="102" s="1"/>
  <c r="L22" i="8"/>
  <c r="L16" i="102" s="1"/>
  <c r="H22" i="8"/>
  <c r="H16" i="102" s="1"/>
  <c r="O21" i="8"/>
  <c r="O15" i="102" s="1"/>
  <c r="N21" i="8"/>
  <c r="N15" i="102" s="1"/>
  <c r="L21" i="8"/>
  <c r="L15" i="102" s="1"/>
  <c r="H21" i="8"/>
  <c r="O20" i="8"/>
  <c r="N20" i="8"/>
  <c r="L20" i="8"/>
  <c r="H20" i="8"/>
  <c r="M20" i="8" s="1"/>
  <c r="O19" i="8"/>
  <c r="O18" i="47" s="1"/>
  <c r="N19" i="8"/>
  <c r="N18" i="47" s="1"/>
  <c r="L19" i="8"/>
  <c r="L18" i="47" s="1"/>
  <c r="H19" i="8"/>
  <c r="O18" i="8"/>
  <c r="O17" i="47" s="1"/>
  <c r="N18" i="8"/>
  <c r="N17" i="47" s="1"/>
  <c r="L18" i="8"/>
  <c r="L17" i="47" s="1"/>
  <c r="H18" i="8"/>
  <c r="O17" i="8"/>
  <c r="O16" i="47" s="1"/>
  <c r="N17" i="8"/>
  <c r="N16" i="47" s="1"/>
  <c r="L17" i="8"/>
  <c r="L16" i="47" s="1"/>
  <c r="H17" i="8"/>
  <c r="O16" i="8"/>
  <c r="O15" i="47" s="1"/>
  <c r="N16" i="8"/>
  <c r="N15" i="47" s="1"/>
  <c r="L16" i="8"/>
  <c r="L15" i="47" s="1"/>
  <c r="H16" i="8"/>
  <c r="O15" i="8"/>
  <c r="O14" i="47" s="1"/>
  <c r="N15" i="8"/>
  <c r="N14" i="47" s="1"/>
  <c r="L15" i="8"/>
  <c r="L14" i="47" s="1"/>
  <c r="H15" i="8"/>
  <c r="O14" i="8"/>
  <c r="N14" i="8"/>
  <c r="L14" i="8"/>
  <c r="H14" i="8"/>
  <c r="K14" i="8" s="1"/>
  <c r="K34" i="8" l="1"/>
  <c r="K33" i="47" s="1"/>
  <c r="H33" i="47"/>
  <c r="M18" i="8"/>
  <c r="M17" i="47" s="1"/>
  <c r="H17" i="47"/>
  <c r="K21" i="8"/>
  <c r="K15" i="102" s="1"/>
  <c r="H15" i="102"/>
  <c r="M24" i="8"/>
  <c r="M18" i="102" s="1"/>
  <c r="K27" i="8"/>
  <c r="K21" i="102" s="1"/>
  <c r="K30" i="8"/>
  <c r="K29" i="47" s="1"/>
  <c r="H29" i="47"/>
  <c r="K35" i="8"/>
  <c r="K34" i="47" s="1"/>
  <c r="H34" i="47"/>
  <c r="K36" i="8"/>
  <c r="K35" i="47" s="1"/>
  <c r="H35" i="47"/>
  <c r="K44" i="47"/>
  <c r="H44" i="47"/>
  <c r="K24" i="102"/>
  <c r="K16" i="8"/>
  <c r="K15" i="47" s="1"/>
  <c r="H15" i="47"/>
  <c r="K19" i="8"/>
  <c r="K18" i="47" s="1"/>
  <c r="H18" i="47"/>
  <c r="M22" i="8"/>
  <c r="M16" i="102" s="1"/>
  <c r="M28" i="8"/>
  <c r="M22" i="102" s="1"/>
  <c r="K31" i="8"/>
  <c r="K30" i="47" s="1"/>
  <c r="H30" i="47"/>
  <c r="M37" i="8"/>
  <c r="M36" i="47" s="1"/>
  <c r="H36" i="47"/>
  <c r="M15" i="8"/>
  <c r="M14" i="47" s="1"/>
  <c r="H14" i="47"/>
  <c r="K23" i="8"/>
  <c r="K17" i="102" s="1"/>
  <c r="M17" i="8"/>
  <c r="M16" i="47" s="1"/>
  <c r="H16" i="47"/>
  <c r="K26" i="8"/>
  <c r="K20" i="102" s="1"/>
  <c r="K33" i="8"/>
  <c r="K32" i="47" s="1"/>
  <c r="H32" i="47"/>
  <c r="H46" i="47"/>
  <c r="K46" i="47"/>
  <c r="M36" i="8"/>
  <c r="M32" i="8"/>
  <c r="M31" i="47" s="1"/>
  <c r="K24" i="8"/>
  <c r="K18" i="102" s="1"/>
  <c r="P37" i="8"/>
  <c r="P36" i="47" s="1"/>
  <c r="P29" i="8"/>
  <c r="O32" i="8"/>
  <c r="O31" i="47" s="1"/>
  <c r="L33" i="8"/>
  <c r="L32" i="47" s="1"/>
  <c r="M33" i="8"/>
  <c r="M32" i="47" s="1"/>
  <c r="M30" i="8"/>
  <c r="P25" i="8"/>
  <c r="M24" i="102"/>
  <c r="P20" i="8"/>
  <c r="K18" i="8"/>
  <c r="K17" i="47" s="1"/>
  <c r="K22" i="8"/>
  <c r="K16" i="102" s="1"/>
  <c r="K37" i="8"/>
  <c r="K36" i="47" s="1"/>
  <c r="K29" i="8"/>
  <c r="O33" i="8"/>
  <c r="O32" i="47" s="1"/>
  <c r="K32" i="8"/>
  <c r="K31" i="47" s="1"/>
  <c r="M16" i="8"/>
  <c r="K15" i="8"/>
  <c r="K14" i="47" s="1"/>
  <c r="K25" i="8"/>
  <c r="M27" i="8"/>
  <c r="M21" i="102" s="1"/>
  <c r="L32" i="8"/>
  <c r="L31" i="47" s="1"/>
  <c r="M23" i="8"/>
  <c r="M17" i="102" s="1"/>
  <c r="P15" i="8"/>
  <c r="L35" i="8"/>
  <c r="L34" i="47" s="1"/>
  <c r="O35" i="8"/>
  <c r="O34" i="47" s="1"/>
  <c r="N35" i="8"/>
  <c r="N34" i="47" s="1"/>
  <c r="M35" i="8"/>
  <c r="M34" i="47" s="1"/>
  <c r="M21" i="8"/>
  <c r="N31" i="8"/>
  <c r="N30" i="47" s="1"/>
  <c r="N34" i="8"/>
  <c r="N33" i="47" s="1"/>
  <c r="M19" i="8"/>
  <c r="L31" i="8"/>
  <c r="L30" i="47" s="1"/>
  <c r="L34" i="8"/>
  <c r="L33" i="47" s="1"/>
  <c r="K17" i="8"/>
  <c r="K16" i="47" s="1"/>
  <c r="M26" i="8"/>
  <c r="M20" i="102" s="1"/>
  <c r="K28" i="8"/>
  <c r="K22" i="102" s="1"/>
  <c r="M31" i="8"/>
  <c r="M30" i="47" s="1"/>
  <c r="M34" i="8"/>
  <c r="M33" i="47" s="1"/>
  <c r="O31" i="8"/>
  <c r="O30" i="47" s="1"/>
  <c r="M14" i="8"/>
  <c r="P14" i="8" s="1"/>
  <c r="K20" i="8"/>
  <c r="P17" i="8" l="1"/>
  <c r="P16" i="47" s="1"/>
  <c r="P28" i="8"/>
  <c r="P22" i="102" s="1"/>
  <c r="P24" i="8"/>
  <c r="P18" i="102" s="1"/>
  <c r="P18" i="8"/>
  <c r="P17" i="47" s="1"/>
  <c r="A17" i="47" s="1"/>
  <c r="P14" i="47"/>
  <c r="A14" i="47" s="1"/>
  <c r="P22" i="8"/>
  <c r="P16" i="102" s="1"/>
  <c r="M46" i="47"/>
  <c r="P46" i="47"/>
  <c r="P26" i="8"/>
  <c r="P20" i="102" s="1"/>
  <c r="P19" i="8"/>
  <c r="P18" i="47" s="1"/>
  <c r="A18" i="47" s="1"/>
  <c r="M18" i="47"/>
  <c r="P27" i="8"/>
  <c r="P21" i="102" s="1"/>
  <c r="P23" i="8"/>
  <c r="P17" i="102" s="1"/>
  <c r="P21" i="8"/>
  <c r="P15" i="102" s="1"/>
  <c r="M15" i="102"/>
  <c r="P24" i="102"/>
  <c r="P16" i="8"/>
  <c r="P15" i="47" s="1"/>
  <c r="A15" i="47" s="1"/>
  <c r="M15" i="47"/>
  <c r="P30" i="8"/>
  <c r="P29" i="47" s="1"/>
  <c r="M29" i="47"/>
  <c r="P36" i="8"/>
  <c r="P35" i="47" s="1"/>
  <c r="M35" i="47"/>
  <c r="P44" i="47"/>
  <c r="M44" i="47"/>
  <c r="P32" i="8"/>
  <c r="P31" i="47" s="1"/>
  <c r="P34" i="8"/>
  <c r="P33" i="47" s="1"/>
  <c r="P35" i="8"/>
  <c r="P34" i="47" s="1"/>
  <c r="P33" i="8"/>
  <c r="P32" i="47" s="1"/>
  <c r="P31" i="8"/>
  <c r="P30" i="47" s="1"/>
  <c r="P51" i="8" l="1"/>
  <c r="A25" i="102"/>
  <c r="A26" i="102"/>
  <c r="A24" i="102"/>
  <c r="P27" i="102"/>
  <c r="A18" i="102"/>
  <c r="A21" i="102"/>
  <c r="A20" i="102"/>
  <c r="A22" i="102"/>
  <c r="A17" i="102"/>
  <c r="A16" i="102"/>
  <c r="A33" i="47"/>
  <c r="A16" i="47"/>
  <c r="A31" i="47"/>
  <c r="A36" i="47"/>
  <c r="A15" i="102"/>
  <c r="A41" i="47"/>
  <c r="A42" i="47"/>
  <c r="A44" i="47"/>
  <c r="A39" i="47"/>
  <c r="A40" i="47"/>
  <c r="A46" i="47"/>
  <c r="A30" i="47"/>
  <c r="A29" i="47"/>
  <c r="A32" i="47"/>
  <c r="A38" i="47"/>
  <c r="A35" i="47"/>
  <c r="A34" i="47"/>
  <c r="O27" i="44"/>
  <c r="O27" i="6" s="1"/>
  <c r="N27" i="44"/>
  <c r="N27" i="6" s="1"/>
  <c r="L27" i="44"/>
  <c r="L27" i="6" s="1"/>
  <c r="H27" i="44"/>
  <c r="O26" i="44"/>
  <c r="O26" i="6" s="1"/>
  <c r="N26" i="44"/>
  <c r="N26" i="6" s="1"/>
  <c r="L26" i="44"/>
  <c r="L26" i="6" s="1"/>
  <c r="H26" i="44"/>
  <c r="M26" i="44" l="1"/>
  <c r="M26" i="6" s="1"/>
  <c r="H26" i="6"/>
  <c r="M27" i="44"/>
  <c r="H27" i="6"/>
  <c r="K26" i="44"/>
  <c r="K26" i="6" s="1"/>
  <c r="K27" i="44"/>
  <c r="K27" i="6" s="1"/>
  <c r="P26" i="44"/>
  <c r="P26" i="6" s="1"/>
  <c r="P27" i="44" l="1"/>
  <c r="P27" i="6" s="1"/>
  <c r="M27" i="6"/>
  <c r="O29" i="44"/>
  <c r="O29" i="6" s="1"/>
  <c r="N29" i="44"/>
  <c r="N29" i="6" s="1"/>
  <c r="L29" i="44"/>
  <c r="L29" i="6" s="1"/>
  <c r="H29" i="44"/>
  <c r="M29" i="44" l="1"/>
  <c r="P29" i="44" s="1"/>
  <c r="P29" i="6" s="1"/>
  <c r="H29" i="6"/>
  <c r="K29" i="44"/>
  <c r="K29" i="6" s="1"/>
  <c r="M29" i="6" l="1"/>
  <c r="O23" i="44"/>
  <c r="O23" i="6" s="1"/>
  <c r="N23" i="44"/>
  <c r="N23" i="6" s="1"/>
  <c r="L23" i="44"/>
  <c r="L23" i="6" s="1"/>
  <c r="H23" i="44"/>
  <c r="O22" i="44"/>
  <c r="O22" i="6" s="1"/>
  <c r="N22" i="44"/>
  <c r="N22" i="6" s="1"/>
  <c r="L22" i="44"/>
  <c r="L22" i="6" s="1"/>
  <c r="H22" i="44"/>
  <c r="O19" i="44"/>
  <c r="O19" i="6" s="1"/>
  <c r="N19" i="44"/>
  <c r="N19" i="6" s="1"/>
  <c r="L19" i="44"/>
  <c r="L19" i="6" s="1"/>
  <c r="H19" i="44"/>
  <c r="O18" i="44"/>
  <c r="O18" i="6" s="1"/>
  <c r="N18" i="44"/>
  <c r="N18" i="6" s="1"/>
  <c r="L18" i="44"/>
  <c r="L18" i="6" s="1"/>
  <c r="H18" i="44"/>
  <c r="O27" i="4"/>
  <c r="O27" i="40" s="1"/>
  <c r="N27" i="4"/>
  <c r="N27" i="40" s="1"/>
  <c r="L27" i="4"/>
  <c r="L27" i="40" s="1"/>
  <c r="H27" i="4"/>
  <c r="O92" i="5"/>
  <c r="O92" i="99" s="1"/>
  <c r="O112" i="5"/>
  <c r="O103" i="99" s="1"/>
  <c r="N112" i="5"/>
  <c r="N103" i="99" s="1"/>
  <c r="L112" i="5"/>
  <c r="L103" i="99" s="1"/>
  <c r="H112" i="5"/>
  <c r="H103" i="99" s="1"/>
  <c r="O99" i="5"/>
  <c r="O99" i="41" s="1"/>
  <c r="N99" i="5"/>
  <c r="N99" i="41" s="1"/>
  <c r="L99" i="5"/>
  <c r="L99" i="41" s="1"/>
  <c r="H99" i="5"/>
  <c r="H99" i="41" s="1"/>
  <c r="O98" i="5"/>
  <c r="O98" i="99" s="1"/>
  <c r="N98" i="5"/>
  <c r="N98" i="99" s="1"/>
  <c r="L98" i="5"/>
  <c r="L98" i="99" s="1"/>
  <c r="H98" i="5"/>
  <c r="H98" i="99" s="1"/>
  <c r="O97" i="5"/>
  <c r="O97" i="99" s="1"/>
  <c r="N97" i="5"/>
  <c r="N97" i="99" s="1"/>
  <c r="L97" i="5"/>
  <c r="L97" i="99" s="1"/>
  <c r="H97" i="5"/>
  <c r="H97" i="99" s="1"/>
  <c r="O96" i="5"/>
  <c r="O96" i="99" s="1"/>
  <c r="N96" i="5"/>
  <c r="N96" i="99" s="1"/>
  <c r="L96" i="5"/>
  <c r="L96" i="99" s="1"/>
  <c r="H96" i="5"/>
  <c r="H96" i="99" s="1"/>
  <c r="O95" i="5"/>
  <c r="O95" i="99" s="1"/>
  <c r="N95" i="5"/>
  <c r="N95" i="99" s="1"/>
  <c r="L95" i="5"/>
  <c r="L95" i="99" s="1"/>
  <c r="H95" i="5"/>
  <c r="H95" i="99" s="1"/>
  <c r="O94" i="5"/>
  <c r="O94" i="99" s="1"/>
  <c r="N94" i="5"/>
  <c r="N94" i="99" s="1"/>
  <c r="L94" i="5"/>
  <c r="L94" i="99" s="1"/>
  <c r="H94" i="5"/>
  <c r="H94" i="99" s="1"/>
  <c r="O93" i="5"/>
  <c r="O93" i="99" s="1"/>
  <c r="N93" i="5"/>
  <c r="N93" i="99" s="1"/>
  <c r="L93" i="5"/>
  <c r="L93" i="99" s="1"/>
  <c r="H93" i="5"/>
  <c r="H93" i="99" s="1"/>
  <c r="H92" i="5"/>
  <c r="H92" i="99" s="1"/>
  <c r="O91" i="5"/>
  <c r="O91" i="99" s="1"/>
  <c r="N91" i="5"/>
  <c r="N91" i="99" s="1"/>
  <c r="L91" i="5"/>
  <c r="L91" i="99" s="1"/>
  <c r="H91" i="5"/>
  <c r="H91" i="99" s="1"/>
  <c r="O90" i="5"/>
  <c r="N90" i="5"/>
  <c r="L90" i="5"/>
  <c r="H90" i="5"/>
  <c r="K90" i="5" s="1"/>
  <c r="M18" i="44" l="1"/>
  <c r="M18" i="6" s="1"/>
  <c r="H18" i="6"/>
  <c r="M23" i="44"/>
  <c r="H23" i="6"/>
  <c r="M19" i="44"/>
  <c r="M19" i="6" s="1"/>
  <c r="H19" i="6"/>
  <c r="K22" i="44"/>
  <c r="K22" i="6" s="1"/>
  <c r="H22" i="6"/>
  <c r="K93" i="5"/>
  <c r="K93" i="99" s="1"/>
  <c r="M96" i="5"/>
  <c r="M96" i="99" s="1"/>
  <c r="M99" i="5"/>
  <c r="M99" i="41" s="1"/>
  <c r="M98" i="5"/>
  <c r="M98" i="99" s="1"/>
  <c r="K92" i="5"/>
  <c r="K92" i="99" s="1"/>
  <c r="K91" i="5"/>
  <c r="K91" i="99" s="1"/>
  <c r="K95" i="5"/>
  <c r="K95" i="99" s="1"/>
  <c r="M94" i="5"/>
  <c r="M94" i="99" s="1"/>
  <c r="M97" i="5"/>
  <c r="M97" i="99" s="1"/>
  <c r="M112" i="5"/>
  <c r="M103" i="99" s="1"/>
  <c r="M27" i="4"/>
  <c r="M27" i="40" s="1"/>
  <c r="H27" i="40"/>
  <c r="K23" i="44"/>
  <c r="K23" i="6" s="1"/>
  <c r="M22" i="44"/>
  <c r="P19" i="44"/>
  <c r="P19" i="6" s="1"/>
  <c r="P18" i="44"/>
  <c r="P18" i="6" s="1"/>
  <c r="K19" i="44"/>
  <c r="K19" i="6" s="1"/>
  <c r="K18" i="44"/>
  <c r="K18" i="6" s="1"/>
  <c r="L92" i="5"/>
  <c r="L92" i="99" s="1"/>
  <c r="N92" i="5"/>
  <c r="N92" i="99" s="1"/>
  <c r="K27" i="4"/>
  <c r="K27" i="40" s="1"/>
  <c r="P97" i="5"/>
  <c r="P97" i="99" s="1"/>
  <c r="P112" i="5"/>
  <c r="P103" i="99" s="1"/>
  <c r="M95" i="5"/>
  <c r="M95" i="99" s="1"/>
  <c r="K112" i="5"/>
  <c r="K103" i="99" s="1"/>
  <c r="M90" i="5"/>
  <c r="P90" i="5" s="1"/>
  <c r="P94" i="5"/>
  <c r="P94" i="99" s="1"/>
  <c r="K97" i="5"/>
  <c r="K97" i="99" s="1"/>
  <c r="M92" i="5"/>
  <c r="M92" i="99" s="1"/>
  <c r="K96" i="5"/>
  <c r="K96" i="99" s="1"/>
  <c r="K98" i="5"/>
  <c r="K98" i="99" s="1"/>
  <c r="M91" i="5"/>
  <c r="M91" i="99" s="1"/>
  <c r="M93" i="5"/>
  <c r="M93" i="99" s="1"/>
  <c r="K94" i="5"/>
  <c r="K94" i="99" s="1"/>
  <c r="K99" i="5"/>
  <c r="K99" i="41" s="1"/>
  <c r="P98" i="5" l="1"/>
  <c r="P98" i="99" s="1"/>
  <c r="P27" i="4"/>
  <c r="P27" i="40" s="1"/>
  <c r="P96" i="5"/>
  <c r="P96" i="99" s="1"/>
  <c r="P23" i="44"/>
  <c r="P23" i="6" s="1"/>
  <c r="M23" i="6"/>
  <c r="P22" i="44"/>
  <c r="P22" i="6" s="1"/>
  <c r="M22" i="6"/>
  <c r="P93" i="5"/>
  <c r="P93" i="99" s="1"/>
  <c r="P99" i="5"/>
  <c r="P99" i="41" s="1"/>
  <c r="P91" i="5"/>
  <c r="P91" i="99" s="1"/>
  <c r="P95" i="5"/>
  <c r="P95" i="99" s="1"/>
  <c r="P92" i="5"/>
  <c r="P92" i="99" s="1"/>
  <c r="H129" i="5"/>
  <c r="O129" i="5"/>
  <c r="N129" i="5"/>
  <c r="N129" i="41" s="1"/>
  <c r="L129" i="5"/>
  <c r="L129" i="41" s="1"/>
  <c r="O128" i="5"/>
  <c r="O128" i="41" s="1"/>
  <c r="N128" i="5"/>
  <c r="N128" i="41" s="1"/>
  <c r="L128" i="5"/>
  <c r="L128" i="41" s="1"/>
  <c r="H128" i="5"/>
  <c r="O126" i="5"/>
  <c r="O126" i="41" s="1"/>
  <c r="H126" i="5"/>
  <c r="H126" i="41" s="1"/>
  <c r="O125" i="5"/>
  <c r="O125" i="41" s="1"/>
  <c r="O123" i="5"/>
  <c r="O123" i="41" s="1"/>
  <c r="O122" i="5"/>
  <c r="O122" i="41" s="1"/>
  <c r="O121" i="5"/>
  <c r="O121" i="41" s="1"/>
  <c r="O119" i="5"/>
  <c r="O119" i="41" s="1"/>
  <c r="H120" i="5"/>
  <c r="H120" i="41" s="1"/>
  <c r="O120" i="5"/>
  <c r="O120" i="41" s="1"/>
  <c r="H119" i="5"/>
  <c r="H119" i="41" s="1"/>
  <c r="O117" i="5"/>
  <c r="O117" i="41" s="1"/>
  <c r="H118" i="5"/>
  <c r="O118" i="5"/>
  <c r="O118" i="41" s="1"/>
  <c r="H117" i="5"/>
  <c r="H115" i="5"/>
  <c r="O115" i="5"/>
  <c r="O115" i="41" s="1"/>
  <c r="O127" i="5"/>
  <c r="O127" i="41" s="1"/>
  <c r="N127" i="5"/>
  <c r="N127" i="41" s="1"/>
  <c r="L127" i="5"/>
  <c r="L127" i="41" s="1"/>
  <c r="H127" i="5"/>
  <c r="H125" i="5"/>
  <c r="H125" i="41" s="1"/>
  <c r="O124" i="5"/>
  <c r="O124" i="41" s="1"/>
  <c r="N124" i="5"/>
  <c r="N124" i="41" s="1"/>
  <c r="L124" i="5"/>
  <c r="L124" i="41" s="1"/>
  <c r="H124" i="5"/>
  <c r="H123" i="5"/>
  <c r="H122" i="5"/>
  <c r="H121" i="5"/>
  <c r="H121" i="41" s="1"/>
  <c r="O116" i="5"/>
  <c r="O116" i="41" s="1"/>
  <c r="N116" i="5"/>
  <c r="N116" i="41" s="1"/>
  <c r="L116" i="5"/>
  <c r="L116" i="41" s="1"/>
  <c r="H116" i="5"/>
  <c r="O114" i="5"/>
  <c r="N114" i="5"/>
  <c r="L114" i="5"/>
  <c r="H114" i="5"/>
  <c r="M114" i="5" s="1"/>
  <c r="O111" i="5"/>
  <c r="O111" i="41" s="1"/>
  <c r="N111" i="5"/>
  <c r="N111" i="41" s="1"/>
  <c r="L111" i="5"/>
  <c r="L111" i="41" s="1"/>
  <c r="H111" i="5"/>
  <c r="O110" i="5"/>
  <c r="O110" i="41" s="1"/>
  <c r="N110" i="5"/>
  <c r="N110" i="41" s="1"/>
  <c r="L110" i="5"/>
  <c r="L110" i="41" s="1"/>
  <c r="H110" i="5"/>
  <c r="M118" i="5" l="1"/>
  <c r="M118" i="41" s="1"/>
  <c r="H118" i="41"/>
  <c r="M128" i="5"/>
  <c r="H128" i="41"/>
  <c r="K115" i="5"/>
  <c r="K115" i="41" s="1"/>
  <c r="H115" i="41"/>
  <c r="K117" i="5"/>
  <c r="K117" i="41" s="1"/>
  <c r="H117" i="41"/>
  <c r="K110" i="5"/>
  <c r="K110" i="41" s="1"/>
  <c r="H110" i="41"/>
  <c r="M116" i="5"/>
  <c r="M116" i="41" s="1"/>
  <c r="H116" i="41"/>
  <c r="K127" i="5"/>
  <c r="K127" i="41" s="1"/>
  <c r="H127" i="41"/>
  <c r="K122" i="5"/>
  <c r="K122" i="41" s="1"/>
  <c r="H122" i="41"/>
  <c r="K123" i="5"/>
  <c r="K123" i="41" s="1"/>
  <c r="H123" i="41"/>
  <c r="M124" i="5"/>
  <c r="M124" i="41" s="1"/>
  <c r="H124" i="41"/>
  <c r="M111" i="5"/>
  <c r="M111" i="41" s="1"/>
  <c r="H111" i="41"/>
  <c r="P128" i="5"/>
  <c r="P128" i="41" s="1"/>
  <c r="M128" i="41"/>
  <c r="O129" i="41"/>
  <c r="K129" i="5"/>
  <c r="K129" i="41" s="1"/>
  <c r="H129" i="41"/>
  <c r="M129" i="5"/>
  <c r="K128" i="5"/>
  <c r="K128" i="41" s="1"/>
  <c r="N123" i="5"/>
  <c r="N123" i="41" s="1"/>
  <c r="M119" i="5"/>
  <c r="M119" i="41" s="1"/>
  <c r="M126" i="5"/>
  <c r="M126" i="41" s="1"/>
  <c r="L123" i="5"/>
  <c r="L123" i="41" s="1"/>
  <c r="K126" i="5"/>
  <c r="K126" i="41" s="1"/>
  <c r="M121" i="5"/>
  <c r="M121" i="41" s="1"/>
  <c r="M125" i="5"/>
  <c r="M125" i="41" s="1"/>
  <c r="L126" i="5"/>
  <c r="L126" i="41" s="1"/>
  <c r="L121" i="5"/>
  <c r="L121" i="41" s="1"/>
  <c r="L125" i="5"/>
  <c r="L125" i="41" s="1"/>
  <c r="N121" i="5"/>
  <c r="N121" i="41" s="1"/>
  <c r="N126" i="5"/>
  <c r="N126" i="41" s="1"/>
  <c r="N125" i="5"/>
  <c r="N125" i="41" s="1"/>
  <c r="L122" i="5"/>
  <c r="L122" i="41" s="1"/>
  <c r="N122" i="5"/>
  <c r="N122" i="41" s="1"/>
  <c r="K121" i="5"/>
  <c r="K121" i="41" s="1"/>
  <c r="M120" i="5"/>
  <c r="M120" i="41" s="1"/>
  <c r="K120" i="5"/>
  <c r="K120" i="41" s="1"/>
  <c r="L120" i="5"/>
  <c r="L120" i="41" s="1"/>
  <c r="N120" i="5"/>
  <c r="N120" i="41" s="1"/>
  <c r="K119" i="5"/>
  <c r="K119" i="41" s="1"/>
  <c r="L119" i="5"/>
  <c r="L119" i="41" s="1"/>
  <c r="N119" i="5"/>
  <c r="N119" i="41" s="1"/>
  <c r="L117" i="5"/>
  <c r="L117" i="41" s="1"/>
  <c r="M117" i="5"/>
  <c r="M117" i="41" s="1"/>
  <c r="K118" i="5"/>
  <c r="K118" i="41" s="1"/>
  <c r="L118" i="5"/>
  <c r="L118" i="41" s="1"/>
  <c r="P114" i="5"/>
  <c r="N118" i="5"/>
  <c r="K116" i="5"/>
  <c r="K116" i="41" s="1"/>
  <c r="N117" i="5"/>
  <c r="N117" i="41" s="1"/>
  <c r="P124" i="5"/>
  <c r="P124" i="41" s="1"/>
  <c r="K114" i="5"/>
  <c r="M127" i="5"/>
  <c r="K124" i="5"/>
  <c r="K124" i="41" s="1"/>
  <c r="M110" i="5"/>
  <c r="M122" i="5"/>
  <c r="M122" i="41" s="1"/>
  <c r="L115" i="5"/>
  <c r="L115" i="41" s="1"/>
  <c r="M115" i="5"/>
  <c r="M115" i="41" s="1"/>
  <c r="N115" i="5"/>
  <c r="N115" i="41" s="1"/>
  <c r="M123" i="5"/>
  <c r="M123" i="41" s="1"/>
  <c r="K125" i="5"/>
  <c r="K125" i="41" s="1"/>
  <c r="K111" i="5"/>
  <c r="K111" i="41" s="1"/>
  <c r="P116" i="5" l="1"/>
  <c r="P116" i="41" s="1"/>
  <c r="P118" i="5"/>
  <c r="P118" i="41" s="1"/>
  <c r="N118" i="41"/>
  <c r="P111" i="5"/>
  <c r="P111" i="41" s="1"/>
  <c r="P110" i="5"/>
  <c r="P110" i="41" s="1"/>
  <c r="M110" i="41"/>
  <c r="P129" i="5"/>
  <c r="P129" i="41" s="1"/>
  <c r="M129" i="41"/>
  <c r="P127" i="5"/>
  <c r="P127" i="41" s="1"/>
  <c r="M127" i="41"/>
  <c r="P120" i="5"/>
  <c r="P120" i="41" s="1"/>
  <c r="P123" i="5"/>
  <c r="P123" i="41" s="1"/>
  <c r="P119" i="5"/>
  <c r="P119" i="41" s="1"/>
  <c r="P126" i="5"/>
  <c r="P126" i="41" s="1"/>
  <c r="P121" i="5"/>
  <c r="P121" i="41" s="1"/>
  <c r="P125" i="5"/>
  <c r="P125" i="41" s="1"/>
  <c r="P122" i="5"/>
  <c r="P122" i="41" s="1"/>
  <c r="P117" i="5"/>
  <c r="P117" i="41" s="1"/>
  <c r="P115" i="5"/>
  <c r="P115" i="41" s="1"/>
  <c r="O102" i="5" l="1"/>
  <c r="O102" i="41" s="1"/>
  <c r="H103" i="5"/>
  <c r="O103" i="5"/>
  <c r="O103" i="41" s="1"/>
  <c r="H108" i="5"/>
  <c r="H108" i="41" s="1"/>
  <c r="H107" i="5"/>
  <c r="H106" i="5"/>
  <c r="H106" i="41" s="1"/>
  <c r="H105" i="5"/>
  <c r="H105" i="41" s="1"/>
  <c r="H104" i="5"/>
  <c r="H102" i="5"/>
  <c r="L53" i="5"/>
  <c r="L53" i="41" s="1"/>
  <c r="H58" i="5"/>
  <c r="H57" i="5"/>
  <c r="H56" i="5"/>
  <c r="H56" i="41" s="1"/>
  <c r="H55" i="5"/>
  <c r="H55" i="41" s="1"/>
  <c r="H54" i="5"/>
  <c r="H53" i="5"/>
  <c r="H52" i="5"/>
  <c r="H52" i="41" s="1"/>
  <c r="O51" i="5"/>
  <c r="N51" i="5"/>
  <c r="L51" i="5"/>
  <c r="H51" i="5"/>
  <c r="K51" i="5" s="1"/>
  <c r="N45" i="5"/>
  <c r="N45" i="41" s="1"/>
  <c r="H50" i="5"/>
  <c r="H50" i="41" s="1"/>
  <c r="H49" i="5"/>
  <c r="H49" i="41" s="1"/>
  <c r="H48" i="5"/>
  <c r="H48" i="41" s="1"/>
  <c r="H47" i="5"/>
  <c r="H47" i="41" s="1"/>
  <c r="H46" i="5"/>
  <c r="H46" i="41" s="1"/>
  <c r="H45" i="5"/>
  <c r="H45" i="41" s="1"/>
  <c r="H44" i="5"/>
  <c r="H44" i="41" s="1"/>
  <c r="O43" i="5"/>
  <c r="N43" i="5"/>
  <c r="L43" i="5"/>
  <c r="H43" i="5"/>
  <c r="M43" i="5" s="1"/>
  <c r="K107" i="5" l="1"/>
  <c r="K107" i="41" s="1"/>
  <c r="H107" i="41"/>
  <c r="K54" i="5"/>
  <c r="K54" i="41" s="1"/>
  <c r="H54" i="41"/>
  <c r="M103" i="5"/>
  <c r="M103" i="41" s="1"/>
  <c r="H103" i="41"/>
  <c r="K57" i="5"/>
  <c r="K57" i="41" s="1"/>
  <c r="H57" i="41"/>
  <c r="K58" i="5"/>
  <c r="K58" i="41" s="1"/>
  <c r="H58" i="41"/>
  <c r="K102" i="5"/>
  <c r="K102" i="41" s="1"/>
  <c r="H102" i="41"/>
  <c r="K53" i="5"/>
  <c r="K53" i="41" s="1"/>
  <c r="H53" i="41"/>
  <c r="K104" i="5"/>
  <c r="K104" i="41" s="1"/>
  <c r="H104" i="41"/>
  <c r="L102" i="5"/>
  <c r="L102" i="41" s="1"/>
  <c r="O108" i="5"/>
  <c r="O108" i="41" s="1"/>
  <c r="K103" i="5"/>
  <c r="K103" i="41" s="1"/>
  <c r="L103" i="5"/>
  <c r="L103" i="41" s="1"/>
  <c r="O52" i="5"/>
  <c r="O52" i="41" s="1"/>
  <c r="N103" i="5"/>
  <c r="L107" i="5"/>
  <c r="L107" i="41" s="1"/>
  <c r="N107" i="5"/>
  <c r="N107" i="41" s="1"/>
  <c r="O107" i="5"/>
  <c r="O107" i="41" s="1"/>
  <c r="M107" i="5"/>
  <c r="K105" i="5"/>
  <c r="K105" i="41" s="1"/>
  <c r="K106" i="5"/>
  <c r="K106" i="41" s="1"/>
  <c r="M102" i="5"/>
  <c r="M102" i="41" s="1"/>
  <c r="N53" i="5"/>
  <c r="O53" i="5"/>
  <c r="O53" i="41" s="1"/>
  <c r="N102" i="5"/>
  <c r="N102" i="41" s="1"/>
  <c r="K108" i="5"/>
  <c r="K108" i="41" s="1"/>
  <c r="L108" i="5"/>
  <c r="L108" i="41" s="1"/>
  <c r="N108" i="5"/>
  <c r="N108" i="41" s="1"/>
  <c r="O56" i="5"/>
  <c r="O56" i="41" s="1"/>
  <c r="K55" i="5"/>
  <c r="K55" i="41" s="1"/>
  <c r="M51" i="5"/>
  <c r="P51" i="5" s="1"/>
  <c r="O55" i="5"/>
  <c r="O55" i="41" s="1"/>
  <c r="M53" i="5"/>
  <c r="M53" i="41" s="1"/>
  <c r="P43" i="5"/>
  <c r="K56" i="5"/>
  <c r="K56" i="41" s="1"/>
  <c r="K52" i="5"/>
  <c r="K52" i="41" s="1"/>
  <c r="L50" i="5"/>
  <c r="L50" i="41" s="1"/>
  <c r="M45" i="5"/>
  <c r="M45" i="41" s="1"/>
  <c r="O45" i="5"/>
  <c r="O45" i="41" s="1"/>
  <c r="M48" i="5"/>
  <c r="M48" i="41" s="1"/>
  <c r="K44" i="5"/>
  <c r="K44" i="41" s="1"/>
  <c r="K47" i="5"/>
  <c r="K47" i="41" s="1"/>
  <c r="K48" i="5"/>
  <c r="K48" i="41" s="1"/>
  <c r="K43" i="5"/>
  <c r="K46" i="5"/>
  <c r="K46" i="41" s="1"/>
  <c r="K50" i="5"/>
  <c r="K50" i="41" s="1"/>
  <c r="M49" i="5"/>
  <c r="M49" i="41" s="1"/>
  <c r="K45" i="5"/>
  <c r="K45" i="41" s="1"/>
  <c r="K49" i="5"/>
  <c r="K49" i="41" s="1"/>
  <c r="L45" i="5"/>
  <c r="L45" i="41" s="1"/>
  <c r="P103" i="5" l="1"/>
  <c r="P103" i="41" s="1"/>
  <c r="N103" i="41"/>
  <c r="P107" i="5"/>
  <c r="P107" i="41" s="1"/>
  <c r="M107" i="41"/>
  <c r="N53" i="41"/>
  <c r="N52" i="5"/>
  <c r="N52" i="41" s="1"/>
  <c r="M108" i="5"/>
  <c r="O106" i="5"/>
  <c r="O106" i="41" s="1"/>
  <c r="L106" i="5"/>
  <c r="L106" i="41" s="1"/>
  <c r="L52" i="5"/>
  <c r="L52" i="41" s="1"/>
  <c r="M52" i="5"/>
  <c r="M52" i="41" s="1"/>
  <c r="N106" i="5"/>
  <c r="N106" i="41" s="1"/>
  <c r="M106" i="5"/>
  <c r="M106" i="41" s="1"/>
  <c r="O105" i="5"/>
  <c r="O105" i="41" s="1"/>
  <c r="N105" i="5"/>
  <c r="N105" i="41" s="1"/>
  <c r="L105" i="5"/>
  <c r="L105" i="41" s="1"/>
  <c r="M105" i="5"/>
  <c r="M105" i="41" s="1"/>
  <c r="P53" i="5"/>
  <c r="P53" i="41" s="1"/>
  <c r="P102" i="5"/>
  <c r="P102" i="41" s="1"/>
  <c r="L56" i="5"/>
  <c r="L56" i="41" s="1"/>
  <c r="L55" i="5"/>
  <c r="L55" i="41" s="1"/>
  <c r="N55" i="5"/>
  <c r="N55" i="41" s="1"/>
  <c r="M56" i="5"/>
  <c r="M56" i="41" s="1"/>
  <c r="N56" i="5"/>
  <c r="N56" i="41" s="1"/>
  <c r="M54" i="5"/>
  <c r="M54" i="41" s="1"/>
  <c r="M47" i="5"/>
  <c r="M47" i="41" s="1"/>
  <c r="M55" i="5"/>
  <c r="M55" i="41" s="1"/>
  <c r="P45" i="5"/>
  <c r="P45" i="41" s="1"/>
  <c r="O50" i="5"/>
  <c r="O50" i="41" s="1"/>
  <c r="L57" i="5"/>
  <c r="L57" i="41" s="1"/>
  <c r="M57" i="5"/>
  <c r="M57" i="41" s="1"/>
  <c r="O57" i="5"/>
  <c r="O57" i="41" s="1"/>
  <c r="N57" i="5"/>
  <c r="N57" i="41" s="1"/>
  <c r="N48" i="5"/>
  <c r="N48" i="41" s="1"/>
  <c r="N50" i="5"/>
  <c r="N50" i="41" s="1"/>
  <c r="O48" i="5"/>
  <c r="O48" i="41" s="1"/>
  <c r="M50" i="5"/>
  <c r="M50" i="41" s="1"/>
  <c r="L48" i="5"/>
  <c r="L48" i="41" s="1"/>
  <c r="O58" i="5"/>
  <c r="O58" i="41" s="1"/>
  <c r="N58" i="5"/>
  <c r="N58" i="41" s="1"/>
  <c r="M58" i="5"/>
  <c r="M58" i="41" s="1"/>
  <c r="L58" i="5"/>
  <c r="L58" i="41" s="1"/>
  <c r="O44" i="5"/>
  <c r="O44" i="41" s="1"/>
  <c r="N44" i="5"/>
  <c r="N44" i="41" s="1"/>
  <c r="L44" i="5"/>
  <c r="L44" i="41" s="1"/>
  <c r="N49" i="5"/>
  <c r="N49" i="41" s="1"/>
  <c r="L49" i="5"/>
  <c r="L49" i="41" s="1"/>
  <c r="O49" i="5"/>
  <c r="O49" i="41" s="1"/>
  <c r="O47" i="5"/>
  <c r="O47" i="41" s="1"/>
  <c r="N47" i="5"/>
  <c r="N47" i="41" s="1"/>
  <c r="L47" i="5"/>
  <c r="L47" i="41" s="1"/>
  <c r="M44" i="5"/>
  <c r="M44" i="41" s="1"/>
  <c r="O20" i="4"/>
  <c r="O21" i="39" s="1"/>
  <c r="N20" i="4"/>
  <c r="N21" i="39" s="1"/>
  <c r="L20" i="4"/>
  <c r="L21" i="39" s="1"/>
  <c r="H20" i="4"/>
  <c r="O19" i="4"/>
  <c r="O20" i="39" s="1"/>
  <c r="N19" i="4"/>
  <c r="N20" i="39" s="1"/>
  <c r="L19" i="4"/>
  <c r="L20" i="39" s="1"/>
  <c r="H19" i="4"/>
  <c r="P108" i="5" l="1"/>
  <c r="P108" i="41" s="1"/>
  <c r="M108" i="41"/>
  <c r="P52" i="5"/>
  <c r="P52" i="41" s="1"/>
  <c r="M19" i="4"/>
  <c r="M20" i="39" s="1"/>
  <c r="H20" i="39"/>
  <c r="M20" i="4"/>
  <c r="M21" i="39" s="1"/>
  <c r="H21" i="39"/>
  <c r="P105" i="5"/>
  <c r="P105" i="41" s="1"/>
  <c r="N54" i="5"/>
  <c r="N54" i="41" s="1"/>
  <c r="P106" i="5"/>
  <c r="P106" i="41" s="1"/>
  <c r="O54" i="5"/>
  <c r="O54" i="41" s="1"/>
  <c r="L54" i="5"/>
  <c r="L54" i="41" s="1"/>
  <c r="O104" i="5"/>
  <c r="O104" i="41" s="1"/>
  <c r="N104" i="5"/>
  <c r="N104" i="41" s="1"/>
  <c r="L104" i="5"/>
  <c r="L104" i="41" s="1"/>
  <c r="M104" i="5"/>
  <c r="P56" i="5"/>
  <c r="P56" i="41" s="1"/>
  <c r="P55" i="5"/>
  <c r="P55" i="41" s="1"/>
  <c r="P48" i="5"/>
  <c r="P48" i="41" s="1"/>
  <c r="P58" i="5"/>
  <c r="P58" i="41" s="1"/>
  <c r="P50" i="5"/>
  <c r="P50" i="41" s="1"/>
  <c r="P57" i="5"/>
  <c r="P57" i="41" s="1"/>
  <c r="P47" i="5"/>
  <c r="P47" i="41" s="1"/>
  <c r="P49" i="5"/>
  <c r="P49" i="41" s="1"/>
  <c r="P44" i="5"/>
  <c r="P44" i="41" s="1"/>
  <c r="O46" i="5"/>
  <c r="O46" i="41" s="1"/>
  <c r="N46" i="5"/>
  <c r="N46" i="41" s="1"/>
  <c r="L46" i="5"/>
  <c r="L46" i="41" s="1"/>
  <c r="M46" i="5"/>
  <c r="M46" i="41" s="1"/>
  <c r="K19" i="4"/>
  <c r="K20" i="39" s="1"/>
  <c r="P20" i="4"/>
  <c r="P21" i="39" s="1"/>
  <c r="K20" i="4"/>
  <c r="K21" i="39" s="1"/>
  <c r="P19" i="4" l="1"/>
  <c r="P20" i="39" s="1"/>
  <c r="P54" i="5"/>
  <c r="P54" i="41" s="1"/>
  <c r="P104" i="5"/>
  <c r="P104" i="41" s="1"/>
  <c r="M104" i="41"/>
  <c r="P46" i="5"/>
  <c r="P46" i="41" s="1"/>
  <c r="C36" i="117"/>
  <c r="C27" i="103" s="1"/>
  <c r="A9" i="108"/>
  <c r="A9" i="90"/>
  <c r="A9" i="89"/>
  <c r="A9" i="107"/>
  <c r="A9" i="92"/>
  <c r="A9" i="91"/>
  <c r="A9" i="106"/>
  <c r="A9" i="94"/>
  <c r="A9" i="93"/>
  <c r="A9" i="105"/>
  <c r="A9" i="96"/>
  <c r="A9" i="95"/>
  <c r="A9" i="104"/>
  <c r="A9" i="52"/>
  <c r="A9" i="51"/>
  <c r="A9" i="103"/>
  <c r="A9" i="49"/>
  <c r="A9" i="9"/>
  <c r="A9" i="102"/>
  <c r="A9" i="48"/>
  <c r="A9" i="47"/>
  <c r="A9" i="101"/>
  <c r="A9" i="46"/>
  <c r="A9" i="45"/>
  <c r="A9" i="100"/>
  <c r="A9" i="43"/>
  <c r="A9" i="6"/>
  <c r="A9" i="99"/>
  <c r="A9" i="42"/>
  <c r="A9" i="41"/>
  <c r="A9" i="98"/>
  <c r="A9" i="40"/>
  <c r="A9" i="39"/>
  <c r="A9" i="38"/>
  <c r="A9" i="97"/>
  <c r="A9" i="3"/>
  <c r="P23" i="98"/>
  <c r="O23" i="98"/>
  <c r="N23" i="98"/>
  <c r="M23" i="98"/>
  <c r="L23" i="98"/>
  <c r="K23" i="98"/>
  <c r="H23" i="98"/>
  <c r="D23" i="98"/>
  <c r="C23" i="98"/>
  <c r="B23" i="98"/>
  <c r="D22" i="98"/>
  <c r="C22" i="98"/>
  <c r="B22"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O17" i="98"/>
  <c r="N17" i="98"/>
  <c r="M17" i="98"/>
  <c r="L17" i="98"/>
  <c r="K17" i="98"/>
  <c r="H17" i="98"/>
  <c r="D17" i="98"/>
  <c r="C17" i="98"/>
  <c r="B17" i="98"/>
  <c r="P16" i="98"/>
  <c r="O16" i="98"/>
  <c r="N16" i="98"/>
  <c r="M16" i="98"/>
  <c r="L16" i="98"/>
  <c r="K16" i="98"/>
  <c r="H16" i="98"/>
  <c r="D16" i="98"/>
  <c r="C16" i="98"/>
  <c r="B16" i="98"/>
  <c r="P15" i="98"/>
  <c r="A15" i="98" s="1"/>
  <c r="O15" i="98"/>
  <c r="N15" i="98"/>
  <c r="M15" i="98"/>
  <c r="L15" i="98"/>
  <c r="K15" i="98"/>
  <c r="H15" i="98"/>
  <c r="D15" i="98"/>
  <c r="C15" i="98"/>
  <c r="B15" i="98"/>
  <c r="D14" i="98"/>
  <c r="C14" i="98"/>
  <c r="B14" i="98"/>
  <c r="P14" i="99"/>
  <c r="O14" i="99"/>
  <c r="N14" i="99"/>
  <c r="M14" i="99"/>
  <c r="L14" i="99"/>
  <c r="K14" i="99"/>
  <c r="H14" i="99"/>
  <c r="D14" i="99"/>
  <c r="C14" i="99"/>
  <c r="B14" i="99"/>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L17"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D14" i="101"/>
  <c r="C14" i="101"/>
  <c r="B14" i="101"/>
  <c r="P21" i="103"/>
  <c r="O21" i="103"/>
  <c r="N21" i="103"/>
  <c r="M21" i="103"/>
  <c r="L21" i="103"/>
  <c r="K21" i="103"/>
  <c r="H21" i="103"/>
  <c r="D21" i="103"/>
  <c r="C21" i="103"/>
  <c r="B21" i="103"/>
  <c r="P18" i="103"/>
  <c r="O18" i="103"/>
  <c r="N18" i="103"/>
  <c r="M18" i="103"/>
  <c r="L18" i="103"/>
  <c r="K18" i="103"/>
  <c r="H18" i="103"/>
  <c r="D18" i="103"/>
  <c r="C18" i="103"/>
  <c r="B18" i="103"/>
  <c r="D17" i="103"/>
  <c r="C17" i="103"/>
  <c r="B17" i="103"/>
  <c r="D16" i="103"/>
  <c r="C16" i="103"/>
  <c r="B16" i="103"/>
  <c r="D15" i="103"/>
  <c r="C15" i="103"/>
  <c r="B15" i="103"/>
  <c r="P14" i="103"/>
  <c r="O14" i="103"/>
  <c r="N14" i="103"/>
  <c r="M14" i="103"/>
  <c r="L14" i="103"/>
  <c r="K14" i="103"/>
  <c r="H14" i="103"/>
  <c r="D14" i="103"/>
  <c r="C14" i="103"/>
  <c r="B14" i="103"/>
  <c r="P23" i="104"/>
  <c r="O23" i="104"/>
  <c r="N23" i="104"/>
  <c r="M23" i="104"/>
  <c r="L23" i="104"/>
  <c r="K23" i="104"/>
  <c r="H23" i="104"/>
  <c r="D23" i="104"/>
  <c r="C23" i="104"/>
  <c r="B23" i="104"/>
  <c r="P22" i="104"/>
  <c r="O22" i="104"/>
  <c r="N22" i="104"/>
  <c r="M22" i="104"/>
  <c r="L22" i="104"/>
  <c r="K22" i="104"/>
  <c r="H22" i="104"/>
  <c r="D22" i="104"/>
  <c r="C22" i="104"/>
  <c r="B22" i="104"/>
  <c r="P21" i="104"/>
  <c r="O21" i="104"/>
  <c r="N21" i="104"/>
  <c r="M21" i="104"/>
  <c r="L21" i="104"/>
  <c r="K21" i="104"/>
  <c r="H21" i="104"/>
  <c r="D21" i="104"/>
  <c r="C21" i="104"/>
  <c r="B21" i="104"/>
  <c r="P20" i="104"/>
  <c r="O20" i="104"/>
  <c r="N20" i="104"/>
  <c r="M20" i="104"/>
  <c r="L20" i="104"/>
  <c r="K20" i="104"/>
  <c r="H20" i="104"/>
  <c r="D20" i="104"/>
  <c r="C20" i="104"/>
  <c r="B20" i="104"/>
  <c r="P19" i="104"/>
  <c r="O19" i="104"/>
  <c r="N19" i="104"/>
  <c r="M19" i="104"/>
  <c r="L19" i="104"/>
  <c r="K19" i="104"/>
  <c r="H19" i="104"/>
  <c r="D19" i="104"/>
  <c r="C19" i="104"/>
  <c r="B19" i="104"/>
  <c r="P18" i="104"/>
  <c r="O18" i="104"/>
  <c r="N18" i="104"/>
  <c r="M18" i="104"/>
  <c r="L18" i="104"/>
  <c r="K18" i="104"/>
  <c r="H18" i="104"/>
  <c r="D18" i="104"/>
  <c r="C18" i="104"/>
  <c r="B18" i="104"/>
  <c r="P17" i="104"/>
  <c r="O17" i="104"/>
  <c r="N17" i="104"/>
  <c r="M17" i="104"/>
  <c r="L17" i="104"/>
  <c r="K17" i="104"/>
  <c r="H17" i="104"/>
  <c r="D17" i="104"/>
  <c r="C17" i="104"/>
  <c r="B17" i="104"/>
  <c r="P16" i="104"/>
  <c r="O16" i="104"/>
  <c r="N16" i="104"/>
  <c r="M16" i="104"/>
  <c r="L16" i="104"/>
  <c r="K16" i="104"/>
  <c r="H16" i="104"/>
  <c r="D16" i="104"/>
  <c r="C16" i="104"/>
  <c r="B16" i="104"/>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5" i="106"/>
  <c r="O15" i="106"/>
  <c r="N15" i="106"/>
  <c r="M15" i="106"/>
  <c r="L15" i="106"/>
  <c r="K15" i="106"/>
  <c r="H15" i="106"/>
  <c r="D15" i="106"/>
  <c r="C15" i="106"/>
  <c r="B15" i="106"/>
  <c r="P14" i="106"/>
  <c r="O14" i="106"/>
  <c r="N14" i="106"/>
  <c r="M14" i="106"/>
  <c r="L14" i="106"/>
  <c r="K14" i="106"/>
  <c r="H14" i="106"/>
  <c r="D14" i="106"/>
  <c r="C14" i="106"/>
  <c r="B14" i="106"/>
  <c r="D15" i="107"/>
  <c r="C15" i="107"/>
  <c r="B15" i="107"/>
  <c r="P14" i="107"/>
  <c r="A14" i="107" s="1"/>
  <c r="O14" i="107"/>
  <c r="N14" i="107"/>
  <c r="M14" i="107"/>
  <c r="L14" i="107"/>
  <c r="K14" i="107"/>
  <c r="H14" i="107"/>
  <c r="D14" i="107"/>
  <c r="C14" i="107"/>
  <c r="B14" i="107"/>
  <c r="P15" i="108"/>
  <c r="O15" i="108"/>
  <c r="N15" i="108"/>
  <c r="M15" i="108"/>
  <c r="L15" i="108"/>
  <c r="K15" i="108"/>
  <c r="H15" i="108"/>
  <c r="D15" i="108"/>
  <c r="C15" i="108"/>
  <c r="B15" i="108"/>
  <c r="P14" i="108"/>
  <c r="O14" i="108"/>
  <c r="N14" i="108"/>
  <c r="M14" i="108"/>
  <c r="L14" i="108"/>
  <c r="K14" i="108"/>
  <c r="H14" i="108"/>
  <c r="D14" i="108"/>
  <c r="C14" i="108"/>
  <c r="B14" i="108"/>
  <c r="Q9" i="4"/>
  <c r="Q9" i="5"/>
  <c r="Q9" i="44"/>
  <c r="Q9" i="7"/>
  <c r="Q9" i="8"/>
  <c r="Q9" i="50"/>
  <c r="Q9" i="10"/>
  <c r="Q9" i="11"/>
  <c r="Q9" i="12"/>
  <c r="Q9" i="13"/>
  <c r="Q9" i="14"/>
  <c r="Q9" i="37"/>
  <c r="A36" i="118"/>
  <c r="B34" i="118"/>
  <c r="B31" i="118"/>
  <c r="B19" i="118"/>
  <c r="A19" i="118"/>
  <c r="C67" i="117"/>
  <c r="C41" i="117"/>
  <c r="C46" i="107" s="1"/>
  <c r="D30" i="117"/>
  <c r="D29" i="117"/>
  <c r="D28" i="117"/>
  <c r="D9" i="117"/>
  <c r="D8" i="117"/>
  <c r="D7" i="117"/>
  <c r="D6" i="117"/>
  <c r="P10" i="108"/>
  <c r="C2" i="108"/>
  <c r="C26" i="117" s="1"/>
  <c r="C49" i="2" s="1"/>
  <c r="D1" i="108"/>
  <c r="P10" i="107"/>
  <c r="C2" i="107"/>
  <c r="C25" i="117" s="1"/>
  <c r="C46" i="2" s="1"/>
  <c r="D1" i="107"/>
  <c r="P10" i="106"/>
  <c r="C2" i="106"/>
  <c r="C24" i="117" s="1"/>
  <c r="C43" i="2" s="1"/>
  <c r="D1" i="106"/>
  <c r="P10" i="105"/>
  <c r="C2" i="105"/>
  <c r="C23" i="117" s="1"/>
  <c r="C40" i="2" s="1"/>
  <c r="D1" i="105"/>
  <c r="P10" i="104"/>
  <c r="C2" i="104"/>
  <c r="C22" i="117" s="1"/>
  <c r="C37" i="2" s="1"/>
  <c r="D1" i="104"/>
  <c r="A21" i="103"/>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A16" i="98"/>
  <c r="P10" i="98"/>
  <c r="C2" i="98"/>
  <c r="C16" i="117" s="1"/>
  <c r="C19" i="2" s="1"/>
  <c r="D1" i="98"/>
  <c r="P10" i="97"/>
  <c r="C2" i="97"/>
  <c r="C15" i="117" s="1"/>
  <c r="C16" i="2" s="1"/>
  <c r="D1" i="97"/>
  <c r="O109" i="5"/>
  <c r="O101" i="99" s="1"/>
  <c r="N109" i="5"/>
  <c r="N101" i="99" s="1"/>
  <c r="L109" i="5"/>
  <c r="L101" i="99" s="1"/>
  <c r="O101" i="5"/>
  <c r="O101" i="41" s="1"/>
  <c r="N101" i="5"/>
  <c r="N101" i="41" s="1"/>
  <c r="L101" i="5"/>
  <c r="L101" i="41" s="1"/>
  <c r="O100" i="5"/>
  <c r="N100" i="5"/>
  <c r="L100" i="5"/>
  <c r="O89" i="5"/>
  <c r="O89" i="41" s="1"/>
  <c r="N89" i="5"/>
  <c r="N89" i="41" s="1"/>
  <c r="L89" i="5"/>
  <c r="L89" i="41" s="1"/>
  <c r="O88" i="5"/>
  <c r="N88" i="5"/>
  <c r="L88" i="5"/>
  <c r="O87" i="5"/>
  <c r="O87" i="41" s="1"/>
  <c r="N87" i="5"/>
  <c r="N87" i="41" s="1"/>
  <c r="L87" i="5"/>
  <c r="L87" i="41" s="1"/>
  <c r="O86" i="5"/>
  <c r="O86" i="99" s="1"/>
  <c r="N86" i="5"/>
  <c r="N86" i="99" s="1"/>
  <c r="L86" i="5"/>
  <c r="L86" i="99" s="1"/>
  <c r="O85" i="5"/>
  <c r="N85" i="5"/>
  <c r="L85" i="5"/>
  <c r="O84" i="5"/>
  <c r="O84" i="41" s="1"/>
  <c r="N84" i="5"/>
  <c r="N84" i="41" s="1"/>
  <c r="L84" i="5"/>
  <c r="L84" i="41" s="1"/>
  <c r="O83" i="5"/>
  <c r="O83" i="41" s="1"/>
  <c r="N83" i="5"/>
  <c r="N83" i="41" s="1"/>
  <c r="L83" i="5"/>
  <c r="L83" i="41" s="1"/>
  <c r="O82" i="5"/>
  <c r="N82" i="5"/>
  <c r="L82" i="5"/>
  <c r="O81" i="5"/>
  <c r="O81" i="41" s="1"/>
  <c r="N81" i="5"/>
  <c r="N81" i="41" s="1"/>
  <c r="L81" i="5"/>
  <c r="L81" i="41" s="1"/>
  <c r="O80" i="5"/>
  <c r="O80" i="41" s="1"/>
  <c r="N80" i="5"/>
  <c r="N80" i="41" s="1"/>
  <c r="L80" i="5"/>
  <c r="L80" i="41" s="1"/>
  <c r="O79" i="5"/>
  <c r="O79" i="41" s="1"/>
  <c r="N79" i="5"/>
  <c r="N79" i="41" s="1"/>
  <c r="L79" i="5"/>
  <c r="L79" i="41" s="1"/>
  <c r="O78" i="5"/>
  <c r="O78" i="41" s="1"/>
  <c r="N78" i="5"/>
  <c r="N78" i="41" s="1"/>
  <c r="L78" i="5"/>
  <c r="L78" i="41" s="1"/>
  <c r="O77" i="5"/>
  <c r="O77" i="41" s="1"/>
  <c r="N77" i="5"/>
  <c r="N77" i="41" s="1"/>
  <c r="L77" i="5"/>
  <c r="L77" i="41" s="1"/>
  <c r="O76" i="5"/>
  <c r="O76" i="41" s="1"/>
  <c r="N76" i="5"/>
  <c r="N76" i="41" s="1"/>
  <c r="L76" i="5"/>
  <c r="L76" i="41" s="1"/>
  <c r="O75" i="5"/>
  <c r="O75" i="41" s="1"/>
  <c r="N75" i="5"/>
  <c r="N75" i="41" s="1"/>
  <c r="L75" i="5"/>
  <c r="L75" i="41" s="1"/>
  <c r="O74" i="5"/>
  <c r="O74" i="41" s="1"/>
  <c r="N74" i="5"/>
  <c r="N74" i="41" s="1"/>
  <c r="L74" i="5"/>
  <c r="L74" i="41" s="1"/>
  <c r="O73" i="5"/>
  <c r="O73" i="41" s="1"/>
  <c r="N73" i="5"/>
  <c r="N73" i="41" s="1"/>
  <c r="L73" i="5"/>
  <c r="L73" i="41" s="1"/>
  <c r="O72" i="5"/>
  <c r="N72" i="5"/>
  <c r="L72" i="5"/>
  <c r="O71" i="5"/>
  <c r="O71" i="41" s="1"/>
  <c r="N71" i="5"/>
  <c r="N71" i="41" s="1"/>
  <c r="L71" i="5"/>
  <c r="L71" i="41" s="1"/>
  <c r="O70" i="5"/>
  <c r="O70" i="41" s="1"/>
  <c r="N70" i="5"/>
  <c r="N70" i="41" s="1"/>
  <c r="L70" i="5"/>
  <c r="L70" i="41" s="1"/>
  <c r="O69" i="5"/>
  <c r="O69" i="41" s="1"/>
  <c r="N69" i="5"/>
  <c r="N69" i="41" s="1"/>
  <c r="L69" i="5"/>
  <c r="L69" i="41" s="1"/>
  <c r="O68" i="5"/>
  <c r="O68" i="41" s="1"/>
  <c r="N68" i="5"/>
  <c r="N68" i="41" s="1"/>
  <c r="L68" i="5"/>
  <c r="L68" i="41" s="1"/>
  <c r="O67" i="5"/>
  <c r="O67" i="41" s="1"/>
  <c r="N67" i="5"/>
  <c r="N67" i="41" s="1"/>
  <c r="L67" i="5"/>
  <c r="L67" i="41" s="1"/>
  <c r="O66" i="5"/>
  <c r="O66" i="41" s="1"/>
  <c r="N66" i="5"/>
  <c r="N66" i="41" s="1"/>
  <c r="L66" i="5"/>
  <c r="L66" i="41" s="1"/>
  <c r="O65" i="5"/>
  <c r="O65" i="41" s="1"/>
  <c r="N65" i="5"/>
  <c r="N65" i="41" s="1"/>
  <c r="L65" i="5"/>
  <c r="L65" i="41" s="1"/>
  <c r="O64" i="5"/>
  <c r="O64" i="41" s="1"/>
  <c r="N64" i="5"/>
  <c r="N64" i="41" s="1"/>
  <c r="L64" i="5"/>
  <c r="L64" i="41" s="1"/>
  <c r="O63" i="5"/>
  <c r="O63" i="41" s="1"/>
  <c r="N63" i="5"/>
  <c r="N63" i="41" s="1"/>
  <c r="L63" i="5"/>
  <c r="L63" i="41" s="1"/>
  <c r="O62" i="5"/>
  <c r="O62" i="41" s="1"/>
  <c r="N62" i="5"/>
  <c r="N62" i="41" s="1"/>
  <c r="L62" i="5"/>
  <c r="L62" i="41" s="1"/>
  <c r="O61" i="5"/>
  <c r="O61" i="41" s="1"/>
  <c r="N61" i="5"/>
  <c r="N61" i="41" s="1"/>
  <c r="L61" i="5"/>
  <c r="L61" i="41" s="1"/>
  <c r="O60" i="5"/>
  <c r="O60" i="41" s="1"/>
  <c r="N60" i="5"/>
  <c r="N60" i="41" s="1"/>
  <c r="L60" i="5"/>
  <c r="L60" i="41" s="1"/>
  <c r="O59" i="5"/>
  <c r="N59" i="5"/>
  <c r="L59" i="5"/>
  <c r="O42" i="5"/>
  <c r="O42" i="41" s="1"/>
  <c r="N42" i="5"/>
  <c r="N42" i="41" s="1"/>
  <c r="L42" i="5"/>
  <c r="L42" i="41" s="1"/>
  <c r="O41" i="5"/>
  <c r="O41" i="41" s="1"/>
  <c r="N41" i="5"/>
  <c r="N41" i="41" s="1"/>
  <c r="L41" i="5"/>
  <c r="L41" i="41" s="1"/>
  <c r="O40" i="5"/>
  <c r="O40" i="41" s="1"/>
  <c r="N40" i="5"/>
  <c r="N40" i="41" s="1"/>
  <c r="L40" i="5"/>
  <c r="L40" i="41" s="1"/>
  <c r="O39" i="5"/>
  <c r="O39" i="41" s="1"/>
  <c r="N39" i="5"/>
  <c r="N39" i="41" s="1"/>
  <c r="L39" i="5"/>
  <c r="L39" i="41" s="1"/>
  <c r="O38" i="5"/>
  <c r="O38" i="41" s="1"/>
  <c r="N38" i="5"/>
  <c r="N38" i="41" s="1"/>
  <c r="L38" i="5"/>
  <c r="L38" i="41" s="1"/>
  <c r="O37" i="5"/>
  <c r="O37" i="41" s="1"/>
  <c r="N37" i="5"/>
  <c r="N37" i="41" s="1"/>
  <c r="L37" i="5"/>
  <c r="L37" i="41" s="1"/>
  <c r="O36" i="5"/>
  <c r="O36" i="41" s="1"/>
  <c r="N36" i="5"/>
  <c r="N36" i="41" s="1"/>
  <c r="L36" i="5"/>
  <c r="L36" i="41" s="1"/>
  <c r="O35" i="5"/>
  <c r="O35" i="41" s="1"/>
  <c r="N35" i="5"/>
  <c r="N35" i="41" s="1"/>
  <c r="L35" i="5"/>
  <c r="O34" i="5"/>
  <c r="O34" i="41" s="1"/>
  <c r="N34" i="5"/>
  <c r="N34" i="41" s="1"/>
  <c r="L34" i="5"/>
  <c r="L34" i="41" s="1"/>
  <c r="O33" i="5"/>
  <c r="N33" i="5"/>
  <c r="L33" i="5"/>
  <c r="O32" i="5"/>
  <c r="O32" i="41" s="1"/>
  <c r="N32" i="5"/>
  <c r="N32" i="41" s="1"/>
  <c r="L32" i="5"/>
  <c r="L32" i="41" s="1"/>
  <c r="O31" i="5"/>
  <c r="O31" i="41" s="1"/>
  <c r="N31" i="5"/>
  <c r="N31" i="41" s="1"/>
  <c r="L31" i="5"/>
  <c r="L31" i="41" s="1"/>
  <c r="O30" i="5"/>
  <c r="O30" i="41" s="1"/>
  <c r="N30" i="5"/>
  <c r="N30" i="41" s="1"/>
  <c r="L30" i="5"/>
  <c r="L30" i="41" s="1"/>
  <c r="O29" i="5"/>
  <c r="N29" i="5"/>
  <c r="L29" i="5"/>
  <c r="O28" i="5"/>
  <c r="O28" i="41" s="1"/>
  <c r="N28" i="5"/>
  <c r="N28" i="41" s="1"/>
  <c r="L28" i="5"/>
  <c r="L28" i="41" s="1"/>
  <c r="O27" i="5"/>
  <c r="O27" i="41" s="1"/>
  <c r="N27" i="5"/>
  <c r="N27" i="41" s="1"/>
  <c r="L27" i="5"/>
  <c r="L27" i="41" s="1"/>
  <c r="O26" i="5"/>
  <c r="O26" i="41" s="1"/>
  <c r="N26" i="5"/>
  <c r="N26" i="41" s="1"/>
  <c r="L26" i="5"/>
  <c r="L26" i="41" s="1"/>
  <c r="O25" i="5"/>
  <c r="O25" i="41" s="1"/>
  <c r="N25" i="5"/>
  <c r="N25" i="41" s="1"/>
  <c r="L25" i="5"/>
  <c r="L25" i="41" s="1"/>
  <c r="O24" i="5"/>
  <c r="O24" i="41" s="1"/>
  <c r="N24" i="5"/>
  <c r="N24" i="41" s="1"/>
  <c r="L24" i="5"/>
  <c r="L24" i="41" s="1"/>
  <c r="O23" i="5"/>
  <c r="O23" i="41" s="1"/>
  <c r="N23" i="5"/>
  <c r="N23" i="41" s="1"/>
  <c r="L23" i="5"/>
  <c r="L23" i="41" s="1"/>
  <c r="O22" i="5"/>
  <c r="O22" i="41" s="1"/>
  <c r="N22" i="5"/>
  <c r="N22" i="41" s="1"/>
  <c r="L22" i="5"/>
  <c r="L22" i="41" s="1"/>
  <c r="O21" i="5"/>
  <c r="O21" i="41" s="1"/>
  <c r="N21" i="5"/>
  <c r="N21" i="41" s="1"/>
  <c r="L21" i="5"/>
  <c r="L21" i="41" s="1"/>
  <c r="O20" i="5"/>
  <c r="O20" i="41" s="1"/>
  <c r="N20" i="5"/>
  <c r="N20" i="41" s="1"/>
  <c r="L20" i="5"/>
  <c r="L20" i="41" s="1"/>
  <c r="O19" i="5"/>
  <c r="N19" i="5"/>
  <c r="L19" i="5"/>
  <c r="O18" i="5"/>
  <c r="O18" i="41" s="1"/>
  <c r="N18" i="5"/>
  <c r="N18" i="41" s="1"/>
  <c r="L18" i="5"/>
  <c r="L18" i="41" s="1"/>
  <c r="O17" i="5"/>
  <c r="O17" i="41" s="1"/>
  <c r="N17" i="5"/>
  <c r="N17" i="41" s="1"/>
  <c r="L17" i="5"/>
  <c r="L17" i="41" s="1"/>
  <c r="O16" i="5"/>
  <c r="O16" i="41" s="1"/>
  <c r="N16" i="5"/>
  <c r="N16" i="41" s="1"/>
  <c r="L16" i="5"/>
  <c r="L16" i="41" s="1"/>
  <c r="O15" i="5"/>
  <c r="N15" i="5"/>
  <c r="L15" i="5"/>
  <c r="O14" i="5"/>
  <c r="N14" i="5"/>
  <c r="L14" i="5"/>
  <c r="O39" i="44"/>
  <c r="N39" i="44"/>
  <c r="L39" i="44"/>
  <c r="O38" i="44"/>
  <c r="O35" i="6" s="1"/>
  <c r="N38" i="44"/>
  <c r="N35" i="6" s="1"/>
  <c r="L38" i="44"/>
  <c r="L35" i="6" s="1"/>
  <c r="O37" i="44"/>
  <c r="O34" i="6" s="1"/>
  <c r="N37" i="44"/>
  <c r="N34" i="6" s="1"/>
  <c r="L37" i="44"/>
  <c r="L34" i="6" s="1"/>
  <c r="O36" i="44"/>
  <c r="N36" i="44"/>
  <c r="L36" i="44"/>
  <c r="O35" i="44"/>
  <c r="O32" i="6" s="1"/>
  <c r="N35" i="44"/>
  <c r="N32" i="6" s="1"/>
  <c r="L35" i="44"/>
  <c r="L32" i="6" s="1"/>
  <c r="O34" i="44"/>
  <c r="O31" i="6" s="1"/>
  <c r="N34" i="44"/>
  <c r="N31" i="6" s="1"/>
  <c r="L34" i="44"/>
  <c r="L31" i="6" s="1"/>
  <c r="O33" i="44"/>
  <c r="N33" i="44"/>
  <c r="L33" i="44"/>
  <c r="O28" i="44"/>
  <c r="O28" i="6" s="1"/>
  <c r="N28" i="44"/>
  <c r="N28" i="6" s="1"/>
  <c r="L28" i="44"/>
  <c r="L28" i="6" s="1"/>
  <c r="O25" i="44"/>
  <c r="N25" i="44"/>
  <c r="L25" i="44"/>
  <c r="O24" i="44"/>
  <c r="O24" i="6" s="1"/>
  <c r="N24" i="44"/>
  <c r="N24" i="6" s="1"/>
  <c r="L24" i="44"/>
  <c r="L24" i="6" s="1"/>
  <c r="O21" i="44"/>
  <c r="O21" i="6" s="1"/>
  <c r="N21" i="44"/>
  <c r="N21" i="6" s="1"/>
  <c r="L21" i="44"/>
  <c r="L21" i="6" s="1"/>
  <c r="O20" i="44"/>
  <c r="O20" i="6" s="1"/>
  <c r="N20" i="44"/>
  <c r="N20" i="6" s="1"/>
  <c r="L20" i="44"/>
  <c r="L20" i="6" s="1"/>
  <c r="O17" i="44"/>
  <c r="O17" i="6" s="1"/>
  <c r="N17" i="44"/>
  <c r="N17" i="6" s="1"/>
  <c r="L17" i="44"/>
  <c r="L17" i="6" s="1"/>
  <c r="O16" i="44"/>
  <c r="O16" i="6" s="1"/>
  <c r="N16" i="44"/>
  <c r="N16" i="6" s="1"/>
  <c r="L16" i="44"/>
  <c r="L16" i="6" s="1"/>
  <c r="O15" i="44"/>
  <c r="N15" i="44"/>
  <c r="L15" i="44"/>
  <c r="O14" i="44"/>
  <c r="N14" i="44"/>
  <c r="L14" i="44"/>
  <c r="O29" i="7"/>
  <c r="O29" i="45" s="1"/>
  <c r="N29" i="7"/>
  <c r="N29" i="45" s="1"/>
  <c r="L29" i="7"/>
  <c r="L29" i="45" s="1"/>
  <c r="O28" i="7"/>
  <c r="N28" i="7"/>
  <c r="L28" i="7"/>
  <c r="O27" i="7"/>
  <c r="O27" i="45" s="1"/>
  <c r="N27" i="7"/>
  <c r="N27" i="45" s="1"/>
  <c r="L27" i="7"/>
  <c r="L27" i="45" s="1"/>
  <c r="O26" i="7"/>
  <c r="O26" i="45" s="1"/>
  <c r="N26" i="7"/>
  <c r="N26" i="45" s="1"/>
  <c r="L26" i="7"/>
  <c r="L26" i="45" s="1"/>
  <c r="O25" i="7"/>
  <c r="O25" i="45" s="1"/>
  <c r="N25" i="7"/>
  <c r="N25" i="45" s="1"/>
  <c r="L25" i="7"/>
  <c r="L25" i="45" s="1"/>
  <c r="O24" i="7"/>
  <c r="N24" i="7"/>
  <c r="L24" i="7"/>
  <c r="O23" i="7"/>
  <c r="O23" i="45" s="1"/>
  <c r="N23" i="7"/>
  <c r="N23" i="45" s="1"/>
  <c r="L23" i="7"/>
  <c r="L23" i="45" s="1"/>
  <c r="O22" i="7"/>
  <c r="O22" i="45" s="1"/>
  <c r="N22" i="7"/>
  <c r="N22" i="45" s="1"/>
  <c r="L22" i="7"/>
  <c r="L22" i="45" s="1"/>
  <c r="O21" i="7"/>
  <c r="O21" i="45" s="1"/>
  <c r="N21" i="7"/>
  <c r="N21" i="45" s="1"/>
  <c r="L21" i="7"/>
  <c r="L21" i="45" s="1"/>
  <c r="O20" i="7"/>
  <c r="O20" i="45" s="1"/>
  <c r="N20" i="7"/>
  <c r="N20" i="45" s="1"/>
  <c r="L20" i="7"/>
  <c r="L20" i="45" s="1"/>
  <c r="O19" i="7"/>
  <c r="O19" i="45" s="1"/>
  <c r="N19" i="7"/>
  <c r="N19" i="45" s="1"/>
  <c r="L19" i="7"/>
  <c r="L19" i="45" s="1"/>
  <c r="O18" i="7"/>
  <c r="N18" i="7"/>
  <c r="L18" i="7"/>
  <c r="O17" i="7"/>
  <c r="O17" i="45" s="1"/>
  <c r="N17" i="7"/>
  <c r="N17" i="45" s="1"/>
  <c r="L17" i="7"/>
  <c r="L17" i="45" s="1"/>
  <c r="O16" i="7"/>
  <c r="N16" i="7"/>
  <c r="L16" i="7"/>
  <c r="O15" i="7"/>
  <c r="N15" i="7"/>
  <c r="L15" i="7"/>
  <c r="O14" i="7"/>
  <c r="N14" i="7"/>
  <c r="L14" i="7"/>
  <c r="L51" i="8"/>
  <c r="O19" i="50"/>
  <c r="O19" i="49" s="1"/>
  <c r="N19" i="50"/>
  <c r="N19" i="49" s="1"/>
  <c r="L19" i="50"/>
  <c r="L19" i="49" s="1"/>
  <c r="O18" i="50"/>
  <c r="O18" i="49" s="1"/>
  <c r="N18" i="50"/>
  <c r="N18" i="49" s="1"/>
  <c r="L18" i="50"/>
  <c r="L18" i="49" s="1"/>
  <c r="O17" i="50"/>
  <c r="O17" i="103" s="1"/>
  <c r="N17" i="50"/>
  <c r="N17" i="103" s="1"/>
  <c r="L17" i="50"/>
  <c r="L17" i="103" s="1"/>
  <c r="O16" i="50"/>
  <c r="O16" i="103" s="1"/>
  <c r="N16" i="50"/>
  <c r="N16" i="103" s="1"/>
  <c r="L16" i="50"/>
  <c r="L16" i="103" s="1"/>
  <c r="O15" i="50"/>
  <c r="O15" i="103" s="1"/>
  <c r="N15" i="50"/>
  <c r="N15" i="103" s="1"/>
  <c r="L15" i="50"/>
  <c r="L15" i="103" s="1"/>
  <c r="O14" i="50"/>
  <c r="N14" i="50"/>
  <c r="L14" i="50"/>
  <c r="O22" i="10"/>
  <c r="O22" i="51" s="1"/>
  <c r="N22" i="10"/>
  <c r="N22" i="51" s="1"/>
  <c r="L22" i="10"/>
  <c r="L22" i="51" s="1"/>
  <c r="O20" i="10"/>
  <c r="O20" i="51" s="1"/>
  <c r="N20" i="10"/>
  <c r="N20" i="51" s="1"/>
  <c r="L20" i="10"/>
  <c r="L20" i="51" s="1"/>
  <c r="O19" i="10"/>
  <c r="N19" i="10"/>
  <c r="L19" i="10"/>
  <c r="O18" i="10"/>
  <c r="O18" i="51" s="1"/>
  <c r="N18" i="10"/>
  <c r="N18" i="51" s="1"/>
  <c r="L18" i="10"/>
  <c r="L18" i="51" s="1"/>
  <c r="O17" i="10"/>
  <c r="O17" i="51" s="1"/>
  <c r="N17" i="10"/>
  <c r="N17" i="51" s="1"/>
  <c r="L17" i="10"/>
  <c r="L17" i="51" s="1"/>
  <c r="O16" i="10"/>
  <c r="O16" i="51" s="1"/>
  <c r="N16" i="10"/>
  <c r="N16" i="51" s="1"/>
  <c r="L16" i="10"/>
  <c r="L16" i="51" s="1"/>
  <c r="O15" i="10"/>
  <c r="N15" i="10"/>
  <c r="L15" i="10"/>
  <c r="O14" i="10"/>
  <c r="N14" i="10"/>
  <c r="L14" i="10"/>
  <c r="O22" i="11"/>
  <c r="N22" i="11"/>
  <c r="L22" i="11"/>
  <c r="O21" i="11"/>
  <c r="N21" i="11"/>
  <c r="L21" i="11"/>
  <c r="O20" i="11"/>
  <c r="O20" i="95" s="1"/>
  <c r="N20" i="11"/>
  <c r="N20" i="95" s="1"/>
  <c r="L20" i="11"/>
  <c r="L20" i="95" s="1"/>
  <c r="O19" i="11"/>
  <c r="O19" i="95" s="1"/>
  <c r="N19" i="11"/>
  <c r="N19" i="95" s="1"/>
  <c r="L19" i="11"/>
  <c r="L19" i="95" s="1"/>
  <c r="O18" i="11"/>
  <c r="O18" i="95" s="1"/>
  <c r="N18" i="11"/>
  <c r="N18" i="95" s="1"/>
  <c r="L18" i="11"/>
  <c r="L18" i="95" s="1"/>
  <c r="O17" i="11"/>
  <c r="O17" i="95" s="1"/>
  <c r="N17" i="11"/>
  <c r="N17" i="95" s="1"/>
  <c r="L17" i="11"/>
  <c r="L17" i="95" s="1"/>
  <c r="O16" i="11"/>
  <c r="O16" i="95" s="1"/>
  <c r="N16" i="11"/>
  <c r="N16" i="95" s="1"/>
  <c r="L16" i="11"/>
  <c r="L16" i="95" s="1"/>
  <c r="O15" i="11"/>
  <c r="N15" i="11"/>
  <c r="L15" i="11"/>
  <c r="O14" i="11"/>
  <c r="N14" i="11"/>
  <c r="L14" i="11"/>
  <c r="O61" i="12"/>
  <c r="O61" i="93" s="1"/>
  <c r="N61" i="12"/>
  <c r="N61" i="93" s="1"/>
  <c r="L61" i="12"/>
  <c r="L61" i="93" s="1"/>
  <c r="O60" i="12"/>
  <c r="O60" i="93" s="1"/>
  <c r="N60" i="12"/>
  <c r="N60" i="93" s="1"/>
  <c r="L60" i="12"/>
  <c r="L60" i="93" s="1"/>
  <c r="O59" i="12"/>
  <c r="O59" i="93" s="1"/>
  <c r="N59" i="12"/>
  <c r="N59" i="93" s="1"/>
  <c r="L59" i="12"/>
  <c r="L59" i="93" s="1"/>
  <c r="O58" i="12"/>
  <c r="O58" i="93" s="1"/>
  <c r="N58" i="12"/>
  <c r="N58" i="93" s="1"/>
  <c r="L58" i="12"/>
  <c r="L58" i="93" s="1"/>
  <c r="O57" i="12"/>
  <c r="O57" i="93" s="1"/>
  <c r="N57" i="12"/>
  <c r="N57" i="93" s="1"/>
  <c r="L57" i="12"/>
  <c r="L57" i="93" s="1"/>
  <c r="O56" i="12"/>
  <c r="O56" i="93" s="1"/>
  <c r="N56" i="12"/>
  <c r="N56" i="93" s="1"/>
  <c r="L56" i="12"/>
  <c r="L56" i="93" s="1"/>
  <c r="O55" i="12"/>
  <c r="O55" i="93" s="1"/>
  <c r="N55" i="12"/>
  <c r="N55" i="93" s="1"/>
  <c r="L55" i="12"/>
  <c r="L55" i="93" s="1"/>
  <c r="O54" i="12"/>
  <c r="N54" i="12"/>
  <c r="L54" i="12"/>
  <c r="O53" i="12"/>
  <c r="O53" i="93" s="1"/>
  <c r="N53" i="12"/>
  <c r="N53" i="93" s="1"/>
  <c r="L53" i="12"/>
  <c r="L53" i="93" s="1"/>
  <c r="O52" i="12"/>
  <c r="O52" i="93" s="1"/>
  <c r="N52" i="12"/>
  <c r="N52" i="93" s="1"/>
  <c r="L52" i="12"/>
  <c r="L52" i="93" s="1"/>
  <c r="O51" i="12"/>
  <c r="O51" i="93" s="1"/>
  <c r="N51" i="12"/>
  <c r="N51" i="93" s="1"/>
  <c r="L51" i="12"/>
  <c r="L51" i="93" s="1"/>
  <c r="O50" i="12"/>
  <c r="O50" i="93" s="1"/>
  <c r="N50" i="12"/>
  <c r="N50" i="93" s="1"/>
  <c r="L50" i="12"/>
  <c r="L50" i="93" s="1"/>
  <c r="O48" i="12"/>
  <c r="O48" i="93" s="1"/>
  <c r="N48" i="12"/>
  <c r="N48" i="93" s="1"/>
  <c r="L48" i="12"/>
  <c r="L48" i="93" s="1"/>
  <c r="O47" i="12"/>
  <c r="O47" i="93" s="1"/>
  <c r="N47" i="12"/>
  <c r="N47" i="93" s="1"/>
  <c r="L47" i="12"/>
  <c r="L47" i="93" s="1"/>
  <c r="O46" i="12"/>
  <c r="O46" i="93" s="1"/>
  <c r="N46" i="12"/>
  <c r="N46" i="93" s="1"/>
  <c r="L46" i="12"/>
  <c r="L46" i="93" s="1"/>
  <c r="O45" i="12"/>
  <c r="O45" i="93" s="1"/>
  <c r="N45" i="12"/>
  <c r="N45" i="93" s="1"/>
  <c r="L45" i="12"/>
  <c r="L45" i="93" s="1"/>
  <c r="O44" i="12"/>
  <c r="O44" i="93" s="1"/>
  <c r="N44" i="12"/>
  <c r="N44" i="93" s="1"/>
  <c r="L44" i="12"/>
  <c r="L44" i="93" s="1"/>
  <c r="O42" i="12"/>
  <c r="O42" i="93" s="1"/>
  <c r="N42" i="12"/>
  <c r="N42" i="93" s="1"/>
  <c r="L42" i="12"/>
  <c r="L42" i="93" s="1"/>
  <c r="O41" i="12"/>
  <c r="O41" i="93" s="1"/>
  <c r="N41" i="12"/>
  <c r="N41" i="93" s="1"/>
  <c r="L41" i="12"/>
  <c r="L41" i="93" s="1"/>
  <c r="O40" i="12"/>
  <c r="O40" i="93" s="1"/>
  <c r="N40" i="12"/>
  <c r="N40" i="93" s="1"/>
  <c r="L40" i="12"/>
  <c r="L40" i="93" s="1"/>
  <c r="O39" i="12"/>
  <c r="O39" i="93" s="1"/>
  <c r="N39" i="12"/>
  <c r="N39" i="93" s="1"/>
  <c r="L39" i="12"/>
  <c r="L39" i="93" s="1"/>
  <c r="O38" i="12"/>
  <c r="N38" i="12"/>
  <c r="L38" i="12"/>
  <c r="O37" i="12"/>
  <c r="O37" i="93" s="1"/>
  <c r="N37" i="12"/>
  <c r="N37" i="93" s="1"/>
  <c r="L37" i="12"/>
  <c r="L37" i="93" s="1"/>
  <c r="O36" i="12"/>
  <c r="O36" i="93" s="1"/>
  <c r="N36" i="12"/>
  <c r="N36" i="93" s="1"/>
  <c r="L36" i="12"/>
  <c r="L36" i="93" s="1"/>
  <c r="O35" i="12"/>
  <c r="O35" i="93" s="1"/>
  <c r="N35" i="12"/>
  <c r="N35" i="93" s="1"/>
  <c r="L35" i="12"/>
  <c r="L35" i="93" s="1"/>
  <c r="O34" i="12"/>
  <c r="O34" i="93" s="1"/>
  <c r="N34" i="12"/>
  <c r="N34" i="93" s="1"/>
  <c r="L34" i="12"/>
  <c r="L34" i="93" s="1"/>
  <c r="O33" i="12"/>
  <c r="O33" i="93" s="1"/>
  <c r="N33" i="12"/>
  <c r="N33" i="93" s="1"/>
  <c r="L33" i="12"/>
  <c r="L33" i="93" s="1"/>
  <c r="O32" i="12"/>
  <c r="O32" i="93" s="1"/>
  <c r="N32" i="12"/>
  <c r="N32" i="93" s="1"/>
  <c r="L32" i="12"/>
  <c r="L32" i="93" s="1"/>
  <c r="O31" i="12"/>
  <c r="O31" i="93" s="1"/>
  <c r="N31" i="12"/>
  <c r="N31" i="93" s="1"/>
  <c r="L31" i="12"/>
  <c r="L31" i="93" s="1"/>
  <c r="O29" i="12"/>
  <c r="O29" i="93" s="1"/>
  <c r="N29" i="12"/>
  <c r="N29" i="93" s="1"/>
  <c r="L29" i="12"/>
  <c r="L29" i="93" s="1"/>
  <c r="O28" i="12"/>
  <c r="O28" i="93" s="1"/>
  <c r="N28" i="12"/>
  <c r="N28" i="93" s="1"/>
  <c r="L28" i="12"/>
  <c r="L28" i="93" s="1"/>
  <c r="O27" i="12"/>
  <c r="O27" i="93" s="1"/>
  <c r="N27" i="12"/>
  <c r="N27" i="93" s="1"/>
  <c r="L27" i="12"/>
  <c r="L27" i="93" s="1"/>
  <c r="O26" i="12"/>
  <c r="O26" i="93" s="1"/>
  <c r="N26" i="12"/>
  <c r="N26" i="93" s="1"/>
  <c r="L26" i="12"/>
  <c r="L26" i="93" s="1"/>
  <c r="O25" i="12"/>
  <c r="O25" i="93" s="1"/>
  <c r="N25" i="12"/>
  <c r="N25" i="93" s="1"/>
  <c r="L25" i="12"/>
  <c r="L25" i="93" s="1"/>
  <c r="O24" i="12"/>
  <c r="O24" i="93" s="1"/>
  <c r="N24" i="12"/>
  <c r="N24" i="93" s="1"/>
  <c r="L24" i="12"/>
  <c r="L24" i="93" s="1"/>
  <c r="O23" i="12"/>
  <c r="O23" i="93" s="1"/>
  <c r="N23" i="12"/>
  <c r="N23" i="93" s="1"/>
  <c r="L23" i="12"/>
  <c r="L23" i="93" s="1"/>
  <c r="O22" i="12"/>
  <c r="O22" i="93" s="1"/>
  <c r="N22" i="12"/>
  <c r="N22" i="93" s="1"/>
  <c r="L22" i="12"/>
  <c r="L22" i="93" s="1"/>
  <c r="O19" i="12"/>
  <c r="O19" i="93" s="1"/>
  <c r="N19" i="12"/>
  <c r="N19" i="93" s="1"/>
  <c r="L19" i="12"/>
  <c r="L19" i="93" s="1"/>
  <c r="O18" i="12"/>
  <c r="O18" i="93" s="1"/>
  <c r="N18" i="12"/>
  <c r="N18" i="93" s="1"/>
  <c r="L18" i="12"/>
  <c r="L18" i="93" s="1"/>
  <c r="O17" i="12"/>
  <c r="O17" i="93" s="1"/>
  <c r="N17" i="12"/>
  <c r="N17" i="93" s="1"/>
  <c r="L17" i="12"/>
  <c r="L17" i="93" s="1"/>
  <c r="O16" i="12"/>
  <c r="O16" i="93" s="1"/>
  <c r="N16" i="12"/>
  <c r="N16" i="93" s="1"/>
  <c r="L16" i="12"/>
  <c r="L16" i="93" s="1"/>
  <c r="O15" i="12"/>
  <c r="N15" i="12"/>
  <c r="L15" i="12"/>
  <c r="O14" i="12"/>
  <c r="N14" i="12"/>
  <c r="L14" i="12"/>
  <c r="O37" i="13"/>
  <c r="N37" i="13"/>
  <c r="L37" i="13"/>
  <c r="O35" i="13"/>
  <c r="O35" i="107" s="1"/>
  <c r="N35" i="13"/>
  <c r="N35" i="107" s="1"/>
  <c r="L35" i="13"/>
  <c r="L35" i="107" s="1"/>
  <c r="O34" i="13"/>
  <c r="O34" i="107" s="1"/>
  <c r="N34" i="13"/>
  <c r="N34" i="107" s="1"/>
  <c r="L34" i="13"/>
  <c r="L34" i="107" s="1"/>
  <c r="O33" i="13"/>
  <c r="O33" i="107" s="1"/>
  <c r="N33" i="13"/>
  <c r="N33" i="107" s="1"/>
  <c r="L33" i="13"/>
  <c r="L33" i="107" s="1"/>
  <c r="O32" i="13"/>
  <c r="O32" i="107" s="1"/>
  <c r="N32" i="13"/>
  <c r="N32" i="107" s="1"/>
  <c r="L32" i="13"/>
  <c r="L32" i="107" s="1"/>
  <c r="O31" i="13"/>
  <c r="N31" i="13"/>
  <c r="L31" i="13"/>
  <c r="O30" i="13"/>
  <c r="O30" i="107" s="1"/>
  <c r="N30" i="13"/>
  <c r="N30" i="107" s="1"/>
  <c r="L30" i="13"/>
  <c r="L30" i="107" s="1"/>
  <c r="O29" i="13"/>
  <c r="O29" i="107" s="1"/>
  <c r="N29" i="13"/>
  <c r="N29" i="107" s="1"/>
  <c r="L29" i="13"/>
  <c r="L29" i="107" s="1"/>
  <c r="O28" i="13"/>
  <c r="O28" i="107" s="1"/>
  <c r="N28" i="13"/>
  <c r="N28" i="107" s="1"/>
  <c r="L28" i="13"/>
  <c r="L28" i="107" s="1"/>
  <c r="O27" i="13"/>
  <c r="O27" i="107" s="1"/>
  <c r="N27" i="13"/>
  <c r="N27" i="107" s="1"/>
  <c r="L27" i="13"/>
  <c r="L27" i="107" s="1"/>
  <c r="O26" i="13"/>
  <c r="O26" i="107" s="1"/>
  <c r="N26" i="13"/>
  <c r="N26" i="107" s="1"/>
  <c r="L26" i="13"/>
  <c r="L26" i="107" s="1"/>
  <c r="O25" i="13"/>
  <c r="O25" i="107" s="1"/>
  <c r="N25" i="13"/>
  <c r="N25" i="107" s="1"/>
  <c r="L25" i="13"/>
  <c r="L25" i="107" s="1"/>
  <c r="O24" i="13"/>
  <c r="O24" i="107" s="1"/>
  <c r="N24" i="13"/>
  <c r="N24" i="107" s="1"/>
  <c r="L24" i="13"/>
  <c r="L24" i="107" s="1"/>
  <c r="O23" i="13"/>
  <c r="O23" i="107" s="1"/>
  <c r="N23" i="13"/>
  <c r="N23" i="107" s="1"/>
  <c r="L23" i="13"/>
  <c r="L23" i="107" s="1"/>
  <c r="O22" i="13"/>
  <c r="O22" i="107" s="1"/>
  <c r="N22" i="13"/>
  <c r="N22" i="107" s="1"/>
  <c r="L22" i="13"/>
  <c r="L22" i="107" s="1"/>
  <c r="O21" i="13"/>
  <c r="O21" i="107" s="1"/>
  <c r="N21" i="13"/>
  <c r="N21" i="107" s="1"/>
  <c r="L21" i="13"/>
  <c r="L21" i="107" s="1"/>
  <c r="O18" i="13"/>
  <c r="O18" i="107" s="1"/>
  <c r="N18" i="13"/>
  <c r="N18" i="107" s="1"/>
  <c r="L18" i="13"/>
  <c r="L18" i="107" s="1"/>
  <c r="O17" i="13"/>
  <c r="O17" i="107" s="1"/>
  <c r="N17" i="13"/>
  <c r="N17" i="107" s="1"/>
  <c r="L17" i="13"/>
  <c r="L17" i="107" s="1"/>
  <c r="O16" i="13"/>
  <c r="O16" i="107" s="1"/>
  <c r="N16" i="13"/>
  <c r="N16" i="107" s="1"/>
  <c r="L16" i="13"/>
  <c r="L16" i="107" s="1"/>
  <c r="O15" i="13"/>
  <c r="O15" i="107" s="1"/>
  <c r="N15" i="13"/>
  <c r="N15" i="107" s="1"/>
  <c r="L15" i="13"/>
  <c r="L15" i="107" s="1"/>
  <c r="O14" i="13"/>
  <c r="N14" i="13"/>
  <c r="L14" i="13"/>
  <c r="O120" i="108"/>
  <c r="N120" i="108"/>
  <c r="L120" i="108"/>
  <c r="O119" i="108"/>
  <c r="N119" i="108"/>
  <c r="L119" i="108"/>
  <c r="O118" i="108"/>
  <c r="N118" i="108"/>
  <c r="L118" i="108"/>
  <c r="O117" i="108"/>
  <c r="N117" i="108"/>
  <c r="L117" i="108"/>
  <c r="O116" i="108"/>
  <c r="N116" i="108"/>
  <c r="L116" i="108"/>
  <c r="O115" i="108"/>
  <c r="N115" i="108"/>
  <c r="L115" i="108"/>
  <c r="O99" i="108"/>
  <c r="N99" i="108"/>
  <c r="L99" i="108"/>
  <c r="O98" i="108"/>
  <c r="N98" i="108"/>
  <c r="L98" i="108"/>
  <c r="O96" i="108"/>
  <c r="N96" i="108"/>
  <c r="L96" i="108"/>
  <c r="O93" i="108"/>
  <c r="N93" i="108"/>
  <c r="L93" i="108"/>
  <c r="O91" i="108"/>
  <c r="N91" i="108"/>
  <c r="L91" i="108"/>
  <c r="O90" i="108"/>
  <c r="N90" i="108"/>
  <c r="L90" i="108"/>
  <c r="O88" i="108"/>
  <c r="N88" i="108"/>
  <c r="L88" i="108"/>
  <c r="O86" i="108"/>
  <c r="N86" i="108"/>
  <c r="L86" i="108"/>
  <c r="O85" i="108"/>
  <c r="N85" i="108"/>
  <c r="L85" i="108"/>
  <c r="O84" i="108"/>
  <c r="N84" i="108"/>
  <c r="L84" i="108"/>
  <c r="O83" i="108"/>
  <c r="N83" i="108"/>
  <c r="L83" i="108"/>
  <c r="O82" i="108"/>
  <c r="N82" i="108"/>
  <c r="L82" i="108"/>
  <c r="O81" i="108"/>
  <c r="N81" i="108"/>
  <c r="L81" i="108"/>
  <c r="O80" i="108"/>
  <c r="N80" i="108"/>
  <c r="L80" i="108"/>
  <c r="O79" i="108"/>
  <c r="N79" i="108"/>
  <c r="L79" i="108"/>
  <c r="O77" i="89"/>
  <c r="N77" i="89"/>
  <c r="L77" i="89"/>
  <c r="O76" i="89"/>
  <c r="N76" i="89"/>
  <c r="L76" i="89"/>
  <c r="O75" i="89"/>
  <c r="N75" i="89"/>
  <c r="L75" i="89"/>
  <c r="O74" i="89"/>
  <c r="N74" i="89"/>
  <c r="L74" i="89"/>
  <c r="O73" i="89"/>
  <c r="N73" i="89"/>
  <c r="L73" i="89"/>
  <c r="O72" i="89"/>
  <c r="N72" i="89"/>
  <c r="L72" i="89"/>
  <c r="O71" i="89"/>
  <c r="N71" i="89"/>
  <c r="L71" i="89"/>
  <c r="O70" i="89"/>
  <c r="N70" i="89"/>
  <c r="L70" i="89"/>
  <c r="O68" i="89"/>
  <c r="N68" i="89"/>
  <c r="L68" i="89"/>
  <c r="O67" i="89"/>
  <c r="N67" i="89"/>
  <c r="L67" i="89"/>
  <c r="O66" i="89"/>
  <c r="N66" i="89"/>
  <c r="L66" i="89"/>
  <c r="O65" i="89"/>
  <c r="N65" i="89"/>
  <c r="L65" i="89"/>
  <c r="O64" i="89"/>
  <c r="N64" i="89"/>
  <c r="L64" i="89"/>
  <c r="O63" i="89"/>
  <c r="N63" i="89"/>
  <c r="L63" i="89"/>
  <c r="O62" i="89"/>
  <c r="N62" i="89"/>
  <c r="L62" i="89"/>
  <c r="O60" i="89"/>
  <c r="N60" i="89"/>
  <c r="L60" i="89"/>
  <c r="O59" i="89"/>
  <c r="N59" i="89"/>
  <c r="L59" i="89"/>
  <c r="O57" i="89"/>
  <c r="N57" i="89"/>
  <c r="L57" i="89"/>
  <c r="O56" i="89"/>
  <c r="N56" i="89"/>
  <c r="L56" i="89"/>
  <c r="O55" i="89"/>
  <c r="N55" i="89"/>
  <c r="L55" i="89"/>
  <c r="O53" i="89"/>
  <c r="N53" i="89"/>
  <c r="L53" i="89"/>
  <c r="O52" i="89"/>
  <c r="N52" i="89"/>
  <c r="L52" i="89"/>
  <c r="O51" i="89"/>
  <c r="N51" i="89"/>
  <c r="L51" i="89"/>
  <c r="O50" i="89"/>
  <c r="N50" i="89"/>
  <c r="L50" i="89"/>
  <c r="O49" i="89"/>
  <c r="N49" i="89"/>
  <c r="L49" i="89"/>
  <c r="O47" i="89"/>
  <c r="N47" i="89"/>
  <c r="L47" i="89"/>
  <c r="O46" i="89"/>
  <c r="N46" i="89"/>
  <c r="L46" i="89"/>
  <c r="O45" i="89"/>
  <c r="N45" i="89"/>
  <c r="L45" i="89"/>
  <c r="O44" i="89"/>
  <c r="N44" i="89"/>
  <c r="L44" i="89"/>
  <c r="O43" i="89"/>
  <c r="N43" i="89"/>
  <c r="L43" i="89"/>
  <c r="O41" i="108"/>
  <c r="N41" i="108"/>
  <c r="L41" i="108"/>
  <c r="O40" i="108"/>
  <c r="N40" i="108"/>
  <c r="L40" i="108"/>
  <c r="O39" i="108"/>
  <c r="N39" i="108"/>
  <c r="L39" i="108"/>
  <c r="O38" i="108"/>
  <c r="N38" i="108"/>
  <c r="L38" i="108"/>
  <c r="O36" i="108"/>
  <c r="N36" i="108"/>
  <c r="L36" i="108"/>
  <c r="O35" i="108"/>
  <c r="N35" i="108"/>
  <c r="L35" i="108"/>
  <c r="O33" i="108"/>
  <c r="N33" i="108"/>
  <c r="L33" i="108"/>
  <c r="O31" i="108"/>
  <c r="N31" i="108"/>
  <c r="L31" i="108"/>
  <c r="O30" i="108"/>
  <c r="N30" i="108"/>
  <c r="L30" i="108"/>
  <c r="O28" i="108"/>
  <c r="N28" i="108"/>
  <c r="L28" i="108"/>
  <c r="O27" i="108"/>
  <c r="N27" i="108"/>
  <c r="L27" i="108"/>
  <c r="O26" i="108"/>
  <c r="N26" i="108"/>
  <c r="L26" i="108"/>
  <c r="O25" i="108"/>
  <c r="N25" i="108"/>
  <c r="L25" i="108"/>
  <c r="O23" i="108"/>
  <c r="N23" i="108"/>
  <c r="L23" i="108"/>
  <c r="O21" i="108"/>
  <c r="N21" i="108"/>
  <c r="L21" i="108"/>
  <c r="O20" i="108"/>
  <c r="N20" i="108"/>
  <c r="L20" i="108"/>
  <c r="O18" i="108"/>
  <c r="N18" i="108"/>
  <c r="L18" i="108"/>
  <c r="O17" i="108"/>
  <c r="N17" i="108"/>
  <c r="L17" i="108"/>
  <c r="O16" i="108"/>
  <c r="N16" i="108"/>
  <c r="L16" i="108"/>
  <c r="O14" i="14"/>
  <c r="N14" i="14"/>
  <c r="L14" i="14"/>
  <c r="O26" i="4"/>
  <c r="O27" i="39" s="1"/>
  <c r="N26" i="4"/>
  <c r="N27" i="39" s="1"/>
  <c r="L26" i="4"/>
  <c r="L27" i="39" s="1"/>
  <c r="O25" i="4"/>
  <c r="O25" i="40" s="1"/>
  <c r="N25" i="4"/>
  <c r="N25" i="40" s="1"/>
  <c r="L25" i="4"/>
  <c r="L25" i="40" s="1"/>
  <c r="O23" i="4"/>
  <c r="O24" i="39" s="1"/>
  <c r="N23" i="4"/>
  <c r="N24" i="39" s="1"/>
  <c r="L23" i="4"/>
  <c r="L24" i="39" s="1"/>
  <c r="O22" i="4"/>
  <c r="O23" i="39" s="1"/>
  <c r="N22" i="4"/>
  <c r="N23" i="39" s="1"/>
  <c r="L22" i="4"/>
  <c r="L23" i="39" s="1"/>
  <c r="O21" i="4"/>
  <c r="O22" i="39" s="1"/>
  <c r="N21" i="4"/>
  <c r="N22" i="39" s="1"/>
  <c r="L21" i="4"/>
  <c r="L22" i="39" s="1"/>
  <c r="O18" i="4"/>
  <c r="O19" i="39" s="1"/>
  <c r="N18" i="4"/>
  <c r="N19" i="39" s="1"/>
  <c r="L18" i="4"/>
  <c r="L19" i="39" s="1"/>
  <c r="O17" i="4"/>
  <c r="O18" i="39" s="1"/>
  <c r="N17" i="4"/>
  <c r="N18" i="39" s="1"/>
  <c r="L17" i="4"/>
  <c r="L18" i="39" s="1"/>
  <c r="O16" i="4"/>
  <c r="O17" i="39" s="1"/>
  <c r="N16" i="4"/>
  <c r="N17" i="39" s="1"/>
  <c r="L16" i="4"/>
  <c r="L17" i="39" s="1"/>
  <c r="O15" i="4"/>
  <c r="O16" i="39" s="1"/>
  <c r="N15" i="4"/>
  <c r="N16" i="39" s="1"/>
  <c r="L15" i="4"/>
  <c r="L16" i="39" s="1"/>
  <c r="O14" i="4"/>
  <c r="O14" i="98" s="1"/>
  <c r="N14" i="4"/>
  <c r="N14" i="98" s="1"/>
  <c r="L14" i="4"/>
  <c r="L14" i="98" s="1"/>
  <c r="H109" i="5"/>
  <c r="H101" i="99" s="1"/>
  <c r="H101" i="5"/>
  <c r="H100" i="5"/>
  <c r="M100" i="5" s="1"/>
  <c r="H89" i="5"/>
  <c r="H88" i="5"/>
  <c r="H88" i="99" s="1"/>
  <c r="H87" i="5"/>
  <c r="H86" i="5"/>
  <c r="H85" i="5"/>
  <c r="M85" i="5" s="1"/>
  <c r="H84" i="5"/>
  <c r="H83" i="5"/>
  <c r="H82" i="5"/>
  <c r="M82" i="5" s="1"/>
  <c r="H81" i="5"/>
  <c r="H80" i="5"/>
  <c r="H79" i="5"/>
  <c r="H78" i="5"/>
  <c r="H77" i="5"/>
  <c r="H76" i="5"/>
  <c r="H75" i="5"/>
  <c r="H74" i="5"/>
  <c r="H73" i="5"/>
  <c r="H72" i="5"/>
  <c r="M72" i="5" s="1"/>
  <c r="H71" i="5"/>
  <c r="H70" i="5"/>
  <c r="H69" i="5"/>
  <c r="H68" i="5"/>
  <c r="H67" i="5"/>
  <c r="H66" i="5"/>
  <c r="H65" i="5"/>
  <c r="H64" i="5"/>
  <c r="H63" i="5"/>
  <c r="H62" i="5"/>
  <c r="H61" i="5"/>
  <c r="H60" i="5"/>
  <c r="H59" i="5"/>
  <c r="M59" i="5" s="1"/>
  <c r="H42" i="5"/>
  <c r="H41" i="5"/>
  <c r="H40" i="5"/>
  <c r="H39" i="5"/>
  <c r="H38" i="5"/>
  <c r="H37" i="5"/>
  <c r="H36" i="5"/>
  <c r="H35" i="5"/>
  <c r="H34" i="5"/>
  <c r="H33" i="5"/>
  <c r="M33" i="5" s="1"/>
  <c r="H32" i="5"/>
  <c r="H31" i="5"/>
  <c r="H30" i="5"/>
  <c r="H29" i="5"/>
  <c r="M29" i="5" s="1"/>
  <c r="H28" i="5"/>
  <c r="H27" i="5"/>
  <c r="H26" i="5"/>
  <c r="H25" i="5"/>
  <c r="H24" i="5"/>
  <c r="H23" i="5"/>
  <c r="H22" i="5"/>
  <c r="H21" i="5"/>
  <c r="H20" i="5"/>
  <c r="H19" i="5"/>
  <c r="M19" i="5" s="1"/>
  <c r="H18" i="5"/>
  <c r="H17" i="5"/>
  <c r="H16" i="5"/>
  <c r="H15" i="5"/>
  <c r="M15" i="5" s="1"/>
  <c r="H14" i="5"/>
  <c r="M14" i="5" s="1"/>
  <c r="H39" i="44"/>
  <c r="H38" i="44"/>
  <c r="H37" i="44"/>
  <c r="H36" i="44"/>
  <c r="M36" i="44" s="1"/>
  <c r="H35" i="44"/>
  <c r="H34" i="44"/>
  <c r="H33" i="44"/>
  <c r="M33" i="44" s="1"/>
  <c r="H28" i="44"/>
  <c r="H25" i="44"/>
  <c r="M25" i="44" s="1"/>
  <c r="H24" i="44"/>
  <c r="H21" i="44"/>
  <c r="H20" i="44"/>
  <c r="H17" i="44"/>
  <c r="H16" i="44"/>
  <c r="H15" i="44"/>
  <c r="M15" i="44" s="1"/>
  <c r="H14" i="44"/>
  <c r="M14" i="44" s="1"/>
  <c r="H29" i="7"/>
  <c r="H28" i="7"/>
  <c r="H27" i="7"/>
  <c r="H26" i="7"/>
  <c r="H25" i="7"/>
  <c r="H24" i="7"/>
  <c r="M24" i="7" s="1"/>
  <c r="H23" i="7"/>
  <c r="H22" i="7"/>
  <c r="H21" i="7"/>
  <c r="H20" i="7"/>
  <c r="H19" i="7"/>
  <c r="H18" i="7"/>
  <c r="M18" i="7" s="1"/>
  <c r="H17" i="7"/>
  <c r="H17" i="101" s="1"/>
  <c r="H16" i="7"/>
  <c r="M16" i="7" s="1"/>
  <c r="H15" i="7"/>
  <c r="M15" i="7" s="1"/>
  <c r="H14" i="7"/>
  <c r="M14" i="7" s="1"/>
  <c r="H19" i="50"/>
  <c r="H19" i="49" s="1"/>
  <c r="H18" i="50"/>
  <c r="H17" i="50"/>
  <c r="M17" i="50" s="1"/>
  <c r="M17" i="103" s="1"/>
  <c r="H16" i="50"/>
  <c r="M16" i="50" s="1"/>
  <c r="M16" i="103" s="1"/>
  <c r="H15" i="50"/>
  <c r="M15" i="50" s="1"/>
  <c r="H14" i="50"/>
  <c r="M14" i="50" s="1"/>
  <c r="H22" i="10"/>
  <c r="H20" i="10"/>
  <c r="H19" i="10"/>
  <c r="M19" i="10" s="1"/>
  <c r="H18" i="10"/>
  <c r="H17" i="10"/>
  <c r="H16" i="10"/>
  <c r="H15" i="10"/>
  <c r="M15" i="10" s="1"/>
  <c r="H14" i="10"/>
  <c r="M14" i="10" s="1"/>
  <c r="H22" i="11"/>
  <c r="H16" i="105" s="1"/>
  <c r="H21" i="11"/>
  <c r="H15" i="105" s="1"/>
  <c r="H20" i="11"/>
  <c r="H19" i="11"/>
  <c r="H18" i="11"/>
  <c r="H17" i="11"/>
  <c r="H16" i="11"/>
  <c r="H15" i="11"/>
  <c r="M15" i="11" s="1"/>
  <c r="H14" i="11"/>
  <c r="M14" i="11" s="1"/>
  <c r="H61" i="12"/>
  <c r="H60" i="12"/>
  <c r="H59" i="12"/>
  <c r="H58" i="12"/>
  <c r="H57" i="12"/>
  <c r="H56" i="12"/>
  <c r="H55" i="12"/>
  <c r="H54" i="12"/>
  <c r="M54" i="12" s="1"/>
  <c r="H53" i="12"/>
  <c r="H52" i="12"/>
  <c r="H51" i="12"/>
  <c r="H50" i="12"/>
  <c r="H48" i="12"/>
  <c r="H47" i="12"/>
  <c r="H46" i="12"/>
  <c r="H45" i="12"/>
  <c r="H44" i="12"/>
  <c r="H42" i="12"/>
  <c r="H41" i="12"/>
  <c r="H40" i="12"/>
  <c r="H39" i="12"/>
  <c r="H38" i="12"/>
  <c r="M38" i="12" s="1"/>
  <c r="H37" i="12"/>
  <c r="H36" i="12"/>
  <c r="H35" i="12"/>
  <c r="H34" i="12"/>
  <c r="H33" i="12"/>
  <c r="H32" i="12"/>
  <c r="H31" i="12"/>
  <c r="H29" i="12"/>
  <c r="H28" i="12"/>
  <c r="H27" i="12"/>
  <c r="H26" i="12"/>
  <c r="H25" i="12"/>
  <c r="H24" i="12"/>
  <c r="H23" i="12"/>
  <c r="H22" i="12"/>
  <c r="H19" i="12"/>
  <c r="H18" i="12"/>
  <c r="H17" i="12"/>
  <c r="H16" i="12"/>
  <c r="H15" i="12"/>
  <c r="M15" i="12" s="1"/>
  <c r="H14" i="12"/>
  <c r="M14" i="12" s="1"/>
  <c r="H37" i="13"/>
  <c r="H35" i="13"/>
  <c r="H34" i="13"/>
  <c r="H33" i="13"/>
  <c r="H32" i="13"/>
  <c r="H31" i="13"/>
  <c r="M31" i="13" s="1"/>
  <c r="H30" i="13"/>
  <c r="H29" i="13"/>
  <c r="H28" i="13"/>
  <c r="H27" i="13"/>
  <c r="H26" i="13"/>
  <c r="H25" i="13"/>
  <c r="H24" i="13"/>
  <c r="H23" i="13"/>
  <c r="H22" i="13"/>
  <c r="H21" i="13"/>
  <c r="H18" i="13"/>
  <c r="H17" i="13"/>
  <c r="H16" i="13"/>
  <c r="H15" i="13"/>
  <c r="M15" i="13" s="1"/>
  <c r="H14" i="13"/>
  <c r="M14" i="13" s="1"/>
  <c r="H14" i="14"/>
  <c r="M14" i="14" s="1"/>
  <c r="H26" i="4"/>
  <c r="H25" i="4"/>
  <c r="H22" i="98" s="1"/>
  <c r="H23" i="4"/>
  <c r="H21" i="98" s="1"/>
  <c r="H22" i="4"/>
  <c r="H21" i="4"/>
  <c r="H18" i="4"/>
  <c r="H17" i="4"/>
  <c r="H16" i="4"/>
  <c r="H15" i="4"/>
  <c r="H14" i="4"/>
  <c r="M14" i="4" s="1"/>
  <c r="M14" i="98"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N14" i="37"/>
  <c r="L14" i="37"/>
  <c r="H16" i="37"/>
  <c r="M16" i="37" s="1"/>
  <c r="H17" i="37"/>
  <c r="M17" i="37" s="1"/>
  <c r="H18" i="37"/>
  <c r="M18" i="37" s="1"/>
  <c r="H19" i="37"/>
  <c r="M19" i="37" s="1"/>
  <c r="H20" i="37"/>
  <c r="M20" i="37" s="1"/>
  <c r="H21" i="37"/>
  <c r="M21" i="37" s="1"/>
  <c r="H22" i="37"/>
  <c r="M22" i="37" s="1"/>
  <c r="H23" i="37"/>
  <c r="M23" i="37" s="1"/>
  <c r="H24" i="37"/>
  <c r="M24" i="37" s="1"/>
  <c r="H15" i="37"/>
  <c r="M15" i="37" s="1"/>
  <c r="H14" i="37"/>
  <c r="M14" i="37" s="1"/>
  <c r="O21" i="95" l="1"/>
  <c r="O15" i="105"/>
  <c r="N22" i="95"/>
  <c r="N16" i="105"/>
  <c r="N21" i="95"/>
  <c r="N15" i="105"/>
  <c r="O22" i="95"/>
  <c r="O16" i="105"/>
  <c r="L22" i="95"/>
  <c r="L16" i="105"/>
  <c r="L21" i="95"/>
  <c r="L15" i="105"/>
  <c r="L18" i="105" s="1"/>
  <c r="I23" i="117" s="1"/>
  <c r="I40" i="2" s="1"/>
  <c r="O17" i="101"/>
  <c r="N17" i="101"/>
  <c r="O88" i="41"/>
  <c r="O88" i="99"/>
  <c r="N88" i="41"/>
  <c r="N88" i="99"/>
  <c r="L88" i="41"/>
  <c r="L88" i="99"/>
  <c r="N21" i="98"/>
  <c r="O21" i="98"/>
  <c r="N22" i="98"/>
  <c r="O22" i="98"/>
  <c r="L21" i="98"/>
  <c r="L22" i="98"/>
  <c r="L63" i="12"/>
  <c r="O40" i="10"/>
  <c r="M77" i="89"/>
  <c r="H77" i="89"/>
  <c r="M73" i="89"/>
  <c r="H73" i="89"/>
  <c r="M33" i="108"/>
  <c r="H33" i="108"/>
  <c r="M62" i="89"/>
  <c r="H62" i="89"/>
  <c r="M18" i="108"/>
  <c r="H18" i="108"/>
  <c r="M35" i="108"/>
  <c r="H35" i="108"/>
  <c r="M49" i="89"/>
  <c r="H49" i="89"/>
  <c r="M63" i="89"/>
  <c r="H63" i="89"/>
  <c r="M76" i="89"/>
  <c r="H76" i="89"/>
  <c r="M88" i="108"/>
  <c r="H88" i="108"/>
  <c r="M118" i="108"/>
  <c r="H118" i="108"/>
  <c r="M21" i="108"/>
  <c r="H21" i="108"/>
  <c r="M38" i="108"/>
  <c r="H38" i="108"/>
  <c r="M51" i="89"/>
  <c r="H51" i="89"/>
  <c r="M65" i="89"/>
  <c r="H65" i="89"/>
  <c r="M91" i="108"/>
  <c r="H91" i="108"/>
  <c r="M120" i="108"/>
  <c r="H120" i="108"/>
  <c r="M23" i="108"/>
  <c r="H23" i="108"/>
  <c r="M39" i="108"/>
  <c r="H39" i="108"/>
  <c r="M52" i="89"/>
  <c r="H52" i="89"/>
  <c r="M66" i="89"/>
  <c r="H66" i="89"/>
  <c r="M79" i="108"/>
  <c r="H79" i="108"/>
  <c r="M20" i="108"/>
  <c r="H20" i="108"/>
  <c r="M119" i="108"/>
  <c r="H119" i="108"/>
  <c r="M40" i="108"/>
  <c r="H40" i="108"/>
  <c r="M67" i="89"/>
  <c r="H67" i="89"/>
  <c r="M93" i="108"/>
  <c r="H93" i="108"/>
  <c r="M41" i="108"/>
  <c r="H41" i="108"/>
  <c r="M68" i="89"/>
  <c r="H68" i="89"/>
  <c r="M96" i="108"/>
  <c r="H96" i="108"/>
  <c r="M50" i="89"/>
  <c r="H50" i="89"/>
  <c r="M25" i="108"/>
  <c r="H25" i="108"/>
  <c r="M53" i="89"/>
  <c r="H53" i="89"/>
  <c r="M80" i="108"/>
  <c r="H80" i="108"/>
  <c r="M26" i="108"/>
  <c r="H26" i="108"/>
  <c r="M55" i="89"/>
  <c r="H55" i="89"/>
  <c r="M81" i="108"/>
  <c r="H81" i="108"/>
  <c r="M27" i="108"/>
  <c r="H27" i="108"/>
  <c r="M56" i="89"/>
  <c r="H56" i="89"/>
  <c r="M70" i="89"/>
  <c r="H70" i="89"/>
  <c r="M82" i="108"/>
  <c r="H82" i="108"/>
  <c r="M98" i="108"/>
  <c r="H98" i="108"/>
  <c r="M99" i="108"/>
  <c r="H99" i="108"/>
  <c r="M64" i="89"/>
  <c r="H64" i="89"/>
  <c r="M28" i="108"/>
  <c r="H28" i="108"/>
  <c r="M43" i="89"/>
  <c r="H43" i="89"/>
  <c r="M57" i="89"/>
  <c r="H57" i="89"/>
  <c r="M71" i="89"/>
  <c r="H71" i="89"/>
  <c r="M83" i="108"/>
  <c r="H83" i="108"/>
  <c r="M44" i="89"/>
  <c r="H44" i="89"/>
  <c r="M59" i="89"/>
  <c r="H59" i="89"/>
  <c r="M72" i="89"/>
  <c r="H72" i="89"/>
  <c r="M84" i="108"/>
  <c r="H84" i="108"/>
  <c r="M60" i="89"/>
  <c r="H60" i="89"/>
  <c r="M36" i="108"/>
  <c r="H36" i="108"/>
  <c r="M45" i="89"/>
  <c r="H45" i="89"/>
  <c r="M85" i="108"/>
  <c r="H85" i="108"/>
  <c r="M115" i="108"/>
  <c r="H115" i="108"/>
  <c r="M16" i="108"/>
  <c r="H16" i="108"/>
  <c r="M31" i="108"/>
  <c r="H31" i="108"/>
  <c r="M46" i="89"/>
  <c r="H46" i="89"/>
  <c r="M74" i="89"/>
  <c r="H74" i="89"/>
  <c r="M86" i="108"/>
  <c r="H86" i="108"/>
  <c r="M116" i="108"/>
  <c r="H116" i="108"/>
  <c r="M90" i="108"/>
  <c r="H90" i="108"/>
  <c r="M30" i="108"/>
  <c r="H30" i="108"/>
  <c r="M17" i="108"/>
  <c r="H17" i="108"/>
  <c r="M47" i="89"/>
  <c r="H47" i="89"/>
  <c r="M75" i="89"/>
  <c r="H75" i="89"/>
  <c r="M117" i="108"/>
  <c r="H117" i="108"/>
  <c r="M121" i="108"/>
  <c r="H121" i="108"/>
  <c r="O121" i="108"/>
  <c r="O122" i="108" s="1"/>
  <c r="H26" i="117" s="1"/>
  <c r="H49" i="2" s="1"/>
  <c r="O122" i="14"/>
  <c r="L121" i="108"/>
  <c r="L122" i="108" s="1"/>
  <c r="I26" i="117" s="1"/>
  <c r="I49" i="2" s="1"/>
  <c r="L122" i="14"/>
  <c r="N121" i="108"/>
  <c r="N122" i="108" s="1"/>
  <c r="G26" i="117" s="1"/>
  <c r="G49" i="2" s="1"/>
  <c r="N122" i="14"/>
  <c r="M28" i="13"/>
  <c r="M28" i="107" s="1"/>
  <c r="H28" i="107"/>
  <c r="M29" i="13"/>
  <c r="M29" i="107" s="1"/>
  <c r="H29" i="107"/>
  <c r="M16" i="13"/>
  <c r="M16" i="107" s="1"/>
  <c r="H16" i="107"/>
  <c r="M30" i="13"/>
  <c r="M30" i="107" s="1"/>
  <c r="H30" i="107"/>
  <c r="M17" i="13"/>
  <c r="M17" i="107" s="1"/>
  <c r="H17" i="107"/>
  <c r="M27" i="13"/>
  <c r="M27" i="107" s="1"/>
  <c r="H27" i="107"/>
  <c r="M18" i="13"/>
  <c r="M18" i="107" s="1"/>
  <c r="H18" i="107"/>
  <c r="M32" i="13"/>
  <c r="M32" i="107" s="1"/>
  <c r="H32" i="107"/>
  <c r="M21" i="13"/>
  <c r="M21" i="107" s="1"/>
  <c r="H21" i="107"/>
  <c r="M22" i="13"/>
  <c r="M22" i="107" s="1"/>
  <c r="H22" i="107"/>
  <c r="M34" i="13"/>
  <c r="M34" i="107" s="1"/>
  <c r="H34" i="107"/>
  <c r="H15" i="107"/>
  <c r="M33" i="13"/>
  <c r="M33" i="107" s="1"/>
  <c r="H33" i="107"/>
  <c r="M24" i="13"/>
  <c r="M24" i="107" s="1"/>
  <c r="H24" i="107"/>
  <c r="M23" i="13"/>
  <c r="M23" i="107" s="1"/>
  <c r="H23" i="107"/>
  <c r="M25" i="13"/>
  <c r="M25" i="107" s="1"/>
  <c r="H25" i="107"/>
  <c r="M35" i="13"/>
  <c r="M35" i="107" s="1"/>
  <c r="H35" i="107"/>
  <c r="M26" i="13"/>
  <c r="M26" i="107" s="1"/>
  <c r="H26" i="107"/>
  <c r="M37" i="13"/>
  <c r="M37" i="107" s="1"/>
  <c r="H37" i="107"/>
  <c r="L37" i="107"/>
  <c r="L38" i="107" s="1"/>
  <c r="I25" i="117" s="1"/>
  <c r="I46" i="2" s="1"/>
  <c r="L38" i="13"/>
  <c r="M15" i="107"/>
  <c r="N37" i="107"/>
  <c r="N38" i="107" s="1"/>
  <c r="G25" i="117" s="1"/>
  <c r="G46" i="2" s="1"/>
  <c r="N38" i="13"/>
  <c r="O37" i="107"/>
  <c r="O38" i="13"/>
  <c r="M31" i="12"/>
  <c r="M31" i="93" s="1"/>
  <c r="H31" i="93"/>
  <c r="M17" i="12"/>
  <c r="M17" i="93" s="1"/>
  <c r="H17" i="93"/>
  <c r="M32" i="12"/>
  <c r="M32" i="93" s="1"/>
  <c r="H32" i="93"/>
  <c r="M45" i="12"/>
  <c r="M45" i="93" s="1"/>
  <c r="H45" i="93"/>
  <c r="M58" i="12"/>
  <c r="M58" i="93" s="1"/>
  <c r="H58" i="93"/>
  <c r="M18" i="12"/>
  <c r="M18" i="93" s="1"/>
  <c r="H18" i="93"/>
  <c r="M33" i="12"/>
  <c r="M33" i="93" s="1"/>
  <c r="H33" i="93"/>
  <c r="M46" i="12"/>
  <c r="M46" i="93" s="1"/>
  <c r="H46" i="93"/>
  <c r="M59" i="12"/>
  <c r="M59" i="93" s="1"/>
  <c r="H59" i="93"/>
  <c r="M19" i="12"/>
  <c r="M19" i="93" s="1"/>
  <c r="H19" i="93"/>
  <c r="M34" i="12"/>
  <c r="M34" i="93" s="1"/>
  <c r="H34" i="93"/>
  <c r="M47" i="12"/>
  <c r="M47" i="93" s="1"/>
  <c r="H47" i="93"/>
  <c r="M60" i="12"/>
  <c r="M60" i="93" s="1"/>
  <c r="H60" i="93"/>
  <c r="M57" i="12"/>
  <c r="M57" i="93" s="1"/>
  <c r="H57" i="93"/>
  <c r="M22" i="12"/>
  <c r="M22" i="93" s="1"/>
  <c r="H22" i="93"/>
  <c r="M48" i="12"/>
  <c r="M48" i="93" s="1"/>
  <c r="H48" i="93"/>
  <c r="M61" i="12"/>
  <c r="M61" i="93" s="1"/>
  <c r="H61" i="93"/>
  <c r="M35" i="12"/>
  <c r="M35" i="93" s="1"/>
  <c r="H35" i="93"/>
  <c r="M23" i="12"/>
  <c r="M23" i="93" s="1"/>
  <c r="H23" i="93"/>
  <c r="M36" i="12"/>
  <c r="M36" i="93" s="1"/>
  <c r="H36" i="93"/>
  <c r="M50" i="12"/>
  <c r="M50" i="93" s="1"/>
  <c r="H50" i="93"/>
  <c r="M24" i="12"/>
  <c r="M24" i="93" s="1"/>
  <c r="H24" i="93"/>
  <c r="M25" i="12"/>
  <c r="M25" i="93" s="1"/>
  <c r="H25" i="93"/>
  <c r="M52" i="12"/>
  <c r="M52" i="93" s="1"/>
  <c r="H52" i="93"/>
  <c r="M16" i="12"/>
  <c r="M16" i="93" s="1"/>
  <c r="H16" i="93"/>
  <c r="M26" i="12"/>
  <c r="M26" i="93" s="1"/>
  <c r="H26" i="93"/>
  <c r="M39" i="12"/>
  <c r="M39" i="93" s="1"/>
  <c r="H39" i="93"/>
  <c r="M53" i="12"/>
  <c r="M53" i="93" s="1"/>
  <c r="H53" i="93"/>
  <c r="M44" i="12"/>
  <c r="M44" i="93" s="1"/>
  <c r="H44" i="93"/>
  <c r="M27" i="12"/>
  <c r="M27" i="93" s="1"/>
  <c r="H27" i="93"/>
  <c r="M40" i="12"/>
  <c r="M40" i="93" s="1"/>
  <c r="H40" i="93"/>
  <c r="M37" i="12"/>
  <c r="M37" i="93" s="1"/>
  <c r="H37" i="93"/>
  <c r="M28" i="12"/>
  <c r="M28" i="93" s="1"/>
  <c r="H28" i="93"/>
  <c r="M41" i="12"/>
  <c r="M41" i="93" s="1"/>
  <c r="H41" i="93"/>
  <c r="M55" i="12"/>
  <c r="M55" i="93" s="1"/>
  <c r="H55" i="93"/>
  <c r="M51" i="12"/>
  <c r="M51" i="93" s="1"/>
  <c r="H51" i="93"/>
  <c r="M29" i="12"/>
  <c r="M29" i="93" s="1"/>
  <c r="H29" i="93"/>
  <c r="M42" i="12"/>
  <c r="M42" i="93" s="1"/>
  <c r="H42" i="93"/>
  <c r="M56" i="12"/>
  <c r="M56" i="93" s="1"/>
  <c r="H56" i="93"/>
  <c r="N63" i="12"/>
  <c r="O63" i="12"/>
  <c r="M16" i="11"/>
  <c r="M16" i="95" s="1"/>
  <c r="H16" i="95"/>
  <c r="M17" i="11"/>
  <c r="M17" i="95" s="1"/>
  <c r="H17" i="95"/>
  <c r="M18" i="11"/>
  <c r="M18" i="95" s="1"/>
  <c r="H18" i="95"/>
  <c r="M19" i="11"/>
  <c r="M19" i="95" s="1"/>
  <c r="H19" i="95"/>
  <c r="M20" i="11"/>
  <c r="M20" i="95" s="1"/>
  <c r="H20" i="95"/>
  <c r="M21" i="11"/>
  <c r="H21" i="95"/>
  <c r="M22" i="11"/>
  <c r="H22" i="95"/>
  <c r="L24" i="11"/>
  <c r="N24" i="11"/>
  <c r="O24" i="11"/>
  <c r="M16" i="10"/>
  <c r="M16" i="51" s="1"/>
  <c r="H16" i="51"/>
  <c r="M18" i="10"/>
  <c r="M18" i="51" s="1"/>
  <c r="H18" i="51"/>
  <c r="M20" i="10"/>
  <c r="M20" i="51" s="1"/>
  <c r="H20" i="51"/>
  <c r="M22" i="10"/>
  <c r="M22" i="51" s="1"/>
  <c r="H22" i="51"/>
  <c r="M17" i="10"/>
  <c r="M17" i="51" s="1"/>
  <c r="H17" i="51"/>
  <c r="L40" i="10"/>
  <c r="N40" i="10"/>
  <c r="N51" i="8"/>
  <c r="O51" i="8"/>
  <c r="M51" i="8"/>
  <c r="M25" i="7"/>
  <c r="M25" i="45" s="1"/>
  <c r="H25" i="45"/>
  <c r="M26" i="7"/>
  <c r="M26" i="45" s="1"/>
  <c r="H26" i="45"/>
  <c r="M27" i="7"/>
  <c r="M27" i="45" s="1"/>
  <c r="H27" i="45"/>
  <c r="M28" i="7"/>
  <c r="M28" i="45" s="1"/>
  <c r="H28" i="45"/>
  <c r="M17" i="7"/>
  <c r="H17" i="45"/>
  <c r="M19" i="7"/>
  <c r="M19" i="45" s="1"/>
  <c r="H19" i="45"/>
  <c r="M20" i="7"/>
  <c r="M20" i="45" s="1"/>
  <c r="H20" i="45"/>
  <c r="M21" i="7"/>
  <c r="M21" i="45" s="1"/>
  <c r="H21" i="45"/>
  <c r="M22" i="7"/>
  <c r="M22" i="45" s="1"/>
  <c r="H22" i="45"/>
  <c r="M23" i="7"/>
  <c r="M23" i="45" s="1"/>
  <c r="H23" i="45"/>
  <c r="O28" i="45"/>
  <c r="O30" i="7"/>
  <c r="M29" i="7"/>
  <c r="M29" i="45" s="1"/>
  <c r="H29" i="45"/>
  <c r="N28" i="45"/>
  <c r="N30" i="7"/>
  <c r="L28" i="45"/>
  <c r="L30" i="7"/>
  <c r="M16" i="44"/>
  <c r="M16" i="6" s="1"/>
  <c r="H16" i="6"/>
  <c r="M38" i="44"/>
  <c r="M35" i="6" s="1"/>
  <c r="H35" i="6"/>
  <c r="M17" i="44"/>
  <c r="M17" i="6" s="1"/>
  <c r="H17" i="6"/>
  <c r="M20" i="44"/>
  <c r="M20" i="6" s="1"/>
  <c r="H20" i="6"/>
  <c r="M21" i="44"/>
  <c r="M21" i="6" s="1"/>
  <c r="H21" i="6"/>
  <c r="M24" i="44"/>
  <c r="M24" i="6" s="1"/>
  <c r="H24" i="6"/>
  <c r="M28" i="44"/>
  <c r="M28" i="6" s="1"/>
  <c r="H28" i="6"/>
  <c r="M34" i="44"/>
  <c r="M31" i="6" s="1"/>
  <c r="H31" i="6"/>
  <c r="M35" i="44"/>
  <c r="M32" i="6" s="1"/>
  <c r="H32" i="6"/>
  <c r="M37" i="44"/>
  <c r="M34" i="6" s="1"/>
  <c r="H34" i="6"/>
  <c r="M39" i="44"/>
  <c r="M36" i="6" s="1"/>
  <c r="H36" i="6"/>
  <c r="O36" i="6"/>
  <c r="O40" i="44"/>
  <c r="N36" i="6"/>
  <c r="N40" i="44"/>
  <c r="L36" i="6"/>
  <c r="L40" i="44"/>
  <c r="M20" i="5"/>
  <c r="M20" i="41" s="1"/>
  <c r="H20" i="41"/>
  <c r="M32" i="5"/>
  <c r="M32" i="41" s="1"/>
  <c r="H32" i="41"/>
  <c r="M60" i="5"/>
  <c r="M60" i="41" s="1"/>
  <c r="H60" i="41"/>
  <c r="M84" i="5"/>
  <c r="M84" i="41" s="1"/>
  <c r="H84" i="41"/>
  <c r="M21" i="5"/>
  <c r="M21" i="41" s="1"/>
  <c r="H21" i="41"/>
  <c r="M61" i="5"/>
  <c r="M61" i="41" s="1"/>
  <c r="H61" i="41"/>
  <c r="M73" i="5"/>
  <c r="M73" i="41" s="1"/>
  <c r="H73" i="41"/>
  <c r="M22" i="5"/>
  <c r="M22" i="41" s="1"/>
  <c r="H22" i="41"/>
  <c r="M34" i="5"/>
  <c r="M34" i="41" s="1"/>
  <c r="H34" i="41"/>
  <c r="M62" i="5"/>
  <c r="M62" i="41" s="1"/>
  <c r="H62" i="41"/>
  <c r="M74" i="5"/>
  <c r="M74" i="41" s="1"/>
  <c r="H74" i="41"/>
  <c r="M86" i="5"/>
  <c r="M86" i="99" s="1"/>
  <c r="H86" i="99"/>
  <c r="M23" i="5"/>
  <c r="M23" i="41" s="1"/>
  <c r="H23" i="41"/>
  <c r="M63" i="5"/>
  <c r="M63" i="41" s="1"/>
  <c r="H63" i="41"/>
  <c r="M75" i="5"/>
  <c r="M75" i="41" s="1"/>
  <c r="H75" i="41"/>
  <c r="M87" i="5"/>
  <c r="M87" i="41" s="1"/>
  <c r="H87" i="41"/>
  <c r="M24" i="5"/>
  <c r="M24" i="41" s="1"/>
  <c r="H24" i="41"/>
  <c r="M36" i="5"/>
  <c r="M36" i="41" s="1"/>
  <c r="H36" i="41"/>
  <c r="M64" i="5"/>
  <c r="M64" i="41" s="1"/>
  <c r="H64" i="41"/>
  <c r="M76" i="5"/>
  <c r="M76" i="41" s="1"/>
  <c r="H76" i="41"/>
  <c r="M88" i="5"/>
  <c r="H88" i="41"/>
  <c r="M25" i="5"/>
  <c r="M25" i="41" s="1"/>
  <c r="H25" i="41"/>
  <c r="M37" i="5"/>
  <c r="M37" i="41" s="1"/>
  <c r="H37" i="41"/>
  <c r="M65" i="5"/>
  <c r="M65" i="41" s="1"/>
  <c r="H65" i="41"/>
  <c r="M77" i="5"/>
  <c r="M77" i="41" s="1"/>
  <c r="H77" i="41"/>
  <c r="M89" i="5"/>
  <c r="M89" i="41" s="1"/>
  <c r="H89" i="41"/>
  <c r="M26" i="5"/>
  <c r="M26" i="41" s="1"/>
  <c r="H26" i="41"/>
  <c r="M38" i="5"/>
  <c r="M38" i="41" s="1"/>
  <c r="H38" i="41"/>
  <c r="M66" i="5"/>
  <c r="M66" i="41" s="1"/>
  <c r="H66" i="41"/>
  <c r="M78" i="5"/>
  <c r="M78" i="41" s="1"/>
  <c r="H78" i="41"/>
  <c r="M27" i="5"/>
  <c r="M27" i="41" s="1"/>
  <c r="H27" i="41"/>
  <c r="M39" i="5"/>
  <c r="M39" i="41" s="1"/>
  <c r="H39" i="41"/>
  <c r="M67" i="5"/>
  <c r="M67" i="41" s="1"/>
  <c r="H67" i="41"/>
  <c r="M79" i="5"/>
  <c r="M79" i="41" s="1"/>
  <c r="H79" i="41"/>
  <c r="M101" i="5"/>
  <c r="M101" i="41" s="1"/>
  <c r="H101" i="41"/>
  <c r="M16" i="5"/>
  <c r="M16" i="41" s="1"/>
  <c r="H16" i="41"/>
  <c r="M28" i="5"/>
  <c r="M28" i="41" s="1"/>
  <c r="H28" i="41"/>
  <c r="M40" i="5"/>
  <c r="M40" i="41" s="1"/>
  <c r="H40" i="41"/>
  <c r="M68" i="5"/>
  <c r="M68" i="41" s="1"/>
  <c r="H68" i="41"/>
  <c r="M80" i="5"/>
  <c r="M80" i="41" s="1"/>
  <c r="H80" i="41"/>
  <c r="M109" i="5"/>
  <c r="M101" i="99" s="1"/>
  <c r="M17" i="5"/>
  <c r="M17" i="41" s="1"/>
  <c r="H17" i="41"/>
  <c r="M41" i="5"/>
  <c r="M41" i="41" s="1"/>
  <c r="H41" i="41"/>
  <c r="M69" i="5"/>
  <c r="M69" i="41" s="1"/>
  <c r="H69" i="41"/>
  <c r="M81" i="5"/>
  <c r="M81" i="41" s="1"/>
  <c r="H81" i="41"/>
  <c r="M18" i="5"/>
  <c r="M18" i="41" s="1"/>
  <c r="H18" i="41"/>
  <c r="M30" i="5"/>
  <c r="M30" i="41" s="1"/>
  <c r="H30" i="41"/>
  <c r="M42" i="5"/>
  <c r="M42" i="41" s="1"/>
  <c r="H42" i="41"/>
  <c r="M70" i="5"/>
  <c r="M70" i="41" s="1"/>
  <c r="H70" i="41"/>
  <c r="M31" i="5"/>
  <c r="M31" i="41" s="1"/>
  <c r="H31" i="41"/>
  <c r="M71" i="5"/>
  <c r="M71" i="41" s="1"/>
  <c r="H71" i="41"/>
  <c r="M83" i="5"/>
  <c r="M83" i="41" s="1"/>
  <c r="H83" i="41"/>
  <c r="N130" i="5"/>
  <c r="O130" i="5"/>
  <c r="M25" i="4"/>
  <c r="H25" i="40"/>
  <c r="M26" i="4"/>
  <c r="M27" i="39" s="1"/>
  <c r="H27" i="39"/>
  <c r="N29" i="4"/>
  <c r="M15" i="4"/>
  <c r="H16" i="39"/>
  <c r="M16" i="4"/>
  <c r="M17" i="39" s="1"/>
  <c r="H17" i="39"/>
  <c r="H14" i="98"/>
  <c r="M17" i="4"/>
  <c r="M18" i="39" s="1"/>
  <c r="H18" i="39"/>
  <c r="M18" i="4"/>
  <c r="M19" i="39" s="1"/>
  <c r="H19" i="39"/>
  <c r="M21" i="4"/>
  <c r="M22" i="39" s="1"/>
  <c r="H22" i="39"/>
  <c r="M22" i="4"/>
  <c r="M23" i="39" s="1"/>
  <c r="H23" i="39"/>
  <c r="M23" i="4"/>
  <c r="H24" i="39"/>
  <c r="O29" i="4"/>
  <c r="L29" i="4"/>
  <c r="M16" i="39"/>
  <c r="M29" i="4"/>
  <c r="L25" i="37"/>
  <c r="M25" i="37"/>
  <c r="O25" i="37"/>
  <c r="N25" i="37"/>
  <c r="H16" i="103"/>
  <c r="M18" i="50"/>
  <c r="M18" i="49" s="1"/>
  <c r="H18" i="49"/>
  <c r="M19" i="50"/>
  <c r="M19" i="49" s="1"/>
  <c r="H15" i="103"/>
  <c r="O25" i="50"/>
  <c r="H17" i="103"/>
  <c r="M15" i="103"/>
  <c r="M24" i="103" s="1"/>
  <c r="F21" i="117" s="1"/>
  <c r="F34" i="2" s="1"/>
  <c r="M25" i="50"/>
  <c r="L25" i="50"/>
  <c r="N25" i="50"/>
  <c r="M35" i="5"/>
  <c r="H35" i="41"/>
  <c r="L35" i="41"/>
  <c r="L130" i="5"/>
  <c r="C113" i="99"/>
  <c r="C33" i="106"/>
  <c r="C30" i="102"/>
  <c r="C33" i="97"/>
  <c r="C26" i="105"/>
  <c r="C29" i="101"/>
  <c r="C32" i="104"/>
  <c r="C22" i="100"/>
  <c r="C32" i="103"/>
  <c r="C27" i="98"/>
  <c r="C35" i="102"/>
  <c r="C34" i="101"/>
  <c r="C27" i="100"/>
  <c r="C125" i="108"/>
  <c r="C32" i="98"/>
  <c r="C41" i="107"/>
  <c r="C108" i="99"/>
  <c r="C28" i="106"/>
  <c r="C28" i="97"/>
  <c r="C21" i="105"/>
  <c r="C130" i="108"/>
  <c r="C27" i="104"/>
  <c r="A21" i="101"/>
  <c r="A25" i="101"/>
  <c r="A17" i="104"/>
  <c r="A22" i="106"/>
  <c r="A18" i="101"/>
  <c r="A24" i="101"/>
  <c r="A19" i="98"/>
  <c r="O25" i="97"/>
  <c r="H15" i="117" s="1"/>
  <c r="H16" i="2" s="1"/>
  <c r="A18" i="98"/>
  <c r="A17" i="98"/>
  <c r="A23" i="98"/>
  <c r="A20" i="98"/>
  <c r="N19" i="100"/>
  <c r="G18" i="117" s="1"/>
  <c r="G25" i="2" s="1"/>
  <c r="A19" i="101"/>
  <c r="A16" i="101"/>
  <c r="A23" i="101"/>
  <c r="A20" i="101"/>
  <c r="A22" i="101"/>
  <c r="L27" i="102"/>
  <c r="I20" i="117" s="1"/>
  <c r="I31" i="2" s="1"/>
  <c r="M27" i="102"/>
  <c r="F20" i="117" s="1"/>
  <c r="F31" i="2" s="1"/>
  <c r="A21" i="104"/>
  <c r="N27" i="102"/>
  <c r="G20" i="117" s="1"/>
  <c r="G31" i="2" s="1"/>
  <c r="O27" i="102"/>
  <c r="H20" i="117" s="1"/>
  <c r="H31" i="2" s="1"/>
  <c r="A18" i="104"/>
  <c r="A14" i="103"/>
  <c r="P24" i="104"/>
  <c r="A16" i="104"/>
  <c r="A23" i="104"/>
  <c r="A22" i="104"/>
  <c r="L24" i="103"/>
  <c r="I21" i="117" s="1"/>
  <c r="I34" i="2" s="1"/>
  <c r="A18" i="103"/>
  <c r="N24" i="103"/>
  <c r="G21" i="117" s="1"/>
  <c r="G34" i="2" s="1"/>
  <c r="O24" i="103"/>
  <c r="H21" i="117" s="1"/>
  <c r="H34" i="2" s="1"/>
  <c r="A19" i="104"/>
  <c r="A20" i="104"/>
  <c r="N18" i="105"/>
  <c r="G23" i="117" s="1"/>
  <c r="G40" i="2" s="1"/>
  <c r="O18" i="105"/>
  <c r="H23" i="117" s="1"/>
  <c r="H40" i="2" s="1"/>
  <c r="A23" i="106"/>
  <c r="A15" i="106"/>
  <c r="A24" i="106"/>
  <c r="A19" i="106"/>
  <c r="A21" i="106"/>
  <c r="A18" i="106"/>
  <c r="A15" i="108"/>
  <c r="L25" i="97"/>
  <c r="I15" i="117" s="1"/>
  <c r="I16" i="2" s="1"/>
  <c r="L24" i="98"/>
  <c r="I16" i="117" s="1"/>
  <c r="I19" i="2" s="1"/>
  <c r="M25" i="97"/>
  <c r="F15" i="117" s="1"/>
  <c r="F16" i="2" s="1"/>
  <c r="N25" i="97"/>
  <c r="G15" i="117" s="1"/>
  <c r="G16" i="2" s="1"/>
  <c r="N24" i="98"/>
  <c r="G16" i="117" s="1"/>
  <c r="G19" i="2" s="1"/>
  <c r="O24" i="98"/>
  <c r="H16" i="117" s="1"/>
  <c r="H19" i="2" s="1"/>
  <c r="M19" i="100"/>
  <c r="F18" i="117" s="1"/>
  <c r="F25" i="2" s="1"/>
  <c r="O19" i="100"/>
  <c r="H18" i="117" s="1"/>
  <c r="H25" i="2" s="1"/>
  <c r="P19" i="100"/>
  <c r="L105" i="99"/>
  <c r="I17" i="117" s="1"/>
  <c r="I22" i="2" s="1"/>
  <c r="N105" i="99"/>
  <c r="G17" i="117" s="1"/>
  <c r="G22" i="2" s="1"/>
  <c r="O105" i="99"/>
  <c r="H17" i="117" s="1"/>
  <c r="H22" i="2" s="1"/>
  <c r="L19" i="100"/>
  <c r="I18" i="117" s="1"/>
  <c r="I25" i="2" s="1"/>
  <c r="L26" i="101"/>
  <c r="I19" i="117" s="1"/>
  <c r="I28" i="2" s="1"/>
  <c r="N26" i="101"/>
  <c r="G19" i="117" s="1"/>
  <c r="G28" i="2" s="1"/>
  <c r="O26" i="101"/>
  <c r="H19" i="117" s="1"/>
  <c r="H28" i="2" s="1"/>
  <c r="A14" i="101"/>
  <c r="L24" i="104"/>
  <c r="I22" i="117" s="1"/>
  <c r="I37" i="2" s="1"/>
  <c r="M24" i="104"/>
  <c r="F22" i="117" s="1"/>
  <c r="F37" i="2" s="1"/>
  <c r="N24" i="104"/>
  <c r="G22" i="117" s="1"/>
  <c r="G37" i="2" s="1"/>
  <c r="O24" i="104"/>
  <c r="H22" i="117" s="1"/>
  <c r="H37" i="2" s="1"/>
  <c r="L25" i="106"/>
  <c r="I24" i="117" s="1"/>
  <c r="I43" i="2" s="1"/>
  <c r="O38" i="107"/>
  <c r="H25" i="117" s="1"/>
  <c r="H46" i="2" s="1"/>
  <c r="M25" i="106"/>
  <c r="F24" i="117" s="1"/>
  <c r="F43" i="2" s="1"/>
  <c r="N25" i="106"/>
  <c r="G24" i="117" s="1"/>
  <c r="G43" i="2" s="1"/>
  <c r="O25" i="106"/>
  <c r="H24" i="117" s="1"/>
  <c r="H43" i="2" s="1"/>
  <c r="P25" i="106"/>
  <c r="A14" i="108"/>
  <c r="A14" i="106"/>
  <c r="M22" i="95" l="1"/>
  <c r="M16" i="105"/>
  <c r="M21" i="95"/>
  <c r="M15" i="105"/>
  <c r="M18" i="105" s="1"/>
  <c r="F23" i="117" s="1"/>
  <c r="F40" i="2" s="1"/>
  <c r="M17" i="45"/>
  <c r="M17" i="101"/>
  <c r="M26" i="101" s="1"/>
  <c r="F19" i="117" s="1"/>
  <c r="F28" i="2" s="1"/>
  <c r="M88" i="41"/>
  <c r="M88" i="99"/>
  <c r="M25" i="40"/>
  <c r="M22" i="98"/>
  <c r="M24" i="39"/>
  <c r="M21" i="98"/>
  <c r="M24" i="98" s="1"/>
  <c r="F16" i="117" s="1"/>
  <c r="F19" i="2" s="1"/>
  <c r="M105" i="99"/>
  <c r="F17" i="117" s="1"/>
  <c r="F22" i="2" s="1"/>
  <c r="M122" i="108"/>
  <c r="F26" i="117" s="1"/>
  <c r="F49" i="2" s="1"/>
  <c r="M122" i="14"/>
  <c r="M38" i="107"/>
  <c r="F25" i="117" s="1"/>
  <c r="F46" i="2" s="1"/>
  <c r="M38" i="13"/>
  <c r="M63" i="12"/>
  <c r="M24" i="11"/>
  <c r="M40" i="10"/>
  <c r="M30" i="7"/>
  <c r="M40" i="44"/>
  <c r="M35" i="41"/>
  <c r="M130" i="5"/>
  <c r="N9" i="104"/>
  <c r="E22" i="117"/>
  <c r="G27" i="117"/>
  <c r="H27" i="117"/>
  <c r="N9" i="102"/>
  <c r="E20" i="117"/>
  <c r="N9" i="100"/>
  <c r="E18" i="117"/>
  <c r="I27" i="117"/>
  <c r="D11" i="117" s="1"/>
  <c r="N9" i="106"/>
  <c r="E24" i="117"/>
  <c r="B24" i="38"/>
  <c r="C24" i="38"/>
  <c r="D24" i="38"/>
  <c r="H24" i="38"/>
  <c r="C44" i="117"/>
  <c r="F27" i="117" l="1"/>
  <c r="A24" i="117"/>
  <c r="B24" i="117" s="1"/>
  <c r="B43" i="2" s="1"/>
  <c r="E43" i="2"/>
  <c r="A43" i="2" s="1"/>
  <c r="E31" i="2"/>
  <c r="A22" i="117"/>
  <c r="B22" i="117" s="1"/>
  <c r="B37" i="2" s="1"/>
  <c r="E37" i="2"/>
  <c r="A37" i="2" s="1"/>
  <c r="E25" i="2"/>
  <c r="C35" i="98"/>
  <c r="C30" i="100"/>
  <c r="C37" i="101"/>
  <c r="C38" i="102"/>
  <c r="C35" i="103"/>
  <c r="C35" i="104"/>
  <c r="C29" i="105"/>
  <c r="C36" i="97"/>
  <c r="C36" i="106"/>
  <c r="C116" i="99"/>
  <c r="C49" i="107"/>
  <c r="C133" i="108"/>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C2" i="89"/>
  <c r="D1" i="89"/>
  <c r="C2" i="90"/>
  <c r="D1" i="90"/>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14"/>
  <c r="P10" i="89"/>
  <c r="P10" i="90"/>
  <c r="P10" i="37"/>
  <c r="C44" i="36"/>
  <c r="C44" i="34"/>
  <c r="C41" i="36"/>
  <c r="C33" i="38" s="1"/>
  <c r="C41" i="34"/>
  <c r="C36" i="36"/>
  <c r="C28" i="38" s="1"/>
  <c r="C36" i="34"/>
  <c r="A64" i="2"/>
  <c r="C67" i="34"/>
  <c r="C67" i="36"/>
  <c r="A39" i="34" l="1"/>
  <c r="A39" i="117"/>
  <c r="C15" i="34"/>
  <c r="C15" i="2" s="1"/>
  <c r="C41" i="39"/>
  <c r="C141" i="5"/>
  <c r="C36" i="50"/>
  <c r="C133" i="14"/>
  <c r="C62" i="8"/>
  <c r="C51" i="44"/>
  <c r="C51" i="10"/>
  <c r="C40" i="4"/>
  <c r="C41" i="7"/>
  <c r="C35" i="11"/>
  <c r="C74" i="12"/>
  <c r="C36" i="37"/>
  <c r="C29" i="43"/>
  <c r="C29" i="52"/>
  <c r="C141" i="41"/>
  <c r="C36" i="90"/>
  <c r="C31" i="9"/>
  <c r="C42" i="91"/>
  <c r="C89" i="89"/>
  <c r="C49" i="13"/>
  <c r="C35" i="96"/>
  <c r="C51" i="51"/>
  <c r="C35" i="46"/>
  <c r="C48" i="6"/>
  <c r="C36" i="38"/>
  <c r="C36" i="94"/>
  <c r="C35" i="95"/>
  <c r="C26" i="48"/>
  <c r="C41" i="45"/>
  <c r="C40" i="40"/>
  <c r="C36" i="3"/>
  <c r="C38" i="92"/>
  <c r="C74" i="93"/>
  <c r="C36" i="49"/>
  <c r="C58" i="47"/>
  <c r="C34" i="42"/>
  <c r="C130" i="14"/>
  <c r="C23" i="48"/>
  <c r="C33" i="3"/>
  <c r="C33" i="94"/>
  <c r="C38" i="45"/>
  <c r="C32" i="95"/>
  <c r="C48" i="44"/>
  <c r="C48" i="10"/>
  <c r="C37" i="40"/>
  <c r="C35" i="92"/>
  <c r="C71" i="93"/>
  <c r="C32" i="11"/>
  <c r="C33" i="49"/>
  <c r="C55" i="47"/>
  <c r="C38" i="7"/>
  <c r="C31" i="42"/>
  <c r="C38" i="39"/>
  <c r="C33" i="90"/>
  <c r="C39" i="91"/>
  <c r="C71" i="12"/>
  <c r="C26" i="52"/>
  <c r="C28" i="9"/>
  <c r="C59" i="8"/>
  <c r="C26" i="43"/>
  <c r="C138" i="41"/>
  <c r="C37" i="4"/>
  <c r="C33" i="37"/>
  <c r="C86" i="89"/>
  <c r="C46" i="13"/>
  <c r="C32" i="96"/>
  <c r="C48" i="51"/>
  <c r="C33" i="50"/>
  <c r="C32" i="46"/>
  <c r="C45" i="6"/>
  <c r="C138" i="5"/>
  <c r="C125" i="14"/>
  <c r="C28" i="94"/>
  <c r="C27" i="95"/>
  <c r="C43" i="10"/>
  <c r="C18" i="48"/>
  <c r="C33" i="45"/>
  <c r="C43" i="44"/>
  <c r="C32" i="40"/>
  <c r="C28" i="3"/>
  <c r="C30" i="92"/>
  <c r="C66" i="93"/>
  <c r="C27" i="11"/>
  <c r="C28" i="49"/>
  <c r="C50" i="47"/>
  <c r="C33" i="7"/>
  <c r="C26" i="42"/>
  <c r="C33" i="39"/>
  <c r="C28" i="90"/>
  <c r="C34" i="91"/>
  <c r="C66" i="12"/>
  <c r="C21" i="52"/>
  <c r="C23" i="9"/>
  <c r="C54" i="8"/>
  <c r="C21" i="43"/>
  <c r="C133" i="41"/>
  <c r="C32" i="4"/>
  <c r="C28" i="37"/>
  <c r="C81" i="89"/>
  <c r="C41" i="13"/>
  <c r="C27" i="96"/>
  <c r="C43" i="51"/>
  <c r="C28" i="50"/>
  <c r="C27" i="46"/>
  <c r="C40" i="6"/>
  <c r="C133" i="5"/>
  <c r="C15" i="51"/>
  <c r="D15" i="51"/>
  <c r="B15" i="51"/>
  <c r="D14" i="51"/>
  <c r="B14" i="51"/>
  <c r="C14" i="51"/>
  <c r="D15" i="9"/>
  <c r="C15" i="9"/>
  <c r="B15" i="9"/>
  <c r="H14" i="38"/>
  <c r="D14" i="38"/>
  <c r="C14" i="38"/>
  <c r="D14" i="40"/>
  <c r="B14" i="38"/>
  <c r="C14" i="40"/>
  <c r="D14" i="42"/>
  <c r="B14" i="40"/>
  <c r="B14" i="42"/>
  <c r="C14" i="42"/>
  <c r="D14" i="46"/>
  <c r="C14" i="46"/>
  <c r="B14" i="46"/>
  <c r="D14" i="49"/>
  <c r="C14" i="49"/>
  <c r="B14" i="49"/>
  <c r="D14" i="96"/>
  <c r="C14" i="96"/>
  <c r="D14" i="94"/>
  <c r="B14" i="96"/>
  <c r="C14" i="94"/>
  <c r="D14" i="92"/>
  <c r="B14" i="94"/>
  <c r="C14" i="92"/>
  <c r="B14" i="92"/>
  <c r="D14" i="90"/>
  <c r="C14" i="90"/>
  <c r="B14" i="90"/>
  <c r="L14" i="38"/>
  <c r="N24" i="38"/>
  <c r="N14" i="38"/>
  <c r="L24" i="38"/>
  <c r="O24" i="38"/>
  <c r="M24" i="38"/>
  <c r="O14" i="38"/>
  <c r="M14" i="38"/>
  <c r="A39" i="36"/>
  <c r="A19" i="33"/>
  <c r="A19" i="35"/>
  <c r="B31" i="35"/>
  <c r="B19" i="35"/>
  <c r="A36" i="35"/>
  <c r="B34" i="35"/>
  <c r="B19" i="33"/>
  <c r="B34" i="33"/>
  <c r="B31" i="33"/>
  <c r="A36" i="33"/>
  <c r="A32" i="101" l="1"/>
  <c r="A30" i="103"/>
  <c r="A33" i="102"/>
  <c r="A30" i="104"/>
  <c r="A24" i="105"/>
  <c r="A111" i="99"/>
  <c r="A30" i="98"/>
  <c r="A31" i="97"/>
  <c r="A44" i="107"/>
  <c r="A31" i="106"/>
  <c r="A128" i="108"/>
  <c r="A25" i="100"/>
  <c r="A35" i="4"/>
  <c r="A136" i="41"/>
  <c r="A24" i="43"/>
  <c r="A57" i="8"/>
  <c r="A26" i="9"/>
  <c r="A24" i="52"/>
  <c r="A69" i="12"/>
  <c r="A37" i="91"/>
  <c r="A31" i="90"/>
  <c r="A36" i="39"/>
  <c r="A29" i="42"/>
  <c r="A36" i="7"/>
  <c r="A53" i="47"/>
  <c r="A31" i="49"/>
  <c r="A30" i="11"/>
  <c r="A69" i="93"/>
  <c r="A33" i="92"/>
  <c r="A31" i="3"/>
  <c r="A35" i="40"/>
  <c r="A46" i="44"/>
  <c r="A36" i="45"/>
  <c r="A21" i="48"/>
  <c r="A46" i="10"/>
  <c r="A30" i="95"/>
  <c r="A31" i="94"/>
  <c r="A128" i="14"/>
  <c r="A31" i="38"/>
  <c r="A136" i="5"/>
  <c r="A43" i="6"/>
  <c r="A30" i="46"/>
  <c r="A31" i="50"/>
  <c r="A46" i="51"/>
  <c r="A30" i="96"/>
  <c r="A44" i="13"/>
  <c r="A84" i="89"/>
  <c r="A31" i="37"/>
  <c r="K18" i="37"/>
  <c r="P16" i="37"/>
  <c r="K20" i="37"/>
  <c r="K21" i="37"/>
  <c r="P19" i="37"/>
  <c r="P21" i="37"/>
  <c r="P17" i="37"/>
  <c r="P22" i="37"/>
  <c r="P18" i="37"/>
  <c r="K19" i="37"/>
  <c r="K17" i="37"/>
  <c r="K22" i="37"/>
  <c r="P14" i="37"/>
  <c r="K23" i="37"/>
  <c r="P15" i="37"/>
  <c r="K24" i="37"/>
  <c r="K24" i="38" s="1"/>
  <c r="P20" i="37"/>
  <c r="K14" i="37"/>
  <c r="K14" i="38" s="1"/>
  <c r="P23" i="37"/>
  <c r="K15" i="37"/>
  <c r="P24" i="37"/>
  <c r="P24" i="38" s="1"/>
  <c r="K16" i="37"/>
  <c r="C19" i="36"/>
  <c r="P14" i="38" l="1"/>
  <c r="A14" i="38" s="1"/>
  <c r="P25" i="37"/>
  <c r="P25" i="97"/>
  <c r="N9" i="37"/>
  <c r="B15" i="91"/>
  <c r="C15" i="91"/>
  <c r="D15" i="91"/>
  <c r="B16" i="91"/>
  <c r="C16" i="91"/>
  <c r="D16" i="91"/>
  <c r="B17" i="91"/>
  <c r="C17" i="91"/>
  <c r="D17" i="91"/>
  <c r="B18" i="91"/>
  <c r="C18" i="91"/>
  <c r="D18" i="91"/>
  <c r="B19" i="91"/>
  <c r="C19" i="91"/>
  <c r="D19" i="91"/>
  <c r="B21" i="91"/>
  <c r="C21" i="91"/>
  <c r="D21" i="91"/>
  <c r="B22" i="91"/>
  <c r="C22" i="91"/>
  <c r="D22" i="91"/>
  <c r="B23" i="91"/>
  <c r="C23" i="91"/>
  <c r="D23" i="91"/>
  <c r="B24" i="91"/>
  <c r="C24" i="91"/>
  <c r="D24" i="91"/>
  <c r="B25" i="91"/>
  <c r="C25" i="91"/>
  <c r="D25" i="91"/>
  <c r="B26" i="91"/>
  <c r="C26" i="91"/>
  <c r="D26" i="91"/>
  <c r="B27" i="91"/>
  <c r="C27" i="91"/>
  <c r="D27" i="91"/>
  <c r="B29" i="91"/>
  <c r="C29" i="91"/>
  <c r="D29" i="91"/>
  <c r="B14" i="91"/>
  <c r="C14" i="91"/>
  <c r="D14" i="91"/>
  <c r="B15" i="89"/>
  <c r="C15" i="89"/>
  <c r="D15" i="89"/>
  <c r="B14" i="89"/>
  <c r="C14" i="89"/>
  <c r="D14" i="89"/>
  <c r="B15" i="93"/>
  <c r="C15" i="93"/>
  <c r="D15" i="93"/>
  <c r="B14" i="93"/>
  <c r="C14" i="93"/>
  <c r="D14" i="93"/>
  <c r="B15" i="95"/>
  <c r="C15" i="95"/>
  <c r="D15" i="95"/>
  <c r="B14" i="95"/>
  <c r="C14" i="95"/>
  <c r="D14" i="95"/>
  <c r="B16" i="9"/>
  <c r="C16" i="9"/>
  <c r="D16" i="9"/>
  <c r="B17" i="9"/>
  <c r="C17" i="9"/>
  <c r="D17" i="9"/>
  <c r="B18" i="9"/>
  <c r="C18" i="9"/>
  <c r="D18" i="9"/>
  <c r="B19" i="9"/>
  <c r="C19" i="9"/>
  <c r="D19" i="9"/>
  <c r="B14" i="9"/>
  <c r="C14" i="9"/>
  <c r="D14" i="9"/>
  <c r="B15" i="45"/>
  <c r="C15" i="45"/>
  <c r="D15" i="45"/>
  <c r="B14" i="45"/>
  <c r="C14" i="45"/>
  <c r="D14" i="45"/>
  <c r="B15" i="6"/>
  <c r="C15" i="6"/>
  <c r="D15" i="6"/>
  <c r="B14" i="6"/>
  <c r="C14" i="6"/>
  <c r="D14" i="6"/>
  <c r="C26" i="36"/>
  <c r="C50" i="2" s="1"/>
  <c r="C25" i="36"/>
  <c r="C47" i="2" s="1"/>
  <c r="C24" i="36"/>
  <c r="C44" i="2" s="1"/>
  <c r="C23" i="36"/>
  <c r="C41" i="2" s="1"/>
  <c r="C22" i="36"/>
  <c r="C38" i="2" s="1"/>
  <c r="C21" i="36"/>
  <c r="C35" i="2" s="1"/>
  <c r="C20" i="36"/>
  <c r="C32" i="2" s="1"/>
  <c r="C18" i="36"/>
  <c r="C26" i="2" s="1"/>
  <c r="C17" i="36"/>
  <c r="C23" i="2" s="1"/>
  <c r="C16" i="36"/>
  <c r="C20" i="2" s="1"/>
  <c r="C15" i="36"/>
  <c r="C17" i="2" s="1"/>
  <c r="C26" i="34"/>
  <c r="C48" i="2" s="1"/>
  <c r="C25" i="34"/>
  <c r="C45" i="2" s="1"/>
  <c r="C24" i="34"/>
  <c r="C42" i="2" s="1"/>
  <c r="C23" i="34"/>
  <c r="C39" i="2" s="1"/>
  <c r="C22" i="34"/>
  <c r="C36" i="2" s="1"/>
  <c r="C21" i="34"/>
  <c r="C33" i="2" s="1"/>
  <c r="C20" i="34"/>
  <c r="C30" i="2" s="1"/>
  <c r="C19" i="34"/>
  <c r="C27" i="2" s="1"/>
  <c r="C18" i="34"/>
  <c r="C24" i="2" s="1"/>
  <c r="C17" i="34"/>
  <c r="C21" i="2" s="1"/>
  <c r="C18" i="2"/>
  <c r="C29" i="2"/>
  <c r="D29" i="36"/>
  <c r="D30" i="36"/>
  <c r="D29" i="34"/>
  <c r="D30" i="34"/>
  <c r="D28" i="36"/>
  <c r="D28" i="34"/>
  <c r="B15" i="41"/>
  <c r="C15" i="41"/>
  <c r="D15" i="41"/>
  <c r="B14" i="41"/>
  <c r="C14" i="41"/>
  <c r="D14" i="41"/>
  <c r="B16" i="42"/>
  <c r="C16" i="42"/>
  <c r="D16" i="42"/>
  <c r="B17" i="42"/>
  <c r="C17" i="42"/>
  <c r="D17" i="42"/>
  <c r="B18" i="42"/>
  <c r="C18" i="42"/>
  <c r="D18" i="42"/>
  <c r="B19" i="42"/>
  <c r="C19" i="42"/>
  <c r="D19" i="42"/>
  <c r="B20" i="42"/>
  <c r="C20" i="42"/>
  <c r="D20" i="42"/>
  <c r="B21" i="42"/>
  <c r="C21" i="42"/>
  <c r="D21" i="42"/>
  <c r="B22" i="42"/>
  <c r="C22" i="42"/>
  <c r="D22" i="42"/>
  <c r="B15" i="42"/>
  <c r="C15" i="42"/>
  <c r="D15" i="42"/>
  <c r="B16" i="46"/>
  <c r="C16" i="46"/>
  <c r="D16" i="46"/>
  <c r="B17" i="46"/>
  <c r="C17" i="46"/>
  <c r="D17" i="46"/>
  <c r="B18" i="46"/>
  <c r="C18" i="46"/>
  <c r="D18" i="46"/>
  <c r="B19" i="46"/>
  <c r="C19" i="46"/>
  <c r="D19" i="46"/>
  <c r="B20" i="46"/>
  <c r="C20" i="46"/>
  <c r="D20" i="46"/>
  <c r="B21" i="46"/>
  <c r="C21" i="46"/>
  <c r="D21" i="46"/>
  <c r="B22" i="46"/>
  <c r="C22" i="46"/>
  <c r="D22" i="46"/>
  <c r="B23" i="46"/>
  <c r="C23" i="46"/>
  <c r="D23" i="46"/>
  <c r="B15" i="46"/>
  <c r="C15" i="46"/>
  <c r="D15" i="46"/>
  <c r="B14" i="48"/>
  <c r="C14" i="48"/>
  <c r="D14" i="48"/>
  <c r="B16" i="49"/>
  <c r="C16" i="49"/>
  <c r="D16" i="49"/>
  <c r="B17" i="49"/>
  <c r="C17" i="49"/>
  <c r="D17" i="49"/>
  <c r="B15" i="49"/>
  <c r="C15" i="49"/>
  <c r="D15" i="49"/>
  <c r="B15" i="96"/>
  <c r="C15" i="96"/>
  <c r="D15" i="96"/>
  <c r="B17" i="94"/>
  <c r="C17" i="94"/>
  <c r="D17" i="94"/>
  <c r="B18" i="94"/>
  <c r="C18" i="94"/>
  <c r="D18" i="94"/>
  <c r="B19" i="94"/>
  <c r="C19" i="94"/>
  <c r="D19" i="94"/>
  <c r="B21" i="94"/>
  <c r="C21" i="94"/>
  <c r="D21" i="94"/>
  <c r="B22" i="94"/>
  <c r="C22" i="94"/>
  <c r="D22" i="94"/>
  <c r="B23" i="94"/>
  <c r="C23" i="94"/>
  <c r="D23" i="94"/>
  <c r="B24" i="94"/>
  <c r="C24" i="94"/>
  <c r="D24" i="94"/>
  <c r="B15" i="94"/>
  <c r="C15" i="94"/>
  <c r="D15" i="94"/>
  <c r="B16" i="92"/>
  <c r="C16" i="92"/>
  <c r="D16" i="92"/>
  <c r="B17" i="92"/>
  <c r="C17" i="92"/>
  <c r="D17" i="92"/>
  <c r="B18" i="92"/>
  <c r="C18" i="92"/>
  <c r="D18" i="92"/>
  <c r="B19" i="92"/>
  <c r="C19" i="92"/>
  <c r="D19" i="92"/>
  <c r="B21" i="92"/>
  <c r="C21" i="92"/>
  <c r="D21" i="92"/>
  <c r="B22" i="92"/>
  <c r="C22" i="92"/>
  <c r="D22" i="92"/>
  <c r="B23" i="92"/>
  <c r="C23" i="92"/>
  <c r="D23" i="92"/>
  <c r="B24" i="92"/>
  <c r="C24" i="92"/>
  <c r="D24" i="92"/>
  <c r="B25" i="92"/>
  <c r="C25" i="92"/>
  <c r="D25" i="92"/>
  <c r="B26" i="92"/>
  <c r="C26" i="92"/>
  <c r="D26" i="92"/>
  <c r="B15" i="92"/>
  <c r="C15" i="92"/>
  <c r="D15" i="92"/>
  <c r="B16" i="90"/>
  <c r="C16" i="90"/>
  <c r="D16" i="90"/>
  <c r="B17" i="90"/>
  <c r="C17" i="90"/>
  <c r="D17" i="90"/>
  <c r="B18" i="90"/>
  <c r="C18" i="90"/>
  <c r="D18" i="90"/>
  <c r="B19" i="90"/>
  <c r="C19" i="90"/>
  <c r="D19" i="90"/>
  <c r="B20" i="90"/>
  <c r="C20" i="90"/>
  <c r="D20" i="90"/>
  <c r="B21" i="90"/>
  <c r="C21" i="90"/>
  <c r="D21" i="90"/>
  <c r="B22" i="90"/>
  <c r="C22" i="90"/>
  <c r="D22" i="90"/>
  <c r="B23" i="90"/>
  <c r="C23" i="90"/>
  <c r="D23" i="90"/>
  <c r="B24" i="90"/>
  <c r="C24" i="90"/>
  <c r="D24" i="90"/>
  <c r="B15" i="90"/>
  <c r="C15" i="90"/>
  <c r="D15" i="90"/>
  <c r="B15" i="40"/>
  <c r="C15" i="40"/>
  <c r="D15" i="40"/>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B14" i="33"/>
  <c r="B15" i="33"/>
  <c r="B16" i="33"/>
  <c r="B13" i="33"/>
  <c r="D9" i="36"/>
  <c r="D8" i="36"/>
  <c r="D7" i="36"/>
  <c r="D6" i="36"/>
  <c r="D9" i="34"/>
  <c r="D8" i="34"/>
  <c r="D7" i="34"/>
  <c r="D6" i="34"/>
  <c r="D9" i="2"/>
  <c r="D8" i="2"/>
  <c r="D7" i="2"/>
  <c r="D6" i="2"/>
  <c r="D5" i="40" s="1"/>
  <c r="K88" i="5"/>
  <c r="K89" i="5"/>
  <c r="K89" i="41" s="1"/>
  <c r="K75" i="89"/>
  <c r="K79" i="108"/>
  <c r="K99" i="108"/>
  <c r="K121" i="108"/>
  <c r="P86" i="5"/>
  <c r="P86" i="99" s="1"/>
  <c r="P89" i="5"/>
  <c r="P89" i="41" s="1"/>
  <c r="P121" i="108"/>
  <c r="K74" i="89"/>
  <c r="K82" i="108"/>
  <c r="K86" i="108"/>
  <c r="K91" i="108"/>
  <c r="K98" i="108"/>
  <c r="K116" i="108"/>
  <c r="K120" i="108"/>
  <c r="P120" i="108"/>
  <c r="P86" i="108"/>
  <c r="K117" i="108"/>
  <c r="K83" i="108"/>
  <c r="K77" i="89"/>
  <c r="K115" i="108"/>
  <c r="K88" i="108"/>
  <c r="K73" i="89"/>
  <c r="K101" i="5"/>
  <c r="K101" i="41" s="1"/>
  <c r="K80" i="108"/>
  <c r="K93" i="108"/>
  <c r="K86" i="5"/>
  <c r="K86" i="99" s="1"/>
  <c r="K119" i="108"/>
  <c r="K84" i="108"/>
  <c r="K90" i="108"/>
  <c r="K109" i="5"/>
  <c r="K101" i="99" s="1"/>
  <c r="K100" i="5"/>
  <c r="K87" i="5"/>
  <c r="K87" i="41" s="1"/>
  <c r="K81" i="108"/>
  <c r="K96" i="108"/>
  <c r="K76" i="89"/>
  <c r="K118" i="108"/>
  <c r="K85" i="108"/>
  <c r="K88" i="41" l="1"/>
  <c r="K88" i="99"/>
  <c r="A99" i="99"/>
  <c r="A86" i="99"/>
  <c r="N9" i="97"/>
  <c r="E15" i="117"/>
  <c r="B16" i="35"/>
  <c r="B16" i="118"/>
  <c r="B15" i="35"/>
  <c r="B15" i="118"/>
  <c r="B14" i="35"/>
  <c r="B14" i="118"/>
  <c r="B13" i="35"/>
  <c r="B13" i="118"/>
  <c r="D6" i="105"/>
  <c r="D6" i="97"/>
  <c r="D6" i="106"/>
  <c r="D6" i="100"/>
  <c r="D6" i="99"/>
  <c r="D6" i="98"/>
  <c r="D6" i="108"/>
  <c r="D6" i="107"/>
  <c r="D6" i="101"/>
  <c r="D6" i="102"/>
  <c r="D6" i="104"/>
  <c r="D6" i="103"/>
  <c r="D7" i="97"/>
  <c r="D7" i="106"/>
  <c r="D7" i="100"/>
  <c r="D7" i="99"/>
  <c r="D7" i="98"/>
  <c r="D7" i="108"/>
  <c r="D7" i="107"/>
  <c r="D7" i="101"/>
  <c r="D7" i="102"/>
  <c r="D7" i="104"/>
  <c r="D7" i="103"/>
  <c r="D7" i="105"/>
  <c r="D8" i="106"/>
  <c r="D8" i="100"/>
  <c r="D8" i="99"/>
  <c r="D8" i="98"/>
  <c r="D8" i="108"/>
  <c r="D8" i="107"/>
  <c r="D8" i="101"/>
  <c r="D8" i="102"/>
  <c r="D8" i="104"/>
  <c r="D8" i="103"/>
  <c r="D8" i="105"/>
  <c r="D8" i="97"/>
  <c r="D5" i="5"/>
  <c r="D5" i="14"/>
  <c r="D5" i="38"/>
  <c r="D5" i="37"/>
  <c r="D5" i="105"/>
  <c r="D5" i="97"/>
  <c r="D5" i="106"/>
  <c r="D5" i="100"/>
  <c r="D5" i="99"/>
  <c r="D5" i="98"/>
  <c r="D5" i="108"/>
  <c r="D5" i="107"/>
  <c r="D5" i="101"/>
  <c r="D5" i="102"/>
  <c r="D5" i="104"/>
  <c r="D5" i="103"/>
  <c r="D7" i="43"/>
  <c r="D8" i="52"/>
  <c r="D8" i="9"/>
  <c r="D7" i="11"/>
  <c r="D5" i="9"/>
  <c r="D7" i="44"/>
  <c r="D7" i="96"/>
  <c r="P99" i="108"/>
  <c r="P79" i="108"/>
  <c r="P87" i="5"/>
  <c r="P87" i="41" s="1"/>
  <c r="P77" i="89"/>
  <c r="P83" i="108"/>
  <c r="P88" i="108"/>
  <c r="P80" i="108"/>
  <c r="P96" i="108"/>
  <c r="P119" i="108"/>
  <c r="P73" i="89"/>
  <c r="P117" i="108"/>
  <c r="P118" i="108"/>
  <c r="P93" i="108"/>
  <c r="P84" i="108"/>
  <c r="P76" i="89"/>
  <c r="P101" i="5"/>
  <c r="P101" i="41" s="1"/>
  <c r="P90" i="108"/>
  <c r="P88" i="5"/>
  <c r="P85" i="108"/>
  <c r="P74" i="89"/>
  <c r="P91" i="108"/>
  <c r="P109" i="5"/>
  <c r="P101" i="99" s="1"/>
  <c r="P116" i="108"/>
  <c r="P75" i="89"/>
  <c r="P100" i="5"/>
  <c r="P115" i="108"/>
  <c r="P81" i="108"/>
  <c r="P98" i="108"/>
  <c r="N15" i="95"/>
  <c r="D5" i="46"/>
  <c r="D8" i="91"/>
  <c r="D7" i="10"/>
  <c r="D7" i="37"/>
  <c r="D8" i="37"/>
  <c r="D8" i="5"/>
  <c r="D8" i="41"/>
  <c r="D8" i="12"/>
  <c r="D5" i="94"/>
  <c r="D8" i="42"/>
  <c r="D8" i="90"/>
  <c r="D6" i="41"/>
  <c r="D6" i="37"/>
  <c r="H14" i="40"/>
  <c r="H20" i="42"/>
  <c r="K17" i="44"/>
  <c r="K17" i="6" s="1"/>
  <c r="H14" i="51"/>
  <c r="H15" i="51"/>
  <c r="L14" i="51"/>
  <c r="K19" i="11"/>
  <c r="K19" i="95" s="1"/>
  <c r="L15" i="9"/>
  <c r="D8" i="8"/>
  <c r="D8" i="14"/>
  <c r="D8" i="3"/>
  <c r="D8" i="38"/>
  <c r="D8" i="95"/>
  <c r="D8" i="45"/>
  <c r="D8" i="44"/>
  <c r="D8" i="94"/>
  <c r="D8" i="48"/>
  <c r="D8" i="4"/>
  <c r="D8" i="11"/>
  <c r="D8" i="39"/>
  <c r="D8" i="89"/>
  <c r="D8" i="51"/>
  <c r="D8" i="6"/>
  <c r="D8" i="50"/>
  <c r="D8" i="96"/>
  <c r="D8" i="43"/>
  <c r="D8" i="7"/>
  <c r="D8" i="13"/>
  <c r="D8" i="10"/>
  <c r="D8" i="93"/>
  <c r="D8" i="47"/>
  <c r="D8" i="40"/>
  <c r="D8" i="92"/>
  <c r="D8" i="49"/>
  <c r="D6" i="11"/>
  <c r="D7" i="89"/>
  <c r="D6" i="40"/>
  <c r="D7" i="39"/>
  <c r="D7" i="9"/>
  <c r="D6" i="46"/>
  <c r="H23" i="92"/>
  <c r="H27" i="91"/>
  <c r="H18" i="90"/>
  <c r="H19" i="92"/>
  <c r="H19" i="94"/>
  <c r="D8" i="46"/>
  <c r="D7" i="7"/>
  <c r="D7" i="38"/>
  <c r="D7" i="51"/>
  <c r="D7" i="41"/>
  <c r="D7" i="94"/>
  <c r="D7" i="46"/>
  <c r="D7" i="4"/>
  <c r="D7" i="12"/>
  <c r="D7" i="3"/>
  <c r="D7" i="91"/>
  <c r="D7" i="45"/>
  <c r="D7" i="50"/>
  <c r="D7" i="52"/>
  <c r="D7" i="5"/>
  <c r="D7" i="13"/>
  <c r="D7" i="95"/>
  <c r="D7" i="6"/>
  <c r="D7" i="42"/>
  <c r="D7" i="90"/>
  <c r="D7" i="48"/>
  <c r="D6" i="12"/>
  <c r="D6" i="90"/>
  <c r="D6" i="10"/>
  <c r="D6" i="95"/>
  <c r="D6" i="94"/>
  <c r="D6" i="38"/>
  <c r="D6" i="9"/>
  <c r="D6" i="4"/>
  <c r="D6" i="42"/>
  <c r="D6" i="48"/>
  <c r="H19" i="46"/>
  <c r="K16" i="44"/>
  <c r="K16" i="6" s="1"/>
  <c r="N15" i="9"/>
  <c r="H16" i="9"/>
  <c r="N14" i="51"/>
  <c r="N15" i="51"/>
  <c r="L15" i="51"/>
  <c r="H26" i="92"/>
  <c r="L22" i="42"/>
  <c r="L14" i="40"/>
  <c r="H22" i="94"/>
  <c r="H14" i="48"/>
  <c r="H23" i="46"/>
  <c r="H21" i="92"/>
  <c r="H17" i="91"/>
  <c r="H18" i="94"/>
  <c r="H21" i="46"/>
  <c r="D5" i="50"/>
  <c r="D5" i="6"/>
  <c r="D5" i="51"/>
  <c r="D5" i="89"/>
  <c r="D5" i="39"/>
  <c r="D5" i="49"/>
  <c r="D5" i="92"/>
  <c r="D5" i="3"/>
  <c r="D5" i="13"/>
  <c r="D5" i="7"/>
  <c r="D5" i="8"/>
  <c r="D5" i="96"/>
  <c r="D5" i="43"/>
  <c r="D5" i="91"/>
  <c r="D5" i="47"/>
  <c r="D5" i="44"/>
  <c r="D6" i="6"/>
  <c r="D6" i="51"/>
  <c r="D6" i="89"/>
  <c r="D6" i="39"/>
  <c r="D6" i="49"/>
  <c r="D6" i="92"/>
  <c r="D6" i="3"/>
  <c r="D6" i="13"/>
  <c r="D6" i="7"/>
  <c r="D6" i="5"/>
  <c r="D6" i="14"/>
  <c r="D5" i="11"/>
  <c r="D5" i="52"/>
  <c r="D5" i="93"/>
  <c r="D5" i="45"/>
  <c r="D6" i="44"/>
  <c r="D6" i="96"/>
  <c r="D6" i="43"/>
  <c r="D6" i="91"/>
  <c r="D6" i="47"/>
  <c r="D7" i="49"/>
  <c r="D7" i="92"/>
  <c r="D7" i="40"/>
  <c r="D7" i="47"/>
  <c r="D7" i="93"/>
  <c r="D7" i="14"/>
  <c r="D7" i="8"/>
  <c r="D6" i="8"/>
  <c r="D5" i="4"/>
  <c r="D5" i="12"/>
  <c r="D5" i="42"/>
  <c r="D5" i="90"/>
  <c r="D5" i="48"/>
  <c r="D5" i="10"/>
  <c r="D5" i="95"/>
  <c r="D5" i="41"/>
  <c r="D6" i="50"/>
  <c r="D6" i="52"/>
  <c r="D6" i="93"/>
  <c r="D6" i="45"/>
  <c r="H19" i="3"/>
  <c r="H23" i="94"/>
  <c r="H14" i="90"/>
  <c r="H19" i="90"/>
  <c r="H24" i="91"/>
  <c r="H16" i="91"/>
  <c r="N21" i="3"/>
  <c r="M14" i="3"/>
  <c r="L17" i="38"/>
  <c r="L21" i="90"/>
  <c r="H21" i="90"/>
  <c r="H22" i="92"/>
  <c r="H18" i="92"/>
  <c r="H22" i="46"/>
  <c r="H18" i="46"/>
  <c r="H14" i="92"/>
  <c r="M20" i="3"/>
  <c r="L20" i="3"/>
  <c r="H16" i="38"/>
  <c r="N20" i="3"/>
  <c r="N22" i="3"/>
  <c r="L19" i="3"/>
  <c r="L16" i="38"/>
  <c r="N18" i="3"/>
  <c r="L22" i="3"/>
  <c r="H20" i="46"/>
  <c r="H18" i="3"/>
  <c r="M18" i="3"/>
  <c r="L14" i="3"/>
  <c r="H23" i="90"/>
  <c r="L21" i="3"/>
  <c r="N16" i="38"/>
  <c r="P88" i="41" l="1"/>
  <c r="P88" i="99"/>
  <c r="P82" i="108"/>
  <c r="E16" i="2"/>
  <c r="A15" i="117"/>
  <c r="B15" i="117" s="1"/>
  <c r="B16" i="2" s="1"/>
  <c r="N15" i="96"/>
  <c r="H15" i="94"/>
  <c r="H15" i="9"/>
  <c r="H15" i="46"/>
  <c r="H14" i="39"/>
  <c r="M14" i="39"/>
  <c r="K34" i="12"/>
  <c r="K34" i="93" s="1"/>
  <c r="K14" i="50"/>
  <c r="K14" i="44"/>
  <c r="K14" i="6" s="1"/>
  <c r="H18" i="9"/>
  <c r="M15" i="51"/>
  <c r="M20" i="42"/>
  <c r="M14" i="51"/>
  <c r="H15" i="49"/>
  <c r="N14" i="39"/>
  <c r="N14" i="40"/>
  <c r="H14" i="46"/>
  <c r="M14" i="42"/>
  <c r="H14" i="42"/>
  <c r="N14" i="45"/>
  <c r="N14" i="46"/>
  <c r="N14" i="41"/>
  <c r="N14" i="42"/>
  <c r="L14" i="41"/>
  <c r="L14" i="42"/>
  <c r="L14" i="45"/>
  <c r="L14" i="46"/>
  <c r="L14" i="6"/>
  <c r="N14" i="6"/>
  <c r="M14" i="6"/>
  <c r="H14" i="6"/>
  <c r="L14" i="9"/>
  <c r="L14" i="49"/>
  <c r="N14" i="9"/>
  <c r="N14" i="49"/>
  <c r="M14" i="9"/>
  <c r="M14" i="49"/>
  <c r="H14" i="9"/>
  <c r="H14" i="49"/>
  <c r="L14" i="95"/>
  <c r="L14" i="96"/>
  <c r="H14" i="96"/>
  <c r="N14" i="95"/>
  <c r="N14" i="96"/>
  <c r="L14" i="89"/>
  <c r="L14" i="90"/>
  <c r="N14" i="89"/>
  <c r="N14" i="90"/>
  <c r="N14" i="93"/>
  <c r="N14" i="94"/>
  <c r="H14" i="93"/>
  <c r="H14" i="94"/>
  <c r="L14" i="93"/>
  <c r="L14" i="94"/>
  <c r="N14" i="91"/>
  <c r="N14" i="92"/>
  <c r="L14" i="91"/>
  <c r="L14" i="92"/>
  <c r="M15" i="92"/>
  <c r="K61" i="12"/>
  <c r="K61" i="93" s="1"/>
  <c r="M15" i="9"/>
  <c r="P25" i="44"/>
  <c r="N16" i="42"/>
  <c r="N23" i="3"/>
  <c r="N23" i="38"/>
  <c r="M23" i="38"/>
  <c r="H23" i="38"/>
  <c r="L23" i="3"/>
  <c r="L23" i="38"/>
  <c r="L16" i="42"/>
  <c r="N19" i="42"/>
  <c r="K34" i="44"/>
  <c r="K31" i="6" s="1"/>
  <c r="H19" i="42"/>
  <c r="N17" i="46"/>
  <c r="N20" i="42"/>
  <c r="M15" i="40"/>
  <c r="N15" i="40"/>
  <c r="L17" i="46"/>
  <c r="L19" i="9"/>
  <c r="M19" i="42"/>
  <c r="L20" i="42"/>
  <c r="L19" i="42"/>
  <c r="L21" i="46"/>
  <c r="N21" i="46"/>
  <c r="L15" i="40"/>
  <c r="H15" i="40"/>
  <c r="N19" i="9"/>
  <c r="H19" i="9"/>
  <c r="L17" i="42"/>
  <c r="L18" i="42"/>
  <c r="N22" i="46"/>
  <c r="N19" i="46"/>
  <c r="N17" i="42"/>
  <c r="N22" i="42"/>
  <c r="L21" i="42"/>
  <c r="H21" i="42"/>
  <c r="K63" i="5"/>
  <c r="K63" i="41" s="1"/>
  <c r="N21" i="42"/>
  <c r="H18" i="42"/>
  <c r="N18" i="42"/>
  <c r="L19" i="46"/>
  <c r="H22" i="42"/>
  <c r="L22" i="46"/>
  <c r="K18" i="50"/>
  <c r="K18" i="49" s="1"/>
  <c r="N17" i="49"/>
  <c r="N17" i="9"/>
  <c r="K18" i="10"/>
  <c r="K18" i="51" s="1"/>
  <c r="L17" i="49"/>
  <c r="L17" i="9"/>
  <c r="H17" i="49"/>
  <c r="H17" i="9"/>
  <c r="M17" i="49"/>
  <c r="M17" i="9"/>
  <c r="K33" i="44"/>
  <c r="L14" i="48"/>
  <c r="L20" i="46"/>
  <c r="N20" i="46"/>
  <c r="L18" i="46"/>
  <c r="N18" i="46"/>
  <c r="N14" i="48"/>
  <c r="N16" i="46"/>
  <c r="L23" i="46"/>
  <c r="N23" i="46"/>
  <c r="L16" i="46"/>
  <c r="L19" i="91"/>
  <c r="L19" i="92"/>
  <c r="N19" i="91"/>
  <c r="N19" i="92"/>
  <c r="N18" i="9"/>
  <c r="N16" i="49"/>
  <c r="N16" i="9"/>
  <c r="L16" i="49"/>
  <c r="L16" i="9"/>
  <c r="L18" i="9"/>
  <c r="L29" i="91"/>
  <c r="L21" i="94"/>
  <c r="N24" i="94"/>
  <c r="N21" i="94"/>
  <c r="L24" i="94"/>
  <c r="H21" i="94"/>
  <c r="N29" i="91"/>
  <c r="L26" i="91"/>
  <c r="L26" i="92"/>
  <c r="K45" i="12"/>
  <c r="K45" i="93" s="1"/>
  <c r="N16" i="90"/>
  <c r="N26" i="91"/>
  <c r="N26" i="92"/>
  <c r="N24" i="90"/>
  <c r="L24" i="90"/>
  <c r="N18" i="94"/>
  <c r="L22" i="94"/>
  <c r="L23" i="94"/>
  <c r="N23" i="94"/>
  <c r="H16" i="90"/>
  <c r="L18" i="94"/>
  <c r="L16" i="90"/>
  <c r="N22" i="94"/>
  <c r="N22" i="90"/>
  <c r="L23" i="91"/>
  <c r="L23" i="92"/>
  <c r="H17" i="94"/>
  <c r="N17" i="92"/>
  <c r="N17" i="91"/>
  <c r="N18" i="91"/>
  <c r="N18" i="92"/>
  <c r="N17" i="94"/>
  <c r="L18" i="91"/>
  <c r="L18" i="92"/>
  <c r="N19" i="94"/>
  <c r="L22" i="90"/>
  <c r="H22" i="90"/>
  <c r="L17" i="94"/>
  <c r="N23" i="91"/>
  <c r="N23" i="92"/>
  <c r="L19" i="94"/>
  <c r="L17" i="92"/>
  <c r="L17" i="91"/>
  <c r="H20" i="90"/>
  <c r="L27" i="91"/>
  <c r="N17" i="90"/>
  <c r="N23" i="90"/>
  <c r="L23" i="90"/>
  <c r="N27" i="91"/>
  <c r="L17" i="90"/>
  <c r="N21" i="91"/>
  <c r="N21" i="92"/>
  <c r="H25" i="91"/>
  <c r="N20" i="90"/>
  <c r="N24" i="92"/>
  <c r="N24" i="91"/>
  <c r="L24" i="92"/>
  <c r="L24" i="91"/>
  <c r="N16" i="92"/>
  <c r="N16" i="91"/>
  <c r="L25" i="92"/>
  <c r="L25" i="91"/>
  <c r="N25" i="92"/>
  <c r="N25" i="91"/>
  <c r="L21" i="91"/>
  <c r="L21" i="92"/>
  <c r="N22" i="91"/>
  <c r="N22" i="92"/>
  <c r="L20" i="90"/>
  <c r="L22" i="91"/>
  <c r="L22" i="92"/>
  <c r="L16" i="92"/>
  <c r="L16" i="91"/>
  <c r="L18" i="90"/>
  <c r="N19" i="90"/>
  <c r="K27" i="108"/>
  <c r="N18" i="90"/>
  <c r="N21" i="90"/>
  <c r="L19" i="90"/>
  <c r="K38" i="108"/>
  <c r="N15" i="89"/>
  <c r="N15" i="90"/>
  <c r="H15" i="90"/>
  <c r="L15" i="89"/>
  <c r="L15" i="90"/>
  <c r="N15" i="93"/>
  <c r="N15" i="94"/>
  <c r="L15" i="93"/>
  <c r="L15" i="94"/>
  <c r="H15" i="95"/>
  <c r="H15" i="96"/>
  <c r="L15" i="95"/>
  <c r="L15" i="96"/>
  <c r="H15" i="42"/>
  <c r="L15" i="41"/>
  <c r="L15" i="42"/>
  <c r="N15" i="41"/>
  <c r="N15" i="42"/>
  <c r="N15" i="6"/>
  <c r="L15" i="6"/>
  <c r="N15" i="49"/>
  <c r="M15" i="91"/>
  <c r="L15" i="49"/>
  <c r="N15" i="91"/>
  <c r="N15" i="92"/>
  <c r="L15" i="91"/>
  <c r="L15" i="92"/>
  <c r="N15" i="3"/>
  <c r="N15" i="38"/>
  <c r="L15" i="3"/>
  <c r="L15" i="38"/>
  <c r="N15" i="45"/>
  <c r="N15" i="46"/>
  <c r="H15" i="3"/>
  <c r="H15" i="38"/>
  <c r="L15" i="45"/>
  <c r="L15" i="46"/>
  <c r="H15" i="91"/>
  <c r="H15" i="92"/>
  <c r="P16" i="44"/>
  <c r="P16" i="6" s="1"/>
  <c r="H14" i="41"/>
  <c r="H17" i="90"/>
  <c r="K50" i="12"/>
  <c r="K50" i="93" s="1"/>
  <c r="K15" i="13"/>
  <c r="K15" i="107" s="1"/>
  <c r="H14" i="95"/>
  <c r="K32" i="5"/>
  <c r="K32" i="41" s="1"/>
  <c r="K16" i="11"/>
  <c r="K16" i="95" s="1"/>
  <c r="K18" i="3"/>
  <c r="K25" i="4"/>
  <c r="P25" i="4"/>
  <c r="K17" i="5"/>
  <c r="K17" i="41" s="1"/>
  <c r="H17" i="42"/>
  <c r="K25" i="44"/>
  <c r="H19" i="91"/>
  <c r="H23" i="91"/>
  <c r="M18" i="90"/>
  <c r="H15" i="6"/>
  <c r="H15" i="41"/>
  <c r="K46" i="89"/>
  <c r="H15" i="89"/>
  <c r="K65" i="89"/>
  <c r="M19" i="3"/>
  <c r="O19" i="3"/>
  <c r="H16" i="42"/>
  <c r="H14" i="45"/>
  <c r="M19" i="94"/>
  <c r="M19" i="46"/>
  <c r="H16" i="49"/>
  <c r="M16" i="9"/>
  <c r="K81" i="5"/>
  <c r="K81" i="41" s="1"/>
  <c r="H26" i="91"/>
  <c r="M22" i="94"/>
  <c r="H25" i="92"/>
  <c r="H24" i="90"/>
  <c r="L14" i="39"/>
  <c r="M14" i="48"/>
  <c r="M23" i="46"/>
  <c r="H24" i="94"/>
  <c r="M21" i="46"/>
  <c r="H21" i="91"/>
  <c r="M21" i="92"/>
  <c r="M20" i="90"/>
  <c r="H15" i="93"/>
  <c r="M15" i="94"/>
  <c r="H17" i="46"/>
  <c r="M18" i="94"/>
  <c r="H17" i="92"/>
  <c r="M17" i="91"/>
  <c r="H29" i="91"/>
  <c r="K16" i="38"/>
  <c r="K24" i="44"/>
  <c r="K24" i="6" s="1"/>
  <c r="H14" i="3"/>
  <c r="H15" i="45"/>
  <c r="M15" i="46"/>
  <c r="M23" i="94"/>
  <c r="K16" i="4"/>
  <c r="K17" i="39" s="1"/>
  <c r="H24" i="92"/>
  <c r="M24" i="91"/>
  <c r="H14" i="89"/>
  <c r="M14" i="90"/>
  <c r="K30" i="5"/>
  <c r="K30" i="41" s="1"/>
  <c r="H16" i="46"/>
  <c r="H16" i="92"/>
  <c r="M16" i="91"/>
  <c r="M19" i="90"/>
  <c r="K83" i="5"/>
  <c r="K83" i="41" s="1"/>
  <c r="K25" i="5"/>
  <c r="K25" i="41" s="1"/>
  <c r="H23" i="3"/>
  <c r="K84" i="5"/>
  <c r="K84" i="41" s="1"/>
  <c r="M18" i="46"/>
  <c r="H18" i="91"/>
  <c r="M18" i="92"/>
  <c r="K23" i="4"/>
  <c r="H20" i="3"/>
  <c r="H14" i="91"/>
  <c r="M14" i="92"/>
  <c r="M22" i="46"/>
  <c r="H22" i="91"/>
  <c r="M22" i="92"/>
  <c r="M21" i="90"/>
  <c r="K19" i="3"/>
  <c r="K60" i="5"/>
  <c r="K60" i="41" s="1"/>
  <c r="M14" i="41"/>
  <c r="H22" i="3"/>
  <c r="M23" i="90"/>
  <c r="K72" i="5"/>
  <c r="O14" i="6"/>
  <c r="M20" i="46"/>
  <c r="O21" i="42"/>
  <c r="K21" i="5"/>
  <c r="K21" i="41" s="1"/>
  <c r="H17" i="38"/>
  <c r="K17" i="38"/>
  <c r="M17" i="38"/>
  <c r="K77" i="5"/>
  <c r="K77" i="41" s="1"/>
  <c r="M23" i="3"/>
  <c r="O22" i="42"/>
  <c r="K22" i="5"/>
  <c r="K22" i="41" s="1"/>
  <c r="K29" i="5"/>
  <c r="K17" i="10"/>
  <c r="K17" i="51" s="1"/>
  <c r="P18" i="3"/>
  <c r="O18" i="3"/>
  <c r="N14" i="3"/>
  <c r="N19" i="3"/>
  <c r="H21" i="3"/>
  <c r="L18" i="3"/>
  <c r="N17" i="38"/>
  <c r="M16" i="38"/>
  <c r="K39" i="44"/>
  <c r="K36" i="6" s="1"/>
  <c r="A98" i="99" l="1"/>
  <c r="A93" i="99"/>
  <c r="A97" i="99"/>
  <c r="A94" i="99"/>
  <c r="A95" i="99"/>
  <c r="A92" i="99"/>
  <c r="A88" i="99"/>
  <c r="A91" i="99"/>
  <c r="A103" i="99"/>
  <c r="A96" i="99"/>
  <c r="A101" i="99"/>
  <c r="P25" i="40"/>
  <c r="P22" i="98"/>
  <c r="K24" i="39"/>
  <c r="K21" i="98"/>
  <c r="K25" i="40"/>
  <c r="K22" i="98"/>
  <c r="K20" i="44"/>
  <c r="K20" i="6" s="1"/>
  <c r="K20" i="5"/>
  <c r="K20" i="41" s="1"/>
  <c r="P17" i="44"/>
  <c r="K28" i="5"/>
  <c r="K28" i="41" s="1"/>
  <c r="O20" i="42"/>
  <c r="M18" i="9"/>
  <c r="K16" i="10"/>
  <c r="K16" i="51" s="1"/>
  <c r="P14" i="44"/>
  <c r="K24" i="5"/>
  <c r="K24" i="41" s="1"/>
  <c r="K26" i="13"/>
  <c r="O25" i="91"/>
  <c r="M14" i="40"/>
  <c r="O14" i="40"/>
  <c r="K14" i="4"/>
  <c r="K69" i="5"/>
  <c r="K69" i="41" s="1"/>
  <c r="K16" i="5"/>
  <c r="K16" i="41" s="1"/>
  <c r="P18" i="50"/>
  <c r="P18" i="49" s="1"/>
  <c r="K27" i="5"/>
  <c r="P76" i="5"/>
  <c r="P76" i="41" s="1"/>
  <c r="K20" i="10"/>
  <c r="K20" i="51" s="1"/>
  <c r="K21" i="44"/>
  <c r="K21" i="6" s="1"/>
  <c r="K17" i="4"/>
  <c r="K18" i="39" s="1"/>
  <c r="K78" i="5"/>
  <c r="K76" i="5"/>
  <c r="P69" i="5"/>
  <c r="P14" i="50"/>
  <c r="K15" i="4"/>
  <c r="K16" i="39" s="1"/>
  <c r="K32" i="12"/>
  <c r="K35" i="44"/>
  <c r="K32" i="6" s="1"/>
  <c r="K37" i="5"/>
  <c r="K37" i="41" s="1"/>
  <c r="K23" i="5"/>
  <c r="K23" i="41" s="1"/>
  <c r="K80" i="5"/>
  <c r="K27" i="12"/>
  <c r="K27" i="93" s="1"/>
  <c r="P19" i="11"/>
  <c r="P19" i="95" s="1"/>
  <c r="P37" i="5"/>
  <c r="P37" i="41" s="1"/>
  <c r="O15" i="9"/>
  <c r="K15" i="10"/>
  <c r="K15" i="51" s="1"/>
  <c r="K15" i="50"/>
  <c r="O15" i="51"/>
  <c r="K38" i="44"/>
  <c r="K39" i="5"/>
  <c r="K39" i="41" s="1"/>
  <c r="K14" i="10"/>
  <c r="K14" i="51" s="1"/>
  <c r="P18" i="10"/>
  <c r="P18" i="51" s="1"/>
  <c r="M15" i="49"/>
  <c r="K40" i="5"/>
  <c r="K55" i="12"/>
  <c r="K31" i="5"/>
  <c r="K35" i="12"/>
  <c r="P21" i="44"/>
  <c r="K64" i="5"/>
  <c r="K24" i="12"/>
  <c r="K24" i="93" s="1"/>
  <c r="O19" i="42"/>
  <c r="P38" i="44"/>
  <c r="P35" i="6" s="1"/>
  <c r="L25" i="3"/>
  <c r="I15" i="34" s="1"/>
  <c r="L130" i="41"/>
  <c r="I17" i="34" s="1"/>
  <c r="I21" i="2" s="1"/>
  <c r="K19" i="5"/>
  <c r="K19" i="42" s="1"/>
  <c r="K22" i="4"/>
  <c r="K23" i="39" s="1"/>
  <c r="L25" i="38"/>
  <c r="I15" i="36" s="1"/>
  <c r="I17" i="2" s="1"/>
  <c r="L27" i="92"/>
  <c r="I25" i="36" s="1"/>
  <c r="I47" i="2" s="1"/>
  <c r="L25" i="94"/>
  <c r="I24" i="36" s="1"/>
  <c r="I44" i="2" s="1"/>
  <c r="N25" i="94"/>
  <c r="G24" i="36" s="1"/>
  <c r="G44" i="2" s="1"/>
  <c r="L25" i="90"/>
  <c r="I26" i="36" s="1"/>
  <c r="I50" i="2" s="1"/>
  <c r="N15" i="48"/>
  <c r="G20" i="36" s="1"/>
  <c r="G32" i="2" s="1"/>
  <c r="N25" i="49"/>
  <c r="G21" i="36" s="1"/>
  <c r="G35" i="2" s="1"/>
  <c r="N18" i="52"/>
  <c r="G22" i="36" s="1"/>
  <c r="G38" i="2" s="1"/>
  <c r="L18" i="52"/>
  <c r="I22" i="36" s="1"/>
  <c r="I38" i="2" s="1"/>
  <c r="L24" i="46"/>
  <c r="I19" i="36" s="1"/>
  <c r="I29" i="2" s="1"/>
  <c r="N23" i="42"/>
  <c r="G17" i="36" s="1"/>
  <c r="G23" i="2" s="1"/>
  <c r="N25" i="38"/>
  <c r="G15" i="36" s="1"/>
  <c r="G17" i="2" s="1"/>
  <c r="N27" i="92"/>
  <c r="G25" i="36" s="1"/>
  <c r="G47" i="2" s="1"/>
  <c r="N25" i="90"/>
  <c r="G26" i="36" s="1"/>
  <c r="G50" i="2" s="1"/>
  <c r="N24" i="96"/>
  <c r="G23" i="36" s="1"/>
  <c r="G41" i="2" s="1"/>
  <c r="L24" i="96"/>
  <c r="I23" i="36" s="1"/>
  <c r="I41" i="2" s="1"/>
  <c r="L15" i="48"/>
  <c r="I20" i="36" s="1"/>
  <c r="I32" i="2" s="1"/>
  <c r="L25" i="49"/>
  <c r="I21" i="36" s="1"/>
  <c r="I35" i="2" s="1"/>
  <c r="N18" i="43"/>
  <c r="G18" i="36" s="1"/>
  <c r="G26" i="2" s="1"/>
  <c r="L18" i="43"/>
  <c r="I18" i="36" s="1"/>
  <c r="I26" i="2" s="1"/>
  <c r="L23" i="42"/>
  <c r="I17" i="36" s="1"/>
  <c r="I23" i="2" s="1"/>
  <c r="N24" i="46"/>
  <c r="G19" i="36" s="1"/>
  <c r="G29" i="2" s="1"/>
  <c r="N29" i="40"/>
  <c r="G16" i="36" s="1"/>
  <c r="G20" i="2" s="1"/>
  <c r="L29" i="40"/>
  <c r="I16" i="36" s="1"/>
  <c r="I20" i="2" s="1"/>
  <c r="M14" i="45"/>
  <c r="M14" i="46"/>
  <c r="P14" i="6"/>
  <c r="K14" i="9"/>
  <c r="K14" i="49"/>
  <c r="O14" i="9"/>
  <c r="M14" i="95"/>
  <c r="M14" i="96"/>
  <c r="M14" i="93"/>
  <c r="M14" i="94"/>
  <c r="K14" i="13"/>
  <c r="K61" i="5"/>
  <c r="N40" i="51"/>
  <c r="G22" i="34" s="1"/>
  <c r="G36" i="2" s="1"/>
  <c r="P33" i="44"/>
  <c r="K67" i="5"/>
  <c r="L40" i="51"/>
  <c r="I22" i="34" s="1"/>
  <c r="I36" i="2" s="1"/>
  <c r="L37" i="6"/>
  <c r="I18" i="34" s="1"/>
  <c r="I24" i="2" s="1"/>
  <c r="N20" i="9"/>
  <c r="G21" i="34" s="1"/>
  <c r="G33" i="2" s="1"/>
  <c r="K66" i="5"/>
  <c r="K66" i="41" s="1"/>
  <c r="K33" i="108"/>
  <c r="N63" i="93"/>
  <c r="G24" i="34" s="1"/>
  <c r="G42" i="2" s="1"/>
  <c r="K38" i="5"/>
  <c r="K38" i="41" s="1"/>
  <c r="K75" i="5"/>
  <c r="K19" i="50"/>
  <c r="K19" i="49" s="1"/>
  <c r="P19" i="50"/>
  <c r="P19" i="49" s="1"/>
  <c r="N31" i="91"/>
  <c r="G25" i="34" s="1"/>
  <c r="G45" i="2" s="1"/>
  <c r="L78" i="89"/>
  <c r="I26" i="34" s="1"/>
  <c r="I48" i="2" s="1"/>
  <c r="N30" i="45"/>
  <c r="G19" i="34" s="1"/>
  <c r="G27" i="2" s="1"/>
  <c r="L47" i="47"/>
  <c r="I20" i="34" s="1"/>
  <c r="I30" i="2" s="1"/>
  <c r="N47" i="47"/>
  <c r="G20" i="34" s="1"/>
  <c r="G30" i="2" s="1"/>
  <c r="L24" i="95"/>
  <c r="I23" i="34" s="1"/>
  <c r="I39" i="2" s="1"/>
  <c r="L63" i="93"/>
  <c r="I24" i="34" s="1"/>
  <c r="I42" i="2" s="1"/>
  <c r="N24" i="95"/>
  <c r="G23" i="34" s="1"/>
  <c r="G39" i="2" s="1"/>
  <c r="L30" i="45"/>
  <c r="I19" i="34" s="1"/>
  <c r="I27" i="2" s="1"/>
  <c r="L31" i="91"/>
  <c r="I25" i="34" s="1"/>
  <c r="I45" i="2" s="1"/>
  <c r="L20" i="9"/>
  <c r="I21" i="34" s="1"/>
  <c r="I33" i="2" s="1"/>
  <c r="N37" i="6"/>
  <c r="G18" i="34" s="1"/>
  <c r="G24" i="2" s="1"/>
  <c r="N78" i="89"/>
  <c r="G26" i="34" s="1"/>
  <c r="G48" i="2" s="1"/>
  <c r="O15" i="6"/>
  <c r="P15" i="44"/>
  <c r="L30" i="39"/>
  <c r="I16" i="34" s="1"/>
  <c r="I18" i="2" s="1"/>
  <c r="K15" i="44"/>
  <c r="K15" i="6" s="1"/>
  <c r="K36" i="44"/>
  <c r="P14" i="5"/>
  <c r="K35" i="5"/>
  <c r="K62" i="5"/>
  <c r="K26" i="4"/>
  <c r="K27" i="39" s="1"/>
  <c r="K82" i="5"/>
  <c r="K18" i="4"/>
  <c r="K19" i="39" s="1"/>
  <c r="K68" i="5"/>
  <c r="K68" i="41" s="1"/>
  <c r="K36" i="5"/>
  <c r="K36" i="41" s="1"/>
  <c r="M16" i="42"/>
  <c r="K33" i="5"/>
  <c r="K20" i="42"/>
  <c r="K15" i="40"/>
  <c r="K70" i="89"/>
  <c r="K21" i="7"/>
  <c r="K21" i="45" s="1"/>
  <c r="K37" i="44"/>
  <c r="K34" i="6" s="1"/>
  <c r="K70" i="5"/>
  <c r="K70" i="41" s="1"/>
  <c r="M19" i="9"/>
  <c r="K17" i="7"/>
  <c r="K74" i="5"/>
  <c r="K74" i="41" s="1"/>
  <c r="K22" i="42"/>
  <c r="K18" i="5"/>
  <c r="K18" i="41" s="1"/>
  <c r="K17" i="42"/>
  <c r="K65" i="5"/>
  <c r="K65" i="41" s="1"/>
  <c r="K41" i="5"/>
  <c r="K41" i="41" s="1"/>
  <c r="M21" i="42"/>
  <c r="M17" i="42"/>
  <c r="K21" i="42"/>
  <c r="K26" i="5"/>
  <c r="K26" i="41" s="1"/>
  <c r="K19" i="7"/>
  <c r="K19" i="45" s="1"/>
  <c r="M18" i="42"/>
  <c r="K73" i="5"/>
  <c r="K73" i="41" s="1"/>
  <c r="K79" i="5"/>
  <c r="K79" i="41" s="1"/>
  <c r="M22" i="42"/>
  <c r="K28" i="7"/>
  <c r="K28" i="45" s="1"/>
  <c r="K17" i="50"/>
  <c r="K17" i="103" s="1"/>
  <c r="K38" i="12"/>
  <c r="K25" i="7"/>
  <c r="K25" i="45" s="1"/>
  <c r="K28" i="44"/>
  <c r="K28" i="6" s="1"/>
  <c r="K27" i="7"/>
  <c r="K27" i="45" s="1"/>
  <c r="K31" i="12"/>
  <c r="K31" i="93" s="1"/>
  <c r="K26" i="7"/>
  <c r="K26" i="45" s="1"/>
  <c r="K18" i="7"/>
  <c r="K23" i="7"/>
  <c r="K23" i="45" s="1"/>
  <c r="M19" i="91"/>
  <c r="M19" i="92"/>
  <c r="K21" i="13"/>
  <c r="K21" i="107" s="1"/>
  <c r="K17" i="11"/>
  <c r="K17" i="95" s="1"/>
  <c r="K18" i="9"/>
  <c r="K18" i="11"/>
  <c r="K18" i="95" s="1"/>
  <c r="K42" i="12"/>
  <c r="K42" i="93" s="1"/>
  <c r="K67" i="89"/>
  <c r="M21" i="94"/>
  <c r="M24" i="94"/>
  <c r="P25" i="12"/>
  <c r="P25" i="93" s="1"/>
  <c r="K21" i="11"/>
  <c r="P45" i="12"/>
  <c r="P45" i="93" s="1"/>
  <c r="K16" i="108"/>
  <c r="K17" i="12"/>
  <c r="K17" i="93" s="1"/>
  <c r="K32" i="13"/>
  <c r="K32" i="107" s="1"/>
  <c r="K22" i="12"/>
  <c r="K22" i="93" s="1"/>
  <c r="K26" i="108"/>
  <c r="M26" i="91"/>
  <c r="M26" i="92"/>
  <c r="K31" i="13"/>
  <c r="K46" i="12"/>
  <c r="K46" i="93" s="1"/>
  <c r="K54" i="12"/>
  <c r="K26" i="12"/>
  <c r="K26" i="93" s="1"/>
  <c r="K18" i="13"/>
  <c r="K18" i="107" s="1"/>
  <c r="K17" i="13"/>
  <c r="K17" i="107" s="1"/>
  <c r="K51" i="12"/>
  <c r="K51" i="93" s="1"/>
  <c r="M22" i="90"/>
  <c r="K63" i="89"/>
  <c r="K52" i="12"/>
  <c r="K52" i="93" s="1"/>
  <c r="K44" i="12"/>
  <c r="K44" i="93" s="1"/>
  <c r="M23" i="91"/>
  <c r="M23" i="92"/>
  <c r="K60" i="12"/>
  <c r="K60" i="93" s="1"/>
  <c r="K29" i="12"/>
  <c r="K29" i="93" s="1"/>
  <c r="P50" i="12"/>
  <c r="P50" i="93" s="1"/>
  <c r="K51" i="89"/>
  <c r="K25" i="108"/>
  <c r="M17" i="90"/>
  <c r="K68" i="89"/>
  <c r="K21" i="108"/>
  <c r="K41" i="108"/>
  <c r="K57" i="89"/>
  <c r="P57" i="89"/>
  <c r="K37" i="13"/>
  <c r="K37" i="107" s="1"/>
  <c r="K25" i="92"/>
  <c r="M27" i="91"/>
  <c r="K34" i="13"/>
  <c r="K34" i="107" s="1"/>
  <c r="P42" i="5"/>
  <c r="P42" i="41" s="1"/>
  <c r="K59" i="89"/>
  <c r="K50" i="89"/>
  <c r="K22" i="13"/>
  <c r="K22" i="107" s="1"/>
  <c r="M25" i="92"/>
  <c r="M25" i="91"/>
  <c r="K44" i="89"/>
  <c r="K39" i="108"/>
  <c r="K53" i="89"/>
  <c r="K36" i="108"/>
  <c r="K47" i="89"/>
  <c r="K35" i="108"/>
  <c r="K31" i="108"/>
  <c r="K34" i="5"/>
  <c r="K34" i="41" s="1"/>
  <c r="P28" i="12"/>
  <c r="P28" i="93" s="1"/>
  <c r="K71" i="5"/>
  <c r="K71" i="41" s="1"/>
  <c r="M15" i="89"/>
  <c r="M15" i="90"/>
  <c r="M15" i="95"/>
  <c r="M15" i="96"/>
  <c r="K15" i="5"/>
  <c r="M15" i="6"/>
  <c r="M15" i="41"/>
  <c r="M15" i="42"/>
  <c r="K15" i="7"/>
  <c r="K15" i="91"/>
  <c r="K15" i="92"/>
  <c r="M15" i="3"/>
  <c r="M15" i="38"/>
  <c r="O15" i="91"/>
  <c r="O15" i="92"/>
  <c r="K15" i="49"/>
  <c r="O15" i="49"/>
  <c r="K28" i="12"/>
  <c r="K28" i="93" s="1"/>
  <c r="K21" i="4"/>
  <c r="K22" i="39" s="1"/>
  <c r="P18" i="5"/>
  <c r="P18" i="41" s="1"/>
  <c r="P15" i="13"/>
  <c r="K14" i="5"/>
  <c r="P15" i="5"/>
  <c r="K60" i="89"/>
  <c r="P75" i="5"/>
  <c r="P75" i="41" s="1"/>
  <c r="K14" i="12"/>
  <c r="O14" i="94"/>
  <c r="K17" i="108"/>
  <c r="K48" i="12"/>
  <c r="K48" i="93" s="1"/>
  <c r="K25" i="12"/>
  <c r="K25" i="93" s="1"/>
  <c r="O15" i="96"/>
  <c r="K15" i="11"/>
  <c r="O14" i="96"/>
  <c r="K14" i="11"/>
  <c r="K33" i="12"/>
  <c r="K33" i="93" s="1"/>
  <c r="P71" i="5"/>
  <c r="P71" i="41" s="1"/>
  <c r="K40" i="12"/>
  <c r="K40" i="93" s="1"/>
  <c r="O16" i="38"/>
  <c r="K42" i="5"/>
  <c r="K42" i="41" s="1"/>
  <c r="P34" i="44"/>
  <c r="P31" i="6" s="1"/>
  <c r="P24" i="44"/>
  <c r="P24" i="6" s="1"/>
  <c r="P23" i="5"/>
  <c r="P23" i="41" s="1"/>
  <c r="K57" i="12"/>
  <c r="K57" i="93" s="1"/>
  <c r="K16" i="12"/>
  <c r="K16" i="93" s="1"/>
  <c r="M17" i="94"/>
  <c r="K19" i="12"/>
  <c r="K19" i="93" s="1"/>
  <c r="O21" i="94"/>
  <c r="K53" i="12"/>
  <c r="K53" i="93" s="1"/>
  <c r="K37" i="12"/>
  <c r="K37" i="93" s="1"/>
  <c r="K72" i="89"/>
  <c r="K52" i="89"/>
  <c r="K14" i="7"/>
  <c r="K41" i="12"/>
  <c r="K41" i="93" s="1"/>
  <c r="K58" i="12"/>
  <c r="K58" i="93" s="1"/>
  <c r="K59" i="5"/>
  <c r="K18" i="108"/>
  <c r="O19" i="92"/>
  <c r="P20" i="44"/>
  <c r="O27" i="91"/>
  <c r="K28" i="13"/>
  <c r="K28" i="107" s="1"/>
  <c r="K30" i="13"/>
  <c r="K30" i="107" s="1"/>
  <c r="K24" i="13"/>
  <c r="K24" i="107" s="1"/>
  <c r="O23" i="92"/>
  <c r="K23" i="108"/>
  <c r="O22" i="90"/>
  <c r="P70" i="5"/>
  <c r="P70" i="41" s="1"/>
  <c r="K14" i="3"/>
  <c r="K39" i="12"/>
  <c r="K39" i="93" s="1"/>
  <c r="K85" i="5"/>
  <c r="K18" i="12"/>
  <c r="K18" i="93" s="1"/>
  <c r="M16" i="49"/>
  <c r="K19" i="10"/>
  <c r="K16" i="50"/>
  <c r="K16" i="103" s="1"/>
  <c r="K22" i="10"/>
  <c r="K22" i="51" s="1"/>
  <c r="P81" i="5"/>
  <c r="P81" i="41" s="1"/>
  <c r="M24" i="90"/>
  <c r="P33" i="108"/>
  <c r="O26" i="92"/>
  <c r="K27" i="13"/>
  <c r="K27" i="107" s="1"/>
  <c r="K56" i="12"/>
  <c r="K56" i="93" s="1"/>
  <c r="M29" i="91"/>
  <c r="K66" i="89"/>
  <c r="K45" i="89"/>
  <c r="K30" i="108"/>
  <c r="M16" i="90"/>
  <c r="K29" i="13"/>
  <c r="K29" i="107" s="1"/>
  <c r="M17" i="92"/>
  <c r="K29" i="7"/>
  <c r="K29" i="45" s="1"/>
  <c r="K15" i="12"/>
  <c r="M21" i="91"/>
  <c r="M17" i="46"/>
  <c r="M15" i="93"/>
  <c r="P19" i="3"/>
  <c r="K23" i="12"/>
  <c r="K23" i="93" s="1"/>
  <c r="M15" i="45"/>
  <c r="K24" i="7"/>
  <c r="P16" i="4"/>
  <c r="P17" i="39" s="1"/>
  <c r="P38" i="5"/>
  <c r="P38" i="41" s="1"/>
  <c r="M14" i="89"/>
  <c r="M24" i="92"/>
  <c r="K55" i="89"/>
  <c r="K20" i="108"/>
  <c r="K16" i="13"/>
  <c r="K16" i="107" s="1"/>
  <c r="M16" i="46"/>
  <c r="K40" i="108"/>
  <c r="M16" i="92"/>
  <c r="K16" i="7"/>
  <c r="P30" i="5"/>
  <c r="P30" i="41" s="1"/>
  <c r="P83" i="5"/>
  <c r="P83" i="41" s="1"/>
  <c r="K14" i="14"/>
  <c r="K49" i="89"/>
  <c r="K25" i="13"/>
  <c r="K25" i="107" s="1"/>
  <c r="K22" i="11"/>
  <c r="P25" i="5"/>
  <c r="P25" i="41" s="1"/>
  <c r="K43" i="89"/>
  <c r="K28" i="108"/>
  <c r="K64" i="89"/>
  <c r="P34" i="5"/>
  <c r="P34" i="41" s="1"/>
  <c r="N30" i="39"/>
  <c r="G16" i="34" s="1"/>
  <c r="G18" i="2" s="1"/>
  <c r="K47" i="12"/>
  <c r="K47" i="93" s="1"/>
  <c r="K36" i="12"/>
  <c r="K36" i="93" s="1"/>
  <c r="O23" i="38"/>
  <c r="M18" i="91"/>
  <c r="P60" i="5"/>
  <c r="P60" i="41" s="1"/>
  <c r="M14" i="91"/>
  <c r="P23" i="4"/>
  <c r="O15" i="40"/>
  <c r="K62" i="89"/>
  <c r="K56" i="89"/>
  <c r="K33" i="13"/>
  <c r="K33" i="107" s="1"/>
  <c r="K23" i="13"/>
  <c r="K23" i="107" s="1"/>
  <c r="K71" i="89"/>
  <c r="K20" i="3"/>
  <c r="M22" i="91"/>
  <c r="K59" i="12"/>
  <c r="K59" i="93" s="1"/>
  <c r="K20" i="11"/>
  <c r="K20" i="95" s="1"/>
  <c r="K22" i="7"/>
  <c r="K22" i="45" s="1"/>
  <c r="N130" i="41"/>
  <c r="G17" i="34" s="1"/>
  <c r="G21" i="2" s="1"/>
  <c r="O14" i="39"/>
  <c r="P84" i="5"/>
  <c r="P84" i="41" s="1"/>
  <c r="O23" i="90"/>
  <c r="P21" i="5"/>
  <c r="P21" i="41" s="1"/>
  <c r="K35" i="13"/>
  <c r="K35" i="107" s="1"/>
  <c r="K20" i="7"/>
  <c r="K20" i="45" s="1"/>
  <c r="P72" i="5"/>
  <c r="O22" i="3"/>
  <c r="K22" i="3"/>
  <c r="O15" i="38"/>
  <c r="M22" i="3"/>
  <c r="P39" i="44"/>
  <c r="P36" i="6" s="1"/>
  <c r="P17" i="10"/>
  <c r="P17" i="51" s="1"/>
  <c r="P22" i="5"/>
  <c r="P22" i="41" s="1"/>
  <c r="P35" i="44"/>
  <c r="P32" i="6" s="1"/>
  <c r="P77" i="5"/>
  <c r="P77" i="41" s="1"/>
  <c r="P29" i="5"/>
  <c r="P37" i="44"/>
  <c r="P34" i="6" s="1"/>
  <c r="M21" i="3"/>
  <c r="N25" i="3"/>
  <c r="K21" i="3"/>
  <c r="K21" i="95" l="1"/>
  <c r="K15" i="105"/>
  <c r="K22" i="95"/>
  <c r="K16" i="105"/>
  <c r="P14" i="49"/>
  <c r="A14" i="49" s="1"/>
  <c r="K17" i="45"/>
  <c r="K17" i="101"/>
  <c r="P24" i="39"/>
  <c r="P21" i="98"/>
  <c r="P15" i="42"/>
  <c r="P46" i="89"/>
  <c r="K25" i="91"/>
  <c r="K26" i="107"/>
  <c r="P15" i="107"/>
  <c r="A15" i="107" s="1"/>
  <c r="K55" i="93"/>
  <c r="K32" i="93"/>
  <c r="K35" i="93"/>
  <c r="K35" i="6"/>
  <c r="P17" i="6"/>
  <c r="P21" i="6"/>
  <c r="P20" i="6"/>
  <c r="K78" i="41"/>
  <c r="K75" i="41"/>
  <c r="K31" i="41"/>
  <c r="K80" i="41"/>
  <c r="K62" i="41"/>
  <c r="K67" i="41"/>
  <c r="K27" i="41"/>
  <c r="K61" i="41"/>
  <c r="K64" i="41"/>
  <c r="K40" i="41"/>
  <c r="P69" i="41"/>
  <c r="K76" i="41"/>
  <c r="K14" i="40"/>
  <c r="K14" i="98"/>
  <c r="K35" i="41"/>
  <c r="K15" i="9"/>
  <c r="K15" i="103"/>
  <c r="A14" i="99"/>
  <c r="P105" i="99"/>
  <c r="P15" i="6"/>
  <c r="A14" i="6"/>
  <c r="P20" i="5"/>
  <c r="P20" i="41" s="1"/>
  <c r="P80" i="5"/>
  <c r="P80" i="41" s="1"/>
  <c r="P15" i="50"/>
  <c r="K14" i="39"/>
  <c r="P61" i="12"/>
  <c r="P61" i="93" s="1"/>
  <c r="O14" i="49"/>
  <c r="P24" i="5"/>
  <c r="P24" i="41" s="1"/>
  <c r="K24" i="94"/>
  <c r="P26" i="13"/>
  <c r="P26" i="107" s="1"/>
  <c r="P15" i="4"/>
  <c r="P63" i="5"/>
  <c r="P63" i="41" s="1"/>
  <c r="P35" i="12"/>
  <c r="O25" i="92"/>
  <c r="P14" i="9"/>
  <c r="P22" i="4"/>
  <c r="P23" i="39" s="1"/>
  <c r="P27" i="12"/>
  <c r="P27" i="93" s="1"/>
  <c r="K16" i="42"/>
  <c r="P28" i="5"/>
  <c r="P34" i="12"/>
  <c r="P34" i="93" s="1"/>
  <c r="O16" i="42"/>
  <c r="P15" i="10"/>
  <c r="P18" i="9"/>
  <c r="O18" i="9"/>
  <c r="P35" i="5"/>
  <c r="P78" i="5"/>
  <c r="P78" i="41" s="1"/>
  <c r="P16" i="5"/>
  <c r="P16" i="41" s="1"/>
  <c r="P19" i="5"/>
  <c r="P17" i="4"/>
  <c r="P18" i="39" s="1"/>
  <c r="P14" i="4"/>
  <c r="P66" i="5"/>
  <c r="P66" i="41" s="1"/>
  <c r="P27" i="5"/>
  <c r="P27" i="41" s="1"/>
  <c r="P16" i="10"/>
  <c r="P16" i="51" s="1"/>
  <c r="P32" i="12"/>
  <c r="P55" i="12"/>
  <c r="P40" i="5"/>
  <c r="P31" i="5"/>
  <c r="P39" i="5"/>
  <c r="O24" i="94"/>
  <c r="O14" i="51"/>
  <c r="P14" i="10"/>
  <c r="P61" i="5"/>
  <c r="P61" i="41" s="1"/>
  <c r="P24" i="12"/>
  <c r="P36" i="44"/>
  <c r="P64" i="5"/>
  <c r="P62" i="5"/>
  <c r="P62" i="41" s="1"/>
  <c r="O19" i="9"/>
  <c r="P67" i="5"/>
  <c r="P67" i="41" s="1"/>
  <c r="P16" i="11"/>
  <c r="P16" i="95" s="1"/>
  <c r="P19" i="9"/>
  <c r="P20" i="10"/>
  <c r="P20" i="51" s="1"/>
  <c r="P26" i="4"/>
  <c r="P27" i="39" s="1"/>
  <c r="P17" i="5"/>
  <c r="P17" i="41" s="1"/>
  <c r="P79" i="5"/>
  <c r="P79" i="41" s="1"/>
  <c r="P21" i="4"/>
  <c r="P22" i="39" s="1"/>
  <c r="K19" i="9"/>
  <c r="O17" i="42"/>
  <c r="M40" i="51"/>
  <c r="F22" i="34" s="1"/>
  <c r="F36" i="2" s="1"/>
  <c r="M130" i="41"/>
  <c r="F17" i="34" s="1"/>
  <c r="F21" i="2" s="1"/>
  <c r="P68" i="5"/>
  <c r="P32" i="5"/>
  <c r="M18" i="43"/>
  <c r="F18" i="36" s="1"/>
  <c r="F26" i="2" s="1"/>
  <c r="M25" i="38"/>
  <c r="F15" i="36" s="1"/>
  <c r="F17" i="2" s="1"/>
  <c r="M23" i="42"/>
  <c r="F17" i="36" s="1"/>
  <c r="F23" i="2" s="1"/>
  <c r="M25" i="49"/>
  <c r="F21" i="36" s="1"/>
  <c r="F35" i="2" s="1"/>
  <c r="M29" i="40"/>
  <c r="F16" i="36" s="1"/>
  <c r="F20" i="2" s="1"/>
  <c r="M27" i="92"/>
  <c r="F25" i="36" s="1"/>
  <c r="F47" i="2" s="1"/>
  <c r="M15" i="48"/>
  <c r="F20" i="36" s="1"/>
  <c r="F32" i="2" s="1"/>
  <c r="M25" i="90"/>
  <c r="F26" i="36" s="1"/>
  <c r="F50" i="2" s="1"/>
  <c r="M25" i="94"/>
  <c r="F24" i="36" s="1"/>
  <c r="F44" i="2" s="1"/>
  <c r="M18" i="52"/>
  <c r="F22" i="36" s="1"/>
  <c r="F38" i="2" s="1"/>
  <c r="M24" i="46"/>
  <c r="F19" i="36" s="1"/>
  <c r="F29" i="2" s="1"/>
  <c r="M24" i="96"/>
  <c r="F23" i="36" s="1"/>
  <c r="F41" i="2" s="1"/>
  <c r="P14" i="41"/>
  <c r="P14" i="42"/>
  <c r="K14" i="45"/>
  <c r="K14" i="46"/>
  <c r="O14" i="45"/>
  <c r="O14" i="46"/>
  <c r="K14" i="41"/>
  <c r="K14" i="42"/>
  <c r="O14" i="41"/>
  <c r="O14" i="42"/>
  <c r="K14" i="95"/>
  <c r="K14" i="96"/>
  <c r="K14" i="89"/>
  <c r="K14" i="90"/>
  <c r="O14" i="89"/>
  <c r="O14" i="90"/>
  <c r="K14" i="93"/>
  <c r="K14" i="94"/>
  <c r="O14" i="91"/>
  <c r="O14" i="92"/>
  <c r="M37" i="6"/>
  <c r="F18" i="34" s="1"/>
  <c r="F24" i="2" s="1"/>
  <c r="K14" i="91"/>
  <c r="K14" i="92"/>
  <c r="M30" i="39"/>
  <c r="F16" i="34" s="1"/>
  <c r="F18" i="2" s="1"/>
  <c r="P65" i="5"/>
  <c r="P31" i="12"/>
  <c r="P19" i="42"/>
  <c r="O17" i="9"/>
  <c r="P17" i="50"/>
  <c r="P17" i="103" s="1"/>
  <c r="O17" i="49"/>
  <c r="P14" i="7"/>
  <c r="I27" i="36"/>
  <c r="D11" i="36" s="1"/>
  <c r="K23" i="3"/>
  <c r="K23" i="38"/>
  <c r="P36" i="5"/>
  <c r="P36" i="41" s="1"/>
  <c r="P33" i="5"/>
  <c r="P16" i="42"/>
  <c r="A16" i="42" s="1"/>
  <c r="K17" i="46"/>
  <c r="O21" i="46"/>
  <c r="O17" i="46"/>
  <c r="P20" i="42"/>
  <c r="K21" i="46"/>
  <c r="P21" i="42"/>
  <c r="K22" i="46"/>
  <c r="O18" i="42"/>
  <c r="P18" i="42"/>
  <c r="K18" i="42"/>
  <c r="O19" i="46"/>
  <c r="K19" i="46"/>
  <c r="P22" i="42"/>
  <c r="O22" i="46"/>
  <c r="K17" i="49"/>
  <c r="K17" i="9"/>
  <c r="P28" i="44"/>
  <c r="P28" i="6" s="1"/>
  <c r="A28" i="6" s="1"/>
  <c r="P20" i="7"/>
  <c r="O20" i="46"/>
  <c r="O23" i="46"/>
  <c r="O14" i="48"/>
  <c r="K20" i="46"/>
  <c r="K16" i="46"/>
  <c r="K23" i="46"/>
  <c r="K14" i="48"/>
  <c r="O18" i="46"/>
  <c r="O16" i="46"/>
  <c r="K18" i="46"/>
  <c r="K19" i="91"/>
  <c r="K19" i="92"/>
  <c r="K16" i="49"/>
  <c r="K16" i="9"/>
  <c r="O16" i="49"/>
  <c r="O16" i="9"/>
  <c r="K21" i="94"/>
  <c r="O29" i="91"/>
  <c r="P18" i="11"/>
  <c r="P18" i="95" s="1"/>
  <c r="K29" i="91"/>
  <c r="O16" i="90"/>
  <c r="K26" i="91"/>
  <c r="K26" i="92"/>
  <c r="K18" i="94"/>
  <c r="K23" i="94"/>
  <c r="O23" i="94"/>
  <c r="O22" i="94"/>
  <c r="O18" i="94"/>
  <c r="O24" i="90"/>
  <c r="K24" i="90"/>
  <c r="K22" i="94"/>
  <c r="K16" i="90"/>
  <c r="O19" i="94"/>
  <c r="K23" i="91"/>
  <c r="K23" i="92"/>
  <c r="O17" i="94"/>
  <c r="K17" i="92"/>
  <c r="K17" i="91"/>
  <c r="O17" i="92"/>
  <c r="O17" i="91"/>
  <c r="K22" i="90"/>
  <c r="K17" i="94"/>
  <c r="P51" i="89"/>
  <c r="O18" i="91"/>
  <c r="O18" i="92"/>
  <c r="K19" i="94"/>
  <c r="P63" i="89"/>
  <c r="K18" i="91"/>
  <c r="K18" i="92"/>
  <c r="K24" i="92"/>
  <c r="K24" i="91"/>
  <c r="O22" i="91"/>
  <c r="O22" i="92"/>
  <c r="K16" i="92"/>
  <c r="K16" i="91"/>
  <c r="O16" i="92"/>
  <c r="O16" i="91"/>
  <c r="P25" i="92"/>
  <c r="P25" i="91"/>
  <c r="K17" i="90"/>
  <c r="K22" i="91"/>
  <c r="K22" i="92"/>
  <c r="O21" i="91"/>
  <c r="O21" i="92"/>
  <c r="K20" i="90"/>
  <c r="O24" i="92"/>
  <c r="O24" i="91"/>
  <c r="O20" i="90"/>
  <c r="K27" i="91"/>
  <c r="K21" i="91"/>
  <c r="K21" i="92"/>
  <c r="K23" i="90"/>
  <c r="O19" i="90"/>
  <c r="K18" i="90"/>
  <c r="P31" i="108"/>
  <c r="K21" i="90"/>
  <c r="K19" i="90"/>
  <c r="P36" i="108"/>
  <c r="O18" i="90"/>
  <c r="P27" i="108"/>
  <c r="O21" i="90"/>
  <c r="P38" i="108"/>
  <c r="P15" i="89"/>
  <c r="P15" i="90"/>
  <c r="O15" i="89"/>
  <c r="O15" i="90"/>
  <c r="K15" i="89"/>
  <c r="K15" i="90"/>
  <c r="O15" i="93"/>
  <c r="O15" i="94"/>
  <c r="K15" i="93"/>
  <c r="K15" i="94"/>
  <c r="K15" i="95"/>
  <c r="K15" i="96"/>
  <c r="K15" i="41"/>
  <c r="K15" i="42"/>
  <c r="O15" i="41"/>
  <c r="O15" i="42"/>
  <c r="K15" i="3"/>
  <c r="K15" i="38"/>
  <c r="O15" i="45"/>
  <c r="O15" i="46"/>
  <c r="P15" i="91"/>
  <c r="P15" i="92"/>
  <c r="P15" i="49"/>
  <c r="K15" i="45"/>
  <c r="K15" i="46"/>
  <c r="P52" i="89"/>
  <c r="P67" i="89"/>
  <c r="P60" i="89"/>
  <c r="O14" i="93"/>
  <c r="P14" i="12"/>
  <c r="O17" i="90"/>
  <c r="P17" i="108"/>
  <c r="P33" i="12"/>
  <c r="P33" i="93" s="1"/>
  <c r="P48" i="12"/>
  <c r="P48" i="93" s="1"/>
  <c r="P44" i="12"/>
  <c r="P44" i="93" s="1"/>
  <c r="O15" i="95"/>
  <c r="P15" i="11"/>
  <c r="P14" i="11"/>
  <c r="O14" i="95"/>
  <c r="P40" i="108"/>
  <c r="P82" i="5"/>
  <c r="P16" i="38"/>
  <c r="P40" i="12"/>
  <c r="P40" i="93" s="1"/>
  <c r="P57" i="12"/>
  <c r="P57" i="93" s="1"/>
  <c r="P16" i="12"/>
  <c r="P16" i="93" s="1"/>
  <c r="P19" i="12"/>
  <c r="P19" i="93" s="1"/>
  <c r="P41" i="5"/>
  <c r="P41" i="41" s="1"/>
  <c r="P37" i="12"/>
  <c r="P37" i="93" s="1"/>
  <c r="P53" i="12"/>
  <c r="P53" i="93" s="1"/>
  <c r="P73" i="5"/>
  <c r="P73" i="41" s="1"/>
  <c r="P18" i="108"/>
  <c r="P72" i="89"/>
  <c r="G27" i="36"/>
  <c r="P58" i="12"/>
  <c r="P58" i="93" s="1"/>
  <c r="P41" i="12"/>
  <c r="P41" i="93" s="1"/>
  <c r="P59" i="5"/>
  <c r="P66" i="89"/>
  <c r="O19" i="91"/>
  <c r="P21" i="13"/>
  <c r="P21" i="107" s="1"/>
  <c r="P34" i="13"/>
  <c r="P34" i="107" s="1"/>
  <c r="P30" i="13"/>
  <c r="P30" i="107" s="1"/>
  <c r="P28" i="13"/>
  <c r="P28" i="107" s="1"/>
  <c r="P23" i="108"/>
  <c r="P24" i="13"/>
  <c r="P24" i="107" s="1"/>
  <c r="O23" i="91"/>
  <c r="M20" i="9"/>
  <c r="F21" i="34" s="1"/>
  <c r="F33" i="2" s="1"/>
  <c r="P30" i="108"/>
  <c r="O14" i="3"/>
  <c r="P14" i="3"/>
  <c r="P39" i="12"/>
  <c r="P39" i="93" s="1"/>
  <c r="P85" i="5"/>
  <c r="P44" i="89"/>
  <c r="M25" i="3"/>
  <c r="F15" i="34" s="1"/>
  <c r="P51" i="12"/>
  <c r="P51" i="93" s="1"/>
  <c r="P33" i="13"/>
  <c r="P33" i="107" s="1"/>
  <c r="P56" i="89"/>
  <c r="P27" i="7"/>
  <c r="P27" i="45" s="1"/>
  <c r="P18" i="12"/>
  <c r="P18" i="93" s="1"/>
  <c r="P23" i="12"/>
  <c r="P23" i="93" s="1"/>
  <c r="P46" i="12"/>
  <c r="P46" i="93" s="1"/>
  <c r="P16" i="13"/>
  <c r="P16" i="107" s="1"/>
  <c r="A16" i="107" s="1"/>
  <c r="P22" i="12"/>
  <c r="P22" i="93" s="1"/>
  <c r="P55" i="89"/>
  <c r="P43" i="89"/>
  <c r="P21" i="108"/>
  <c r="P15" i="12"/>
  <c r="P29" i="7"/>
  <c r="P29" i="45" s="1"/>
  <c r="P29" i="13"/>
  <c r="P29" i="107" s="1"/>
  <c r="P56" i="12"/>
  <c r="P56" i="93" s="1"/>
  <c r="P39" i="108"/>
  <c r="P19" i="7"/>
  <c r="P19" i="45" s="1"/>
  <c r="P21" i="11"/>
  <c r="P22" i="10"/>
  <c r="P22" i="51" s="1"/>
  <c r="P19" i="10"/>
  <c r="P16" i="50"/>
  <c r="P16" i="103" s="1"/>
  <c r="P74" i="5"/>
  <c r="P74" i="41" s="1"/>
  <c r="P18" i="4"/>
  <c r="P19" i="39" s="1"/>
  <c r="P26" i="5"/>
  <c r="P26" i="41" s="1"/>
  <c r="P41" i="108"/>
  <c r="P27" i="13"/>
  <c r="P27" i="107" s="1"/>
  <c r="O26" i="91"/>
  <c r="P23" i="13"/>
  <c r="P23" i="107" s="1"/>
  <c r="P64" i="89"/>
  <c r="P45" i="89"/>
  <c r="P25" i="7"/>
  <c r="P25" i="45" s="1"/>
  <c r="P29" i="12"/>
  <c r="P29" i="93" s="1"/>
  <c r="P26" i="108"/>
  <c r="P47" i="89"/>
  <c r="P17" i="7"/>
  <c r="P26" i="7"/>
  <c r="P26" i="45" s="1"/>
  <c r="P60" i="12"/>
  <c r="P60" i="93" s="1"/>
  <c r="P23" i="7"/>
  <c r="P23" i="45" s="1"/>
  <c r="P28" i="7"/>
  <c r="P28" i="45" s="1"/>
  <c r="P59" i="89"/>
  <c r="P35" i="108"/>
  <c r="P20" i="108"/>
  <c r="P22" i="13"/>
  <c r="P22" i="107" s="1"/>
  <c r="P17" i="13"/>
  <c r="P17" i="107" s="1"/>
  <c r="P50" i="89"/>
  <c r="P38" i="12"/>
  <c r="P32" i="13"/>
  <c r="P32" i="107" s="1"/>
  <c r="P21" i="7"/>
  <c r="P21" i="45" s="1"/>
  <c r="P26" i="12"/>
  <c r="P26" i="93" s="1"/>
  <c r="P17" i="12"/>
  <c r="P17" i="93" s="1"/>
  <c r="P54" i="12"/>
  <c r="P37" i="13"/>
  <c r="P37" i="107" s="1"/>
  <c r="P35" i="13"/>
  <c r="P35" i="107" s="1"/>
  <c r="P15" i="7"/>
  <c r="P31" i="13"/>
  <c r="P24" i="7"/>
  <c r="P16" i="7"/>
  <c r="P53" i="89"/>
  <c r="P68" i="89"/>
  <c r="M63" i="93"/>
  <c r="F24" i="34" s="1"/>
  <c r="F42" i="2" s="1"/>
  <c r="P47" i="12"/>
  <c r="P47" i="93" s="1"/>
  <c r="P42" i="12"/>
  <c r="P42" i="93" s="1"/>
  <c r="P71" i="89"/>
  <c r="P22" i="11"/>
  <c r="P14" i="14"/>
  <c r="P28" i="108"/>
  <c r="P36" i="12"/>
  <c r="P36" i="93" s="1"/>
  <c r="P25" i="13"/>
  <c r="P25" i="107" s="1"/>
  <c r="P49" i="89"/>
  <c r="P70" i="89"/>
  <c r="P62" i="89"/>
  <c r="P20" i="11"/>
  <c r="P20" i="95" s="1"/>
  <c r="O23" i="3"/>
  <c r="P52" i="12"/>
  <c r="P52" i="93" s="1"/>
  <c r="P17" i="11"/>
  <c r="P17" i="95" s="1"/>
  <c r="P18" i="7"/>
  <c r="P18" i="13"/>
  <c r="P18" i="107" s="1"/>
  <c r="P22" i="7"/>
  <c r="P22" i="45" s="1"/>
  <c r="P59" i="12"/>
  <c r="P59" i="93" s="1"/>
  <c r="P14" i="13"/>
  <c r="O20" i="3"/>
  <c r="P20" i="3"/>
  <c r="P22" i="3"/>
  <c r="M31" i="91"/>
  <c r="F25" i="34" s="1"/>
  <c r="F45" i="2" s="1"/>
  <c r="M47" i="47"/>
  <c r="F20" i="34" s="1"/>
  <c r="F30" i="2" s="1"/>
  <c r="M24" i="95"/>
  <c r="F23" i="34" s="1"/>
  <c r="F39" i="2" s="1"/>
  <c r="O15" i="3"/>
  <c r="M30" i="45"/>
  <c r="F19" i="34" s="1"/>
  <c r="F27" i="2" s="1"/>
  <c r="M78" i="89"/>
  <c r="F26" i="34" s="1"/>
  <c r="F48" i="2" s="1"/>
  <c r="P15" i="41"/>
  <c r="O17" i="38"/>
  <c r="P17" i="38"/>
  <c r="G15" i="34"/>
  <c r="O21" i="3"/>
  <c r="I15" i="2"/>
  <c r="I52" i="2" s="1"/>
  <c r="D11" i="2" s="1"/>
  <c r="I27" i="34"/>
  <c r="P38" i="13" l="1"/>
  <c r="P21" i="95"/>
  <c r="P15" i="105"/>
  <c r="P22" i="95"/>
  <c r="P16" i="105"/>
  <c r="A16" i="105" s="1"/>
  <c r="P40" i="10"/>
  <c r="P25" i="50"/>
  <c r="P17" i="45"/>
  <c r="P17" i="101"/>
  <c r="P30" i="7"/>
  <c r="P40" i="44"/>
  <c r="P130" i="5"/>
  <c r="P29" i="4"/>
  <c r="P16" i="108"/>
  <c r="A16" i="108" s="1"/>
  <c r="P122" i="14"/>
  <c r="P24" i="11"/>
  <c r="P15" i="51"/>
  <c r="A17" i="51" s="1"/>
  <c r="A20" i="6"/>
  <c r="A35" i="6"/>
  <c r="A15" i="41"/>
  <c r="A20" i="108"/>
  <c r="A24" i="108"/>
  <c r="A22" i="108"/>
  <c r="A19" i="108"/>
  <c r="A17" i="108"/>
  <c r="P65" i="89"/>
  <c r="A23" i="108"/>
  <c r="A18" i="108"/>
  <c r="A21" i="108"/>
  <c r="A43" i="89"/>
  <c r="P23" i="90"/>
  <c r="P25" i="108"/>
  <c r="A25" i="108" s="1"/>
  <c r="A27" i="108"/>
  <c r="A23" i="107"/>
  <c r="A18" i="107"/>
  <c r="A17" i="107"/>
  <c r="A35" i="107"/>
  <c r="A32" i="107"/>
  <c r="A24" i="107"/>
  <c r="A26" i="107"/>
  <c r="A29" i="107"/>
  <c r="A22" i="107"/>
  <c r="A37" i="107"/>
  <c r="A30" i="107"/>
  <c r="A25" i="107"/>
  <c r="A33" i="107"/>
  <c r="A34" i="107"/>
  <c r="A21" i="107"/>
  <c r="A28" i="107"/>
  <c r="A27" i="107"/>
  <c r="A20" i="107"/>
  <c r="A19" i="107"/>
  <c r="A36" i="107"/>
  <c r="P32" i="93"/>
  <c r="P35" i="93"/>
  <c r="P31" i="93"/>
  <c r="P55" i="93"/>
  <c r="P24" i="94"/>
  <c r="P24" i="93"/>
  <c r="P63" i="12"/>
  <c r="P14" i="51"/>
  <c r="P20" i="46"/>
  <c r="P20" i="45"/>
  <c r="A36" i="6"/>
  <c r="A21" i="6"/>
  <c r="A22" i="6"/>
  <c r="A17" i="6"/>
  <c r="A32" i="6"/>
  <c r="A31" i="6"/>
  <c r="A24" i="6"/>
  <c r="N9" i="44"/>
  <c r="A15" i="6"/>
  <c r="A19" i="6"/>
  <c r="A27" i="6"/>
  <c r="A23" i="6"/>
  <c r="A18" i="6"/>
  <c r="A26" i="6"/>
  <c r="A29" i="6"/>
  <c r="A16" i="6"/>
  <c r="A34" i="6"/>
  <c r="P65" i="41"/>
  <c r="A20" i="41"/>
  <c r="A26" i="41"/>
  <c r="P68" i="41"/>
  <c r="P39" i="41"/>
  <c r="A18" i="41"/>
  <c r="P28" i="41"/>
  <c r="A28" i="41" s="1"/>
  <c r="A16" i="41"/>
  <c r="A25" i="41"/>
  <c r="A24" i="41"/>
  <c r="A23" i="41"/>
  <c r="P64" i="41"/>
  <c r="A27" i="41"/>
  <c r="P31" i="41"/>
  <c r="A99" i="41" s="1"/>
  <c r="P40" i="41"/>
  <c r="A21" i="41"/>
  <c r="A17" i="41"/>
  <c r="A22" i="41"/>
  <c r="P32" i="41"/>
  <c r="P14" i="40"/>
  <c r="P14" i="98"/>
  <c r="P15" i="40"/>
  <c r="A24" i="40" s="1"/>
  <c r="P16" i="39"/>
  <c r="A15" i="49"/>
  <c r="P35" i="41"/>
  <c r="A26" i="51"/>
  <c r="A25" i="40"/>
  <c r="A27" i="40"/>
  <c r="P38" i="107"/>
  <c r="P15" i="9"/>
  <c r="A15" i="9" s="1"/>
  <c r="P15" i="103"/>
  <c r="N9" i="99"/>
  <c r="E17" i="117"/>
  <c r="A14" i="51"/>
  <c r="A14" i="3"/>
  <c r="A14" i="41"/>
  <c r="A14" i="40"/>
  <c r="A14" i="9"/>
  <c r="A14" i="42"/>
  <c r="A15" i="42"/>
  <c r="P14" i="39"/>
  <c r="A18" i="39" s="1"/>
  <c r="P17" i="42"/>
  <c r="A17" i="42" s="1"/>
  <c r="O15" i="48"/>
  <c r="H20" i="36" s="1"/>
  <c r="H32" i="2" s="1"/>
  <c r="O25" i="38"/>
  <c r="H15" i="36" s="1"/>
  <c r="H17" i="2" s="1"/>
  <c r="O29" i="40"/>
  <c r="H16" i="36" s="1"/>
  <c r="H20" i="2" s="1"/>
  <c r="O25" i="94"/>
  <c r="H24" i="36" s="1"/>
  <c r="H44" i="2" s="1"/>
  <c r="O18" i="43"/>
  <c r="H18" i="36" s="1"/>
  <c r="H26" i="2" s="1"/>
  <c r="O25" i="49"/>
  <c r="H21" i="36" s="1"/>
  <c r="H35" i="2" s="1"/>
  <c r="O24" i="96"/>
  <c r="H23" i="36" s="1"/>
  <c r="H41" i="2" s="1"/>
  <c r="O27" i="92"/>
  <c r="H25" i="36" s="1"/>
  <c r="H47" i="2" s="1"/>
  <c r="O25" i="90"/>
  <c r="H26" i="36" s="1"/>
  <c r="H50" i="2" s="1"/>
  <c r="O18" i="52"/>
  <c r="H22" i="36" s="1"/>
  <c r="H38" i="2" s="1"/>
  <c r="O23" i="42"/>
  <c r="H17" i="36" s="1"/>
  <c r="H23" i="2" s="1"/>
  <c r="O24" i="46"/>
  <c r="H19" i="36" s="1"/>
  <c r="H29" i="2" s="1"/>
  <c r="P14" i="45"/>
  <c r="P14" i="46"/>
  <c r="P14" i="95"/>
  <c r="P14" i="96"/>
  <c r="P14" i="89"/>
  <c r="A51" i="89" s="1"/>
  <c r="P14" i="90"/>
  <c r="P14" i="93"/>
  <c r="P14" i="94"/>
  <c r="P14" i="91"/>
  <c r="P14" i="92"/>
  <c r="P17" i="49"/>
  <c r="P17" i="9"/>
  <c r="P23" i="3"/>
  <c r="P23" i="38"/>
  <c r="P21" i="46"/>
  <c r="P17" i="46"/>
  <c r="P22" i="46"/>
  <c r="P19" i="46"/>
  <c r="P14" i="48"/>
  <c r="P18" i="46"/>
  <c r="P16" i="46"/>
  <c r="P23" i="46"/>
  <c r="P19" i="91"/>
  <c r="P19" i="92"/>
  <c r="P16" i="49"/>
  <c r="A16" i="49" s="1"/>
  <c r="P16" i="9"/>
  <c r="A16" i="9" s="1"/>
  <c r="P29" i="91"/>
  <c r="P21" i="94"/>
  <c r="P24" i="90"/>
  <c r="P26" i="91"/>
  <c r="P26" i="92"/>
  <c r="P23" i="94"/>
  <c r="P22" i="94"/>
  <c r="P18" i="94"/>
  <c r="P16" i="90"/>
  <c r="A16" i="90" s="1"/>
  <c r="P22" i="90"/>
  <c r="P18" i="91"/>
  <c r="P18" i="92"/>
  <c r="P19" i="94"/>
  <c r="P17" i="92"/>
  <c r="P17" i="91"/>
  <c r="P23" i="91"/>
  <c r="P23" i="92"/>
  <c r="P17" i="94"/>
  <c r="P24" i="92"/>
  <c r="P24" i="91"/>
  <c r="P21" i="91"/>
  <c r="P21" i="92"/>
  <c r="P20" i="90"/>
  <c r="P16" i="92"/>
  <c r="A16" i="92" s="1"/>
  <c r="P16" i="91"/>
  <c r="P27" i="91"/>
  <c r="P22" i="91"/>
  <c r="P22" i="92"/>
  <c r="A22" i="92" s="1"/>
  <c r="P17" i="90"/>
  <c r="P18" i="90"/>
  <c r="P21" i="90"/>
  <c r="A21" i="90" s="1"/>
  <c r="P19" i="90"/>
  <c r="P15" i="93"/>
  <c r="P15" i="94"/>
  <c r="A15" i="94" s="1"/>
  <c r="P15" i="95"/>
  <c r="A18" i="95" s="1"/>
  <c r="P15" i="96"/>
  <c r="P15" i="3"/>
  <c r="A15" i="3" s="1"/>
  <c r="P15" i="38"/>
  <c r="P15" i="45"/>
  <c r="A15" i="45" s="1"/>
  <c r="P15" i="46"/>
  <c r="A15" i="46" s="1"/>
  <c r="O130" i="41"/>
  <c r="H17" i="34" s="1"/>
  <c r="H21" i="2" s="1"/>
  <c r="O63" i="93"/>
  <c r="H24" i="34" s="1"/>
  <c r="H42" i="2" s="1"/>
  <c r="O31" i="91"/>
  <c r="H25" i="34" s="1"/>
  <c r="H45" i="2" s="1"/>
  <c r="O24" i="95"/>
  <c r="H23" i="34" s="1"/>
  <c r="H39" i="2" s="1"/>
  <c r="O78" i="89"/>
  <c r="H26" i="34" s="1"/>
  <c r="H48" i="2" s="1"/>
  <c r="O37" i="6"/>
  <c r="H18" i="34" s="1"/>
  <c r="H24" i="2" s="1"/>
  <c r="O30" i="39"/>
  <c r="H16" i="34" s="1"/>
  <c r="H18" i="2" s="1"/>
  <c r="O40" i="51"/>
  <c r="H22" i="34" s="1"/>
  <c r="H36" i="2" s="1"/>
  <c r="O47" i="47"/>
  <c r="H20" i="34" s="1"/>
  <c r="H30" i="2" s="1"/>
  <c r="O20" i="9"/>
  <c r="H21" i="34" s="1"/>
  <c r="H33" i="2" s="1"/>
  <c r="O30" i="45"/>
  <c r="H19" i="34" s="1"/>
  <c r="H27" i="2" s="1"/>
  <c r="O25" i="3"/>
  <c r="F27" i="36"/>
  <c r="P21" i="3"/>
  <c r="F15" i="2"/>
  <c r="F27" i="34"/>
  <c r="D11" i="34"/>
  <c r="G15" i="2"/>
  <c r="G52" i="2" s="1"/>
  <c r="G27" i="34"/>
  <c r="A52" i="89" l="1"/>
  <c r="A65" i="89"/>
  <c r="P18" i="105"/>
  <c r="A15" i="105"/>
  <c r="A33" i="51"/>
  <c r="A16" i="51"/>
  <c r="A30" i="51"/>
  <c r="A35" i="51"/>
  <c r="A20" i="51"/>
  <c r="A22" i="51"/>
  <c r="A32" i="51"/>
  <c r="A36" i="51"/>
  <c r="A15" i="51"/>
  <c r="A28" i="51"/>
  <c r="A39" i="51"/>
  <c r="A25" i="51"/>
  <c r="A38" i="51"/>
  <c r="A29" i="51"/>
  <c r="P40" i="51"/>
  <c r="A37" i="51"/>
  <c r="A18" i="51"/>
  <c r="A21" i="51"/>
  <c r="A24" i="51"/>
  <c r="A31" i="51"/>
  <c r="A27" i="45"/>
  <c r="A17" i="101"/>
  <c r="P26" i="101"/>
  <c r="P130" i="41"/>
  <c r="A15" i="40"/>
  <c r="A22" i="39"/>
  <c r="P24" i="98"/>
  <c r="A22" i="98"/>
  <c r="A23" i="39"/>
  <c r="A21" i="98"/>
  <c r="A89" i="108"/>
  <c r="A34" i="41"/>
  <c r="A31" i="41"/>
  <c r="A21" i="49"/>
  <c r="A19" i="49"/>
  <c r="A24" i="49"/>
  <c r="A23" i="49"/>
  <c r="A22" i="49"/>
  <c r="P25" i="49"/>
  <c r="A107" i="108"/>
  <c r="A31" i="108"/>
  <c r="A80" i="108"/>
  <c r="A96" i="108"/>
  <c r="A39" i="108"/>
  <c r="A81" i="108"/>
  <c r="A118" i="108"/>
  <c r="A115" i="108"/>
  <c r="A102" i="108"/>
  <c r="A26" i="108"/>
  <c r="P122" i="108"/>
  <c r="N9" i="108" s="1"/>
  <c r="A105" i="108"/>
  <c r="A95" i="108"/>
  <c r="A37" i="108"/>
  <c r="A113" i="108"/>
  <c r="A41" i="108"/>
  <c r="A116" i="108"/>
  <c r="A50" i="89"/>
  <c r="A71" i="89"/>
  <c r="A32" i="108"/>
  <c r="A72" i="89"/>
  <c r="A62" i="89"/>
  <c r="A53" i="89"/>
  <c r="A110" i="108"/>
  <c r="A85" i="108"/>
  <c r="A79" i="108"/>
  <c r="A59" i="89"/>
  <c r="A67" i="89"/>
  <c r="A94" i="108"/>
  <c r="A104" i="108"/>
  <c r="A117" i="108"/>
  <c r="A36" i="108"/>
  <c r="A44" i="89"/>
  <c r="A49" i="89"/>
  <c r="A109" i="108"/>
  <c r="A108" i="108"/>
  <c r="A82" i="108"/>
  <c r="A84" i="108"/>
  <c r="A66" i="89"/>
  <c r="A55" i="89"/>
  <c r="A47" i="89"/>
  <c r="A63" i="89"/>
  <c r="A121" i="108"/>
  <c r="A98" i="108"/>
  <c r="A119" i="108"/>
  <c r="A83" i="108"/>
  <c r="A64" i="89"/>
  <c r="A28" i="108"/>
  <c r="A56" i="89"/>
  <c r="A112" i="108"/>
  <c r="A97" i="108"/>
  <c r="A106" i="108"/>
  <c r="A91" i="108"/>
  <c r="A35" i="108"/>
  <c r="A33" i="108"/>
  <c r="A68" i="89"/>
  <c r="A120" i="108"/>
  <c r="A111" i="108"/>
  <c r="A99" i="108"/>
  <c r="A34" i="108"/>
  <c r="A45" i="89"/>
  <c r="A60" i="89"/>
  <c r="A70" i="89"/>
  <c r="A103" i="108"/>
  <c r="A93" i="108"/>
  <c r="A88" i="108"/>
  <c r="A54" i="89"/>
  <c r="A69" i="89"/>
  <c r="A58" i="89"/>
  <c r="A48" i="89"/>
  <c r="A75" i="89"/>
  <c r="A76" i="89"/>
  <c r="A77" i="89"/>
  <c r="A73" i="89"/>
  <c r="A74" i="89"/>
  <c r="A57" i="89"/>
  <c r="A46" i="89"/>
  <c r="A40" i="108"/>
  <c r="A30" i="108"/>
  <c r="A86" i="108"/>
  <c r="A100" i="108"/>
  <c r="A90" i="108"/>
  <c r="A38" i="108"/>
  <c r="A36" i="93"/>
  <c r="A42" i="93"/>
  <c r="A60" i="93"/>
  <c r="A21" i="93"/>
  <c r="A43" i="93"/>
  <c r="A49" i="93"/>
  <c r="A30" i="93"/>
  <c r="A20" i="93"/>
  <c r="A62" i="93"/>
  <c r="A45" i="93"/>
  <c r="A28" i="93"/>
  <c r="A25" i="93"/>
  <c r="A50" i="93"/>
  <c r="A61" i="93"/>
  <c r="A31" i="93"/>
  <c r="A44" i="93"/>
  <c r="A23" i="93"/>
  <c r="A19" i="93"/>
  <c r="A56" i="93"/>
  <c r="A57" i="93"/>
  <c r="A58" i="93"/>
  <c r="A37" i="93"/>
  <c r="A22" i="93"/>
  <c r="A59" i="93"/>
  <c r="A55" i="93"/>
  <c r="A35" i="93"/>
  <c r="A41" i="93"/>
  <c r="A27" i="93"/>
  <c r="A52" i="93"/>
  <c r="A33" i="93"/>
  <c r="A32" i="93"/>
  <c r="A24" i="93"/>
  <c r="A46" i="93"/>
  <c r="A16" i="93"/>
  <c r="A15" i="93"/>
  <c r="A51" i="93"/>
  <c r="A26" i="93"/>
  <c r="A53" i="93"/>
  <c r="A39" i="93"/>
  <c r="A34" i="93"/>
  <c r="A48" i="93"/>
  <c r="A29" i="93"/>
  <c r="A18" i="93"/>
  <c r="A40" i="93"/>
  <c r="A17" i="93"/>
  <c r="A47" i="93"/>
  <c r="A21" i="95"/>
  <c r="A17" i="95"/>
  <c r="A16" i="95"/>
  <c r="A22" i="95"/>
  <c r="A15" i="96"/>
  <c r="A23" i="96"/>
  <c r="A15" i="95"/>
  <c r="A19" i="95"/>
  <c r="A20" i="95"/>
  <c r="A20" i="45"/>
  <c r="A19" i="45"/>
  <c r="A17" i="45"/>
  <c r="A22" i="45"/>
  <c r="A23" i="45"/>
  <c r="A26" i="45"/>
  <c r="A29" i="45"/>
  <c r="A25" i="45"/>
  <c r="A28" i="45"/>
  <c r="A21" i="45"/>
  <c r="A32" i="41"/>
  <c r="A30" i="41"/>
  <c r="A14" i="98"/>
  <c r="A16" i="39"/>
  <c r="A20" i="39"/>
  <c r="A21" i="39"/>
  <c r="A29" i="39"/>
  <c r="A24" i="39"/>
  <c r="A17" i="39"/>
  <c r="A19" i="39"/>
  <c r="A27" i="39"/>
  <c r="A18" i="49"/>
  <c r="A35" i="41"/>
  <c r="A77" i="41"/>
  <c r="A89" i="41"/>
  <c r="A113" i="41"/>
  <c r="A41" i="41"/>
  <c r="A53" i="41"/>
  <c r="A101" i="41"/>
  <c r="A65" i="41"/>
  <c r="A83" i="41"/>
  <c r="A107" i="41"/>
  <c r="A116" i="41"/>
  <c r="A127" i="41"/>
  <c r="A57" i="41"/>
  <c r="A49" i="41"/>
  <c r="A42" i="41"/>
  <c r="A118" i="41"/>
  <c r="A110" i="41"/>
  <c r="A62" i="41"/>
  <c r="A76" i="41"/>
  <c r="A78" i="41"/>
  <c r="A80" i="41"/>
  <c r="A115" i="41"/>
  <c r="A45" i="41"/>
  <c r="A37" i="41"/>
  <c r="A124" i="41"/>
  <c r="A103" i="41"/>
  <c r="A122" i="41"/>
  <c r="A79" i="41"/>
  <c r="A66" i="41"/>
  <c r="A119" i="41"/>
  <c r="A47" i="41"/>
  <c r="A88" i="41"/>
  <c r="A64" i="41"/>
  <c r="A40" i="41"/>
  <c r="A68" i="41"/>
  <c r="A67" i="41"/>
  <c r="A70" i="41"/>
  <c r="A74" i="41"/>
  <c r="A108" i="41"/>
  <c r="A81" i="41"/>
  <c r="A63" i="41"/>
  <c r="A36" i="41"/>
  <c r="A58" i="41"/>
  <c r="A84" i="41"/>
  <c r="A102" i="41"/>
  <c r="A123" i="41"/>
  <c r="A46" i="41"/>
  <c r="A50" i="41"/>
  <c r="A129" i="41"/>
  <c r="A38" i="41"/>
  <c r="A117" i="41"/>
  <c r="A126" i="41"/>
  <c r="A71" i="41"/>
  <c r="A60" i="41"/>
  <c r="A104" i="41"/>
  <c r="A48" i="41"/>
  <c r="A52" i="41"/>
  <c r="A54" i="41"/>
  <c r="A56" i="41"/>
  <c r="A121" i="41"/>
  <c r="A39" i="41"/>
  <c r="A87" i="41"/>
  <c r="A111" i="41"/>
  <c r="A105" i="41"/>
  <c r="A75" i="41"/>
  <c r="A120" i="41"/>
  <c r="A128" i="41"/>
  <c r="A44" i="41"/>
  <c r="A125" i="41"/>
  <c r="A69" i="41"/>
  <c r="A61" i="41"/>
  <c r="A106" i="41"/>
  <c r="A55" i="41"/>
  <c r="A73" i="41"/>
  <c r="N9" i="107"/>
  <c r="E25" i="117"/>
  <c r="A15" i="103"/>
  <c r="P24" i="103"/>
  <c r="A17" i="103"/>
  <c r="A16" i="103"/>
  <c r="A21" i="3"/>
  <c r="E22" i="2"/>
  <c r="A18" i="94"/>
  <c r="A20" i="90"/>
  <c r="A22" i="90"/>
  <c r="A19" i="90"/>
  <c r="A18" i="90"/>
  <c r="A16" i="91"/>
  <c r="A17" i="91"/>
  <c r="A24" i="38"/>
  <c r="A24" i="92"/>
  <c r="A17" i="94"/>
  <c r="A23" i="3"/>
  <c r="A17" i="90"/>
  <c r="A16" i="38"/>
  <c r="A18" i="9"/>
  <c r="A23" i="92"/>
  <c r="A18" i="3"/>
  <c r="A22" i="42"/>
  <c r="A20" i="42"/>
  <c r="A19" i="94"/>
  <c r="A19" i="91"/>
  <c r="A19" i="46"/>
  <c r="A24" i="94"/>
  <c r="A19" i="3"/>
  <c r="A23" i="46"/>
  <c r="A18" i="42"/>
  <c r="A21" i="46"/>
  <c r="A17" i="49"/>
  <c r="A23" i="90"/>
  <c r="A18" i="92"/>
  <c r="A20" i="46"/>
  <c r="A20" i="3"/>
  <c r="A17" i="38"/>
  <c r="A22" i="38"/>
  <c r="A21" i="91"/>
  <c r="A26" i="91"/>
  <c r="A25" i="92"/>
  <c r="A17" i="3"/>
  <c r="A22" i="94"/>
  <c r="A23" i="94"/>
  <c r="A29" i="91"/>
  <c r="A14" i="48"/>
  <c r="A17" i="46"/>
  <c r="A17" i="9"/>
  <c r="A14" i="92"/>
  <c r="A14" i="93"/>
  <c r="A14" i="95"/>
  <c r="A14" i="39"/>
  <c r="A22" i="3"/>
  <c r="A24" i="3"/>
  <c r="A22" i="91"/>
  <c r="A23" i="91"/>
  <c r="A17" i="92"/>
  <c r="A19" i="92"/>
  <c r="A23" i="38"/>
  <c r="A14" i="91"/>
  <c r="A14" i="90"/>
  <c r="A19" i="42"/>
  <c r="A25" i="91"/>
  <c r="A15" i="90"/>
  <c r="A16" i="3"/>
  <c r="A27" i="91"/>
  <c r="A21" i="92"/>
  <c r="A24" i="91"/>
  <c r="A26" i="92"/>
  <c r="A18" i="46"/>
  <c r="A14" i="89"/>
  <c r="A14" i="46"/>
  <c r="A19" i="9"/>
  <c r="A15" i="92"/>
  <c r="A15" i="38"/>
  <c r="A20" i="38"/>
  <c r="A19" i="38"/>
  <c r="A18" i="38"/>
  <c r="A21" i="38"/>
  <c r="A18" i="91"/>
  <c r="A24" i="90"/>
  <c r="A21" i="94"/>
  <c r="A16" i="46"/>
  <c r="A22" i="46"/>
  <c r="A14" i="94"/>
  <c r="A14" i="96"/>
  <c r="A14" i="45"/>
  <c r="A21" i="42"/>
  <c r="A15" i="91"/>
  <c r="A15" i="89"/>
  <c r="P24" i="95"/>
  <c r="P15" i="48"/>
  <c r="P25" i="38"/>
  <c r="P18" i="43"/>
  <c r="P23" i="42"/>
  <c r="P29" i="40"/>
  <c r="P25" i="90"/>
  <c r="P18" i="52"/>
  <c r="P27" i="92"/>
  <c r="P25" i="94"/>
  <c r="P24" i="96"/>
  <c r="P24" i="46"/>
  <c r="P47" i="47"/>
  <c r="P25" i="3"/>
  <c r="P78" i="89"/>
  <c r="P63" i="93"/>
  <c r="P31" i="91"/>
  <c r="P20" i="9"/>
  <c r="P30" i="45"/>
  <c r="P37" i="6"/>
  <c r="P30" i="39"/>
  <c r="N9" i="10"/>
  <c r="N9" i="4"/>
  <c r="N9" i="50"/>
  <c r="N9" i="8"/>
  <c r="N9" i="7"/>
  <c r="N9" i="5"/>
  <c r="F52" i="2"/>
  <c r="H15" i="34"/>
  <c r="H27" i="34" s="1"/>
  <c r="H27" i="36"/>
  <c r="N9" i="12"/>
  <c r="N9" i="13"/>
  <c r="N9" i="11"/>
  <c r="N9" i="14"/>
  <c r="E23" i="117" l="1"/>
  <c r="E40" i="2" s="1"/>
  <c r="N9" i="105"/>
  <c r="N9" i="101"/>
  <c r="E19" i="117"/>
  <c r="E28" i="2" s="1"/>
  <c r="E26" i="117"/>
  <c r="E49" i="2" s="1"/>
  <c r="E16" i="117"/>
  <c r="N9" i="98"/>
  <c r="E46" i="2"/>
  <c r="N9" i="103"/>
  <c r="E21" i="117"/>
  <c r="E23" i="34"/>
  <c r="E20" i="36"/>
  <c r="N9" i="95"/>
  <c r="N9" i="40"/>
  <c r="N9" i="90"/>
  <c r="N9" i="92"/>
  <c r="N9" i="94"/>
  <c r="N9" i="96"/>
  <c r="N9" i="52"/>
  <c r="N9" i="49"/>
  <c r="N9" i="46"/>
  <c r="E18" i="36"/>
  <c r="E16" i="36"/>
  <c r="N9" i="89"/>
  <c r="E25" i="34"/>
  <c r="E26" i="34"/>
  <c r="N9" i="93"/>
  <c r="E19" i="34"/>
  <c r="E17" i="34"/>
  <c r="N9" i="9"/>
  <c r="N9" i="47"/>
  <c r="N9" i="6"/>
  <c r="N9" i="51"/>
  <c r="N9" i="39"/>
  <c r="E24" i="34"/>
  <c r="E22" i="36"/>
  <c r="E23" i="36"/>
  <c r="E41" i="2" s="1"/>
  <c r="E20" i="34"/>
  <c r="N9" i="45"/>
  <c r="E16" i="34"/>
  <c r="N9" i="91"/>
  <c r="N9" i="48"/>
  <c r="E25" i="36"/>
  <c r="E24" i="36"/>
  <c r="N9" i="41"/>
  <c r="E21" i="36"/>
  <c r="N9" i="3"/>
  <c r="E19" i="36"/>
  <c r="E15" i="34"/>
  <c r="A15" i="34" s="1"/>
  <c r="B15" i="34" s="1"/>
  <c r="B15" i="2" s="1"/>
  <c r="E26" i="36"/>
  <c r="E18" i="34"/>
  <c r="E15" i="36"/>
  <c r="A15" i="36" s="1"/>
  <c r="B15" i="36" s="1"/>
  <c r="B17" i="2" s="1"/>
  <c r="E21" i="34"/>
  <c r="N9" i="43"/>
  <c r="E22" i="34"/>
  <c r="N9" i="38"/>
  <c r="E17" i="36"/>
  <c r="N9" i="42"/>
  <c r="H15" i="2"/>
  <c r="H52" i="2" s="1"/>
  <c r="A18" i="117" l="1"/>
  <c r="B18" i="117" s="1"/>
  <c r="B25" i="2" s="1"/>
  <c r="A23" i="117"/>
  <c r="B23" i="117" s="1"/>
  <c r="B40" i="2" s="1"/>
  <c r="A19" i="117"/>
  <c r="B19" i="117" s="1"/>
  <c r="B28" i="2" s="1"/>
  <c r="E19" i="2"/>
  <c r="A16" i="117"/>
  <c r="B16" i="117" s="1"/>
  <c r="B19" i="2" s="1"/>
  <c r="A17" i="117"/>
  <c r="B17" i="117" s="1"/>
  <c r="B22" i="2" s="1"/>
  <c r="A20" i="117"/>
  <c r="B20" i="117" s="1"/>
  <c r="B31" i="2" s="1"/>
  <c r="A26" i="117"/>
  <c r="B26" i="117" s="1"/>
  <c r="B49" i="2" s="1"/>
  <c r="E27" i="117"/>
  <c r="A25" i="117"/>
  <c r="B25" i="117" s="1"/>
  <c r="B46" i="2" s="1"/>
  <c r="A21" i="117"/>
  <c r="B21" i="117" s="1"/>
  <c r="B34" i="2" s="1"/>
  <c r="E34" i="2"/>
  <c r="A17" i="36"/>
  <c r="B17" i="36" s="1"/>
  <c r="B23" i="2" s="1"/>
  <c r="A26" i="36"/>
  <c r="B26" i="36" s="1"/>
  <c r="B50"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6" i="34"/>
  <c r="B26" i="34" s="1"/>
  <c r="B48"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48" i="2"/>
  <c r="E27" i="2"/>
  <c r="E36" i="2"/>
  <c r="E33" i="2"/>
  <c r="E24" i="2"/>
  <c r="E45" i="2"/>
  <c r="E15" i="2"/>
  <c r="E20" i="2"/>
  <c r="E23" i="2"/>
  <c r="E29" i="2"/>
  <c r="E44" i="2"/>
  <c r="E38" i="2"/>
  <c r="E26" i="2"/>
  <c r="E35" i="2"/>
  <c r="E50" i="2"/>
  <c r="E47" i="2"/>
  <c r="E17" i="2"/>
  <c r="E27" i="34"/>
  <c r="E27" i="36"/>
  <c r="A25" i="2" l="1"/>
  <c r="A40" i="2"/>
  <c r="A28" i="2"/>
  <c r="A19" i="2"/>
  <c r="A31" i="2"/>
  <c r="E30" i="117"/>
  <c r="E28" i="117"/>
  <c r="E29" i="117" s="1"/>
  <c r="A22" i="2"/>
  <c r="E52" i="2"/>
  <c r="E53" i="2" s="1"/>
  <c r="A49" i="2"/>
  <c r="A46" i="2"/>
  <c r="A41" i="2"/>
  <c r="A34" i="2"/>
  <c r="A15" i="2"/>
  <c r="A16" i="2"/>
  <c r="A17" i="2"/>
  <c r="A33" i="2"/>
  <c r="A27" i="2"/>
  <c r="A30" i="2"/>
  <c r="A39" i="2"/>
  <c r="A38" i="2"/>
  <c r="A50" i="2"/>
  <c r="A20" i="2"/>
  <c r="A21" i="2"/>
  <c r="A47" i="2"/>
  <c r="A26" i="2"/>
  <c r="A42" i="2"/>
  <c r="A44" i="2"/>
  <c r="A45" i="2"/>
  <c r="A36" i="2"/>
  <c r="A18" i="2"/>
  <c r="A32" i="2"/>
  <c r="A29" i="2"/>
  <c r="A48" i="2"/>
  <c r="A35" i="2"/>
  <c r="A23" i="2"/>
  <c r="A24" i="2"/>
  <c r="E28" i="34"/>
  <c r="E29" i="34" s="1"/>
  <c r="E30" i="34"/>
  <c r="E30" i="36"/>
  <c r="E28" i="36"/>
  <c r="E29" i="36" s="1"/>
  <c r="E31" i="117" l="1"/>
  <c r="D10" i="117" s="1"/>
  <c r="E55" i="2"/>
  <c r="E31" i="36"/>
  <c r="E31" i="34"/>
  <c r="E54" i="2"/>
  <c r="C19" i="118" l="1"/>
  <c r="C26" i="118" s="1"/>
  <c r="C28" i="118" s="1"/>
  <c r="C19" i="33"/>
  <c r="D10" i="36"/>
  <c r="C19" i="35"/>
  <c r="C26" i="35" s="1"/>
  <c r="C28" i="35" s="1"/>
  <c r="D10" i="34"/>
  <c r="E56" i="2"/>
  <c r="D10" i="2" s="1"/>
  <c r="C19" i="1" l="1"/>
  <c r="C26" i="33"/>
  <c r="C28" i="33" s="1"/>
  <c r="C20" i="1" l="1"/>
  <c r="C26" i="1" s="1"/>
  <c r="C28" i="1" s="1"/>
</calcChain>
</file>

<file path=xl/sharedStrings.xml><?xml version="1.0" encoding="utf-8"?>
<sst xmlns="http://schemas.openxmlformats.org/spreadsheetml/2006/main" count="3444" uniqueCount="475">
  <si>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</si>
  <si>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</si>
  <si>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</si>
  <si>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</si>
  <si>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</si>
  <si>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</si>
  <si>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</si>
  <si>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</si>
  <si>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</si>
  <si>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</si>
  <si>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</si>
  <si>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</si>
  <si>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</si>
  <si>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</si>
  <si>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</si>
  <si>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</si>
  <si>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</si>
  <si>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</si>
  <si>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</si>
  <si>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</si>
  <si>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</si>
  <si>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</si>
  <si>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</si>
  <si>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</si>
  <si>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</si>
  <si>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</si>
  <si>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</si>
  <si>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</si>
  <si>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</si>
  <si>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</si>
  <si>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</si>
  <si>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</si>
  <si>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</si>
  <si>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</si>
  <si>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</si>
  <si>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</si>
  <si>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</si>
  <si>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</si>
  <si>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</si>
  <si>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</si>
  <si>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</si>
  <si>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</si>
  <si>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</si>
  <si>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</si>
  <si>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</si>
  <si>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</si>
  <si>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</si>
  <si>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</si>
  <si>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</si>
  <si>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</si>
  <si>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</si>
  <si>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</si>
  <si>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</si>
  <si>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</si>
  <si>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</si>
  <si>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</si>
  <si>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</si>
  <si>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</si>
  <si>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</si>
  <si>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</si>
  <si>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</si>
  <si>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</si>
  <si>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</si>
  <si>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</si>
  <si>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</si>
  <si>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</si>
  <si>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</si>
  <si>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</si>
  <si>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</si>
  <si>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</si>
  <si>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</si>
  <si>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</si>
  <si>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</si>
  <si>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</si>
  <si>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</si>
  <si>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</si>
  <si>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</si>
  <si>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</si>
  <si>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</si>
  <si>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</si>
  <si>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</si>
  <si>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02-00000</t>
  </si>
  <si>
    <t>Numurzīmes, hidranta zīmes, karoga turētāja u.c. traucējošo elementu demontāža fasādē, t.sk. esošo satelītandētnu demontāža, vecās zibensaizsardzības demontāža</t>
  </si>
  <si>
    <t>gb</t>
  </si>
  <si>
    <t>Esošo palodžu demontāža fasādē, utilizācija</t>
  </si>
  <si>
    <t>Veco logu un balkonu logu demontāža, t.sk. iekšējās palodzes, utilizācija</t>
  </si>
  <si>
    <t>Veco durvju demontāža, utilizācija</t>
  </si>
  <si>
    <t>13-00000</t>
  </si>
  <si>
    <t>Pamatu atrakšana ~ 1,2 m dziļumā (nogāzes leņķis ne stāvāks par 50°)</t>
  </si>
  <si>
    <r>
      <t>m</t>
    </r>
    <r>
      <rPr>
        <vertAlign val="superscript"/>
        <sz val="8"/>
        <rFont val="Arial"/>
        <family val="2"/>
      </rPr>
      <t>3</t>
    </r>
  </si>
  <si>
    <t>Ventilācijas atvērumu daļēja aizmūrēšana</t>
  </si>
  <si>
    <r>
      <t>m</t>
    </r>
    <r>
      <rPr>
        <vertAlign val="superscript"/>
        <sz val="8"/>
        <rFont val="Arial"/>
        <family val="2"/>
      </rPr>
      <t>2</t>
    </r>
  </si>
  <si>
    <t>Pamatu un cokola virsmas izlīdzināšana ievērojot 20mm/m līdzenumu, izmantojot grunti Baumit Tiefengrund vai ekvivlentu un javu Baumit Beton 30 vai ekvivalentu.</t>
  </si>
  <si>
    <t>Cokola siltināšana atbilstoši pīrāgam C1</t>
  </si>
  <si>
    <t>Cokola un pamatu virsmas hidroizolēšana ar Baumit SockelShutz Flexibel vai ekvivalentu (2 kārtās)</t>
  </si>
  <si>
    <t>kg</t>
  </si>
  <si>
    <t>Siltumizolācijas materiāla stiprināšana ar līmjavu Baumit Supra FIX vai ekvivalentu</t>
  </si>
  <si>
    <t>Putupolistirola plākšņu TENAPORS EPS 150 vai ekvivalentu (λ&lt;=0,034 W/(mK)) b=100mm, montāža</t>
  </si>
  <si>
    <t>Armējošā slāņa iestrāde ar javas kārtu BAUMIT ProContact vai ekvivalentu - 2 kārtās</t>
  </si>
  <si>
    <t>Virszemes daļā Baumit StarTex vai ekvivalents stiklušķiedras siets 160 g/m² - 2 kārtās</t>
  </si>
  <si>
    <t>Apmetums Baumit MPA35 vai ekvivalents, min. 20mm</t>
  </si>
  <si>
    <t>Cokola virsmas krāsošana ar Baumit SilikonColor vai ekvivalentu, tonis pēc krāsu pases</t>
  </si>
  <si>
    <t>Alumīnija cokola profila ar lāseni iestrāde, t.sk. stiprinājumi un papildus siltumizolācijas slāņa iestrāde savienojuma vietās</t>
  </si>
  <si>
    <t>Dībeļi RAWLPLUG TFIX 8S vai ekvivalenti cokola virszemes daļā, l=155mm</t>
  </si>
  <si>
    <t>Fasādes siltināšana</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</si>
  <si>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</si>
  <si>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 xml:space="preserve">Virsmas izlīdzināšana ievērojot 20mm/m līdzenumu. </t>
  </si>
  <si>
    <t>Starpķieģeļu šuvju atjaunošana. Drūpošās daļas izkalšana, šuvju aizpildīšana ar javu Baumit ProContact vai ekvivalentu</t>
  </si>
  <si>
    <t>Fasādes siltināšana atbilstoši sienu pīrāgam S1</t>
  </si>
  <si>
    <t>Siltumizolācijas materiālu stiprināšana ar līmjavu BAUMIT ProContact  vai ekvivalentu. Pēc nepieciešamības pirms tam virsmas gruntēšana.</t>
  </si>
  <si>
    <t>Nedegoša akmens vates siltumizolācija plānajām apmetuma sistēmām - λ&lt;=0,036 W/(mK), b=150 mm</t>
  </si>
  <si>
    <t>Armējošā slāņa iestrāde ar javas kārtu BAUMIT ProContact vai ekvivalentu - 1 kārtā, II mehāniskās izturības zonā</t>
  </si>
  <si>
    <t>Baumit StarTex vai ekvivalents stiklušķiedras siets 160 g/m²  - 1 kārtā, II mehāniskās izturības zonā</t>
  </si>
  <si>
    <t>Armējošā slāņa iestrāde ar javas kārtu BAUMIT ProContact vai ekvivalentu - 2 kārtās, I mehāniskās izturības zonā</t>
  </si>
  <si>
    <t>Baumit StarTex vai ekvivalents stiklušķiedras siets 160 g/m²  - 2 kārtās, I mehāniskās izturības zonā</t>
  </si>
  <si>
    <t>Armētā slāņa apstrāde ar zemapmetuma grunti Baumit UniPrimer vai ekvivalentu</t>
  </si>
  <si>
    <t>Gatavā tonētā silikona apmetuma Baumit SilikonColor vai ekvivalenta iestrāde. Maksimālais grauda izmērs 2 mm. Tonis atbilstoši krāsu pasei.</t>
  </si>
  <si>
    <t>Dībeļi RAWLPLUG TFIX 8S vai ekvivalenti, l=215mm</t>
  </si>
  <si>
    <t>Logu ailu siltināšana</t>
  </si>
  <si>
    <t>Armējošā slāņa iestrāde ar javas kārtu BAUMIT ProContact vai ekvivalentu - 1 kārtā</t>
  </si>
  <si>
    <t>Baumit StarTex vai ekvivalents stiklušķiedras siets 160 g/m²  - 1 kārtā + papildus armējošā sieta iestrāde stūros</t>
  </si>
  <si>
    <t>Loga pielaiduma profila Baumit PROFIL 108 vai ekvivalenta iestrāde ailes sānos un augšējā daļā</t>
  </si>
  <si>
    <t>Stūra profila ar lāseni Baumit PROFIL 600 vai ekvivalenta iestrāde loga augšējā daļā</t>
  </si>
  <si>
    <t>Stūra profila Baumit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</si>
  <si>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</si>
  <si>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</si>
  <si>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</si>
  <si>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</si>
  <si>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Siltumizolācijas materiālu stiprināšana ar līmjavu BAUMIT ProContact  vai ekvivalentu. </t>
  </si>
  <si>
    <t>Armējošā slāņa iestrāde ar javas kārtu BAUMIT ProContact White vai ekvivalentu - 1 kārtā</t>
  </si>
  <si>
    <t xml:space="preserve">Gatavā tonētā silikona apmetuma  Baumit SilikonColor vai ekvivalenta iestrāde. Maksimālais grauda izmērs 2 mm. Tonis pēc krāsu pases. </t>
  </si>
  <si>
    <t>Pielaiduma profila Baumit PROFIL 108 vai ekvivalenta iestrāde ailes sānos un augšējā daļā</t>
  </si>
  <si>
    <t>Stūra profila ar lāseni Baumit PROFIL 600 vai ekvivalenta iestrāde durvju augšējā daļā</t>
  </si>
  <si>
    <t>Stūra profila Baumit vai ekvivalenta iestrāde durvju sānos</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</si>
  <si>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</si>
  <si>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</si>
  <si>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</si>
  <si>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Citi darbi</t>
  </si>
  <si>
    <t>Esošo, numurzīmju u.c. nepieciešamo elementu atjaunošana fasādē pēc siltināšanas, t.sk. nepieciešamie stiprinājumi</t>
  </si>
  <si>
    <t>Ailes izveidošana siltumizolācijā ap esošo sadalni, t.sk. stūra profilu iestrāde</t>
  </si>
  <si>
    <t>Esošo kabeļu (fasadē) atvienošana un ievotšana nedegošu cinkotns metāla kābeļu kanālos OBO Bettermann BSKM 0711 FS vai ekvivalentos. Vai ievietot individuāli izgatavotos cinkotos metāla kābeļu kanālos.</t>
  </si>
  <si>
    <t>Aiļu izveidošana siltumizolācijā ap esošiem gāzes ievadiem, t.sk. stūra profilu iestrāde</t>
  </si>
  <si>
    <t>gab.</t>
  </si>
  <si>
    <t>Esošo un maināmo logu aprīkošana ar ventilācijas iekārtu GECCO 3 vai ekvivalentu</t>
  </si>
  <si>
    <t>Durvis</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</si>
  <si>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</si>
  <si>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</si>
  <si>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</si>
  <si>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Ventilācijas restes</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</si>
  <si>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</si>
  <si>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</si>
  <si>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</si>
  <si>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</si>
  <si>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</si>
  <si>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</si>
  <si>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Siltumizolācijas materiālu stiprināšana ar līmjavu BAUMIT ProContact vai ekvivalentu. Pēc nepieciešamības pirms tam virsmas gruntēšana.</t>
  </si>
  <si>
    <t>Nedegoša akmens vates siltumizolācija plānajām apmetuma sistēmām - λ&lt;=0,036 W/(mK), b=50 mm</t>
  </si>
  <si>
    <t>Baumit StarTex vai ekvivalents stiklušķiedras siets 160 g/m²  - 1 kārtā</t>
  </si>
  <si>
    <t>Siltumizolācijas izbūve pagraba pārsegumam</t>
  </si>
  <si>
    <t>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t>
  </si>
  <si>
    <t>kompl.</t>
  </si>
  <si>
    <t>Siltumizolācijas plākņšņu līmēšana ar līmjavu Baumit Nivofix vai ekvivalentu</t>
  </si>
  <si>
    <t>Putupolistirola plākņu TENAPORS EPS100 vai ekvivalentu montāža (λ&lt;=0,036 W/(mK))  b=100mm</t>
  </si>
  <si>
    <t>09-00000</t>
  </si>
  <si>
    <t>10-00000</t>
  </si>
  <si>
    <t>Sienu atjaunošana, t.sk. virsmas sagatavošana, špaktelēšana, ģipša mašīnapmetuma iestrāde un krāsošana ar iekštelpu krāsu, toni saskaņojot ar Pasūtītāju</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</si>
  <si>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</si>
  <si>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</si>
  <si>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</si>
  <si>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Pamati, cokols</t>
  </si>
  <si>
    <t>Logi</t>
  </si>
  <si>
    <t>Kāpņu telpu atjaunošana</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</si>
  <si>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</si>
  <si>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</si>
  <si>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</si>
  <si>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</si>
  <si>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</si>
  <si>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Bēniņu pārseguma siltinājums atbilstoši pīrāgam P2</t>
  </si>
  <si>
    <t>Esošā pārseguma attīrīšana</t>
  </si>
  <si>
    <t>Pretvēja plēve., ieklāšana - ar pārlaidi, blīvi nosedzot visu laukumu</t>
  </si>
  <si>
    <t>Beramās akmens vates siltumizolācijas slāņa ieklāšana PAROC BLT3 vai ekvivalentas (λ&lt;=0,041 W/(mK)) b=300mm, papildis apjoms 20% sēšanās</t>
  </si>
  <si>
    <r>
      <t>m</t>
    </r>
    <r>
      <rPr>
        <vertAlign val="superscript"/>
        <sz val="8"/>
        <rFont val="Arial"/>
        <family val="2"/>
        <charset val="186"/>
      </rPr>
      <t>3</t>
    </r>
  </si>
  <si>
    <t>Seguma atjaunošana pēc pamatu siltināšanas</t>
  </si>
  <si>
    <t>31-00000</t>
  </si>
  <si>
    <t>Betona bruģakmens"PRIZMA" vai ekvivalents, 100x200x60 ieklāšana 600mm joslā</t>
  </si>
  <si>
    <t>Dolomīta atsijas fr. 2 - 8; 50mm</t>
  </si>
  <si>
    <t>m3</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</si>
  <si>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</si>
  <si>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</si>
  <si>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</si>
  <si>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</si>
  <si>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</si>
  <si>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</si>
  <si>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l=2000</t>
  </si>
  <si>
    <t>Stāvvadi</t>
  </si>
  <si>
    <t>17-00000</t>
  </si>
  <si>
    <t>Radiators " Lyngson" ar atgaisotāju un korķi.                                          C22-500-900 vai ekvivalents</t>
  </si>
  <si>
    <t>Radiators " Lyngson" ar atgaisotāju un korķi.                                          C22-500-800 vai ekvivalents</t>
  </si>
  <si>
    <t>Radiators " Lyngson" ar atgaisotāju un korķi.                                          C22-500-700 vai ekvivalents</t>
  </si>
  <si>
    <t>Radiators " Lyngson" ar atgaisotāju un korķi.                                          C22-500-500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</si>
  <si>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</si>
  <si>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</si>
  <si>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</si>
  <si>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</si>
  <si>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</si>
  <si>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Lodveida vārsts dn15</t>
  </si>
  <si>
    <t xml:space="preserve">Tukšošanas vārsti </t>
  </si>
  <si>
    <t xml:space="preserve">Presējamās tērauda caurules,Viega vai ekvivalents dn15 </t>
  </si>
  <si>
    <t>m</t>
  </si>
  <si>
    <t>Presējamās tērauda caurules,Viega vai ekvivalents dn22</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</si>
  <si>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</si>
  <si>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</si>
  <si>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</si>
  <si>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</si>
  <si>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</si>
  <si>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</si>
  <si>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Pagrbastāva maģistrālie cauruļvadi</t>
  </si>
  <si>
    <t>Presējamās tērauda caurules,Viega vai ekvivalents dn25</t>
  </si>
  <si>
    <t>Presējamās tērauda caurules,Viega vai ekvivalents dn32</t>
  </si>
  <si>
    <t>Presējamās tērauda caurules,Viega vai ekvivalents dn40</t>
  </si>
  <si>
    <t>Siltumizolācija cauruļvadiem pagrabā, PAROC Hvac Section AluCoat T vai ekvivalents. λ50=0,037 W/mK (pie temperatūras 50oC). Biezums, b=50, Dn25</t>
  </si>
  <si>
    <t>Siltumizolācija cauruļvadiem pagrabā, PAROC Hvac Section AluCoat T vai ekvivalents. λ50=0,037 W/mK (pie temperatūras 50oC). Biezums, b=50, Dn32</t>
  </si>
  <si>
    <t>Siltumizolācija cauruļvadiem pagrabā, PAROC Hvac Section AluCoat T vai ekvivalents. λ50=0,037 W/mK (pie temperatūras 50oC). Biezums, b=50, Dn40</t>
  </si>
  <si>
    <t>Lodveida vārsts dn25</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</si>
  <si>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</si>
  <si>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</si>
  <si>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</si>
  <si>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</si>
  <si>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</si>
  <si>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</si>
  <si>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</si>
  <si>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</si>
  <si>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Zibensaizsardzība un zemējums</t>
  </si>
  <si>
    <t>22-00000</t>
  </si>
  <si>
    <t>Stieple AL8 d=8mm. Alumīnija apaļvads 8-ALMgSi, OBO Bettermann - 5021286 vai analogs</t>
  </si>
  <si>
    <t>Kontrolmērījumu klemme kastē - In-box testing-switching bridge 50mm2 cable, INGESCO, 250006, vai ekvivalents</t>
  </si>
  <si>
    <t>Zibensspērienu skaita uzskaitītājs CDR UNIVERSAL, INGESCO, 432028,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</si>
  <si>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</si>
  <si>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</si>
  <si>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</si>
  <si>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Pretkorozijas aizsarglenta 50mm/10m OBO Bettermann, vai ekvivalents</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</si>
  <si>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</si>
  <si>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</si>
  <si>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</si>
  <si>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</si>
  <si>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</si>
  <si>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</si>
  <si>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</si>
  <si>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Ū1 Pagrabstāvs</t>
  </si>
  <si>
    <t>14-00000</t>
  </si>
  <si>
    <t>PP-R kausējamā caurule ar veidgabaliem d50</t>
  </si>
  <si>
    <t>PP-R kausējamā caurule ar veidgabaliem d40</t>
  </si>
  <si>
    <t>PP-R kausējamā caurule ar veidgabaliem d32</t>
  </si>
  <si>
    <t>PP-R kausējamā caurule ar veidgabaliem d25</t>
  </si>
  <si>
    <t>Pretkondensāta izolācija d50 b=9mm</t>
  </si>
  <si>
    <t>Pretkondensāta izolācija d40 b=9mm</t>
  </si>
  <si>
    <t>Pretkondensāta izolācija d32 b=9mm</t>
  </si>
  <si>
    <t>Pretkondensāta izolācija d25 b=9mm</t>
  </si>
  <si>
    <t>Noslēgvārsts dn50</t>
  </si>
  <si>
    <t>Pieslēgums ūdensvadam pagrabstāvā</t>
  </si>
  <si>
    <t>Tukšošanas vārsti dn15</t>
  </si>
  <si>
    <t>Ū1 Stāvvadi</t>
  </si>
  <si>
    <t>PP-R kausējamā caurule ar veidgabaliem d15</t>
  </si>
  <si>
    <t>Pretkondensāta izolācija d15 b=9mm</t>
  </si>
  <si>
    <t>Pieslēgums pie esošās dzīvokļu ūdensapgādes</t>
  </si>
  <si>
    <t>S3, S4 Pagrabs</t>
  </si>
  <si>
    <t>PP-R kausējamā caurule ar veidgabaliem d20</t>
  </si>
  <si>
    <t>Lodveida vārsts dn20</t>
  </si>
  <si>
    <t>Balansēšanas vārsts dn15</t>
  </si>
  <si>
    <t>Atgaisotājs dn15</t>
  </si>
  <si>
    <t>Pieslēgums siltummezglam</t>
  </si>
  <si>
    <t>S3, S4 Stāvvadi</t>
  </si>
  <si>
    <t>Karstā ūdens dvieļu žavētājs</t>
  </si>
  <si>
    <t>Esošos apkures dvieļu žāvētāju demontāža</t>
  </si>
  <si>
    <t>Vispārējie darbi</t>
  </si>
  <si>
    <t>Apkalpošanas lūkas stāvvadiem, izmērus precizēt būvniecības gaitā</t>
  </si>
  <si>
    <t>Ūdensvada analīzes</t>
  </si>
  <si>
    <t>Kalšanas darbi</t>
  </si>
  <si>
    <t>Ugunsdrošā aizdare</t>
  </si>
  <si>
    <t>Cauruļu stiprinājumi</t>
  </si>
  <si>
    <t>kpl</t>
  </si>
  <si>
    <t>Marķēšanas materiāli</t>
  </si>
  <si>
    <t>Esošo cauruļvadu demontāža</t>
  </si>
  <si>
    <t>K1 Pagrabstāvs</t>
  </si>
  <si>
    <t>Caurule d110 ar fasondaļām</t>
  </si>
  <si>
    <t>Revīzijas lūka d110</t>
  </si>
  <si>
    <t xml:space="preserve">Pievienojums kanalizācijas tīkliem </t>
  </si>
  <si>
    <t>K1 sadzīves kanalizācijas stāvvadi</t>
  </si>
  <si>
    <t>Pievienojums esošajiem tīkliem dzīvokļos</t>
  </si>
  <si>
    <t>Jumta izvadi d110</t>
  </si>
  <si>
    <t>Cauruļvadu hermētiskuma pārbaude</t>
  </si>
  <si>
    <t xml:space="preserve">Ugunsdrošā aizdare </t>
  </si>
  <si>
    <t>Sienu atjaunošana</t>
  </si>
  <si>
    <t>Stiprinājumi</t>
  </si>
  <si>
    <t>Ventilācijas restu/loga demontāža cokolā, utilizācija</t>
  </si>
  <si>
    <t>Esošo ventilācijas restu demontāža bēniņos, utilizācija</t>
  </si>
  <si>
    <t>Lodžiju ekrānu demontāža, utilizācija</t>
  </si>
  <si>
    <t>Gaismas šahtas demontāža</t>
  </si>
  <si>
    <t>Lodžiju stiklojuma demontāža, utilizācija</t>
  </si>
  <si>
    <t>Lodžiju stiklojuma demontāža,bez utilizācijas (uzstādāmi atpakaļ pēc jaunas margas izveides)</t>
  </si>
  <si>
    <t>Betona apmeles demontāža b=700, utilizācija</t>
  </si>
  <si>
    <t>Dzegu un ieejas jumtiņu skārdu elementu demontāža</t>
  </si>
  <si>
    <t>Pamatu (h=1,2m) un cokola (0,83 m) attīrīšana no bojātā un atslāņotā apmetuma un augsnes paliekām, esošā, nodrupušā apmetuma nokalšana</t>
  </si>
  <si>
    <t>Fasādes siltināšana atbilstoši sienu pīrāgam S1*</t>
  </si>
  <si>
    <t>Nedegoša akmens vates siltumizolācija plānajām apmetuma sistēmām - λ&lt;=0,036 W/(mK), b=100 mm</t>
  </si>
  <si>
    <t>Fasādes siltināšana atbilstoši sienu pīrāgam S5</t>
  </si>
  <si>
    <t>Ieejas mezglu atjaunošana asīs 10-1</t>
  </si>
  <si>
    <t>Ieejas mezgla griestu attīrīšana un izlīdzināšana, arī gruntēšana</t>
  </si>
  <si>
    <t>Putupolistirola plākšņu TENAPORS EPS 100 vai ekvivalentu (λ&lt;=0,036 W/(mK)) b=200mm, montāža</t>
  </si>
  <si>
    <t>Siltumizolācijas materiālu stiprināšana ar līmjavu BAUMIT Nivofix vai ekvivalentu. Pēc nepieciešamības pirms tam virsmas gruntēšana.</t>
  </si>
  <si>
    <t>Ieejas lieveņu un kāpņu remonts ~ 40% no kopējās platības</t>
  </si>
  <si>
    <t>Ekstrudēts putupolistirola b=150, h=300 joslas iestrāde pa perimetru ieejas vētverim</t>
  </si>
  <si>
    <r>
      <t>m</t>
    </r>
    <r>
      <rPr>
        <vertAlign val="superscript"/>
        <sz val="8"/>
        <rFont val="Arial"/>
        <family val="2"/>
        <charset val="186"/>
      </rPr>
      <t>2</t>
    </r>
  </si>
  <si>
    <t xml:space="preserve">Papildus hidroizolācijas slāņa iestrāde virs lieveņa horizontālajā daļā un virs armētās daļas h=300mm. </t>
  </si>
  <si>
    <t>Nedegoša akmens vates siltumizolācija plānajām apmetuma sistēmām - λ&lt;=0,036 W/(mK) , b=150 mm</t>
  </si>
  <si>
    <t>Gāzbetona bloku BAUROC (Aeroc) Classic vai ekviv. Mūrēšana, t.sk. java. B=150. Esošo loga aili lodžijas iestiklojumam samazināt par 150mm, nodrošinot vietu siltumizolācijas slānim</t>
  </si>
  <si>
    <t>Jaunas lodžijas margas mūrēšana izmantojot gāzbetona blokus BAUROC (Aeroc) Classic vai ekviv.  B=150., t.sk. java, stiegrojuma siets Murfor Compact – A vai ekvivalents.</t>
  </si>
  <si>
    <t>Krāsošana ar iekštelpu krāsu, tonis saskaņojams ar Pasūtītāju</t>
  </si>
  <si>
    <t>Lodžiju margu izbūve un siltināšana atbilstoši sienu pīrāgam S6</t>
  </si>
  <si>
    <t>Mūra gruntēšana ar grunti Baumit Gypsum Primer vai ekviv.</t>
  </si>
  <si>
    <t>Mūra apstrāde iekšpusē ar ģipša mašīnapmetumu Baumit Ratio Glatt vai ekviv.</t>
  </si>
  <si>
    <t>Špaktele Baumit Fino Bello vai ekviv.</t>
  </si>
  <si>
    <t xml:space="preserve">Stūra profila ar lāseni Baumit PROFIL 600 vai ekvivalenta iestrāde </t>
  </si>
  <si>
    <t>Cinkota skārda ar PURAL pārklājumu nosegjosla</t>
  </si>
  <si>
    <t>Ieejas jumtiņu griestu attīrīšana un izlīdzināšana, arī gruntēšana</t>
  </si>
  <si>
    <t xml:space="preserve">Ieejas jumtiņu griestu armēšana ar javas kārta BAUMIT ProContact vai ekviv. </t>
  </si>
  <si>
    <t>Ieejas jumtiņu griestu armēšana ar stiklušķiedras sietu Baumit StarTex 160 vai ekviv.</t>
  </si>
  <si>
    <t>Ieejas jumtiņu griestu gruntēšana ar Baumit UniPrimer vai ekviv. un krāsošana ar fasādes krāsu Baumit SilikonColor vai ekvivalentu. Krāsa atbilstoši krāsu pasei</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</si>
  <si>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</si>
  <si>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</si>
  <si>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</si>
  <si>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</si>
  <si>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Ieejas mezglu atjaunošana asīs 1-10</t>
  </si>
  <si>
    <t>Ieejas margu uzstādīšana</t>
  </si>
  <si>
    <t>Lietus noteku uzstādīšana, t.sk. stiprinājumi</t>
  </si>
  <si>
    <t xml:space="preserve">Betona puķu dobju demontāža un utilizācija asīs 10-1 </t>
  </si>
  <si>
    <t>Hidroizolējošas lentas CONTEGA Exo vai ekvivalentas iestrāde pa loga perimetru (visiem logiem fasādē)</t>
  </si>
  <si>
    <t>Jaunu trīs stikla pakešu PVC logu bloku uzstādīšana ( U≤1,1 (W/m2 K). Rāmja profilā paredzēt Temix tipa distanceri. Krāsa atbilstoši krāsu pasai, iekšpuse balta. L01 logu bloks (2950x1450), t.sk, furnitūra</t>
  </si>
  <si>
    <t>Jaunu trīs stikla pakešu PVC logu bloku uzstādīšana ( U≤1,1 (W/m2 K). Rāmja profilā paredzēt Temix tipa distanceri. Krāsa atbilstoši krāsu pasai, iekšpuse balta. L02 logu bloks (1200x1450), t.sk, furnitūra</t>
  </si>
  <si>
    <t>Jaunu trīs stikla pakešu PVC logu bloku uzstādīšana ( U≤1,1 (W/m2 K). Rāmja profilā paredzēt Temix tipa distanceri. Krāsa atbilstoši krāsu pasai, iekšpuse balta. L03 logu bloks (1750x1450), t.sk, furnitūra</t>
  </si>
  <si>
    <t>Jaunu trīs stikla pakešu PVC logu bloku uzstādīšana ( U≤1,1 (W/m2 K). Rāmja profilā paredzēt Temix tipa distanceri. Krāsa atbilstoši krāsu pasai, iekšpuse balta. L04 logu bloks (2650x1000), t.sk, furnitūra</t>
  </si>
  <si>
    <t>Jaunu trīs stikla pakešu PVC logu bloku uzstādīšana ( U≤1,1 (W/m2 K). Rāmja profilā paredzēt Temix tipa distanceri. Krāsa atbilstoši krāsu pasai, iekšpuse balta. L06 logu bloks (1450x1520;630x2200), t.sk, furnitūra</t>
  </si>
  <si>
    <t>Jaunu trīs stikla pakešu PVC logu bloku uzstādīšana ( U≤1,1 (W/m2 K). Rāmja profilā paredzēt Temix tipa distanceri. Krāsa atbilstoši krāsu pasai, iekšpuse balta. L05 logu bloks (1450x1520;630x2200), t.sk, furnitūra</t>
  </si>
  <si>
    <t>Jaunu trīs stikla pakešu PVC lodžijas stiklojuma bloku uzstādīšana ( U≤1,1 (W/m2 K). Rāmja profilā paredzēt Temix tipa distanceri. Krāsa atbilstoši krāsu pasai, iekšpuse balta. L07 logu bloks (2400x1500), t.sk, furnitūra</t>
  </si>
  <si>
    <t>Jaunu trīs stikla pakešu PVC lodžijas stiklojuma bloku uzstādīšana ( U≤1,1 (W/m2 K). Rāmja profilā paredzēt Temix tipa distanceri. Krāsa atbilstoši krāsu pasai, iekšpuse balta. L08 logu bloks (2800x1500), t.sk, furnitūra</t>
  </si>
  <si>
    <t>Metāla ventilācijas reste R01 1000x400mm montāža, t.sk. stiprinājumi,insektu siets. Krāsa atbilstoši krāsu pasei.</t>
  </si>
  <si>
    <t>Metāla ventilācijas reste R02 500x400mm montāža, t.sk. stiprinājumi,insektu siets. Krāsa atbilstoši krāsu pasei.</t>
  </si>
  <si>
    <t>Plastmasa ventilācijas reste R03 150x150mm montāža, t.sk. Stiprinājumi un plastmasas kvadrāt caurule no fasādes līdz dzīvoklim l=400mm. Krāsa atbilstoši krāsu pasei.</t>
  </si>
  <si>
    <t>Cinkots skārds ar PURAL pārklājumu b=0.5mm, platums ~1350mm</t>
  </si>
  <si>
    <t>Bitumena ruļļu materiāls</t>
  </si>
  <si>
    <t>Mitrumizturīgs saplāksnis b=15mm</t>
  </si>
  <si>
    <t>Impregnēta koka brusas 75x50, t.sk. stiprinājumi</t>
  </si>
  <si>
    <t>Ventilācijas skursteņa atjaunošana</t>
  </si>
  <si>
    <t>Cinkotas skārda joslas 50x2mm montāža pa perimetru esošiem ventilācijas skursteņiem</t>
  </si>
  <si>
    <t>Karsti cinkota skārda stati 30x4 mm piemetināti</t>
  </si>
  <si>
    <t>Karsti cinkota skārda b=1.0 mm ar rūpnieciski krāsotu  PURAL pārklājumu ventilācijas skursteņu jumtiņu montāža</t>
  </si>
  <si>
    <t>Cinkota rabicas sieta (pret putniem) montāža pa perimetru ventilācijas skursteņiem</t>
  </si>
  <si>
    <t>Jumta hidroizolācijas atjaunošana</t>
  </si>
  <si>
    <t>Jumta attīrīšana no bojātā un atslāņotā betona un augsnes paliekām izmantojot augsta spiediena (800 bāri) ūdens strūklu. 10% no kopējā jumta laukuma</t>
  </si>
  <si>
    <t>Atsegtā stiegrojuma apstrāde ar rūsas pārveidotāju Vincent Rust Off vai ekvivalentu. 10% no jumta kopējā laukuma</t>
  </si>
  <si>
    <t>Apakšējais juma siltumizolācijas slānis Paroc Ros 30 vai ekvivalents; λ=0,036W/mK, b=100</t>
  </si>
  <si>
    <t>Apakšējais juma siltumizolācijas slānis Paroc Ros 30 G vai ekvivalents; λ=0,036W/mK, b=120</t>
  </si>
  <si>
    <t>Augšējais jumta siltumizolācijas slānis Paroc Rob 80 vai ekvivalents; λ=0,038W/mK, b=30</t>
  </si>
  <si>
    <r>
      <t>Teleskopiskie jumta izolācijas dībeļi, t.sk. skrūves 3gab/m</t>
    </r>
    <r>
      <rPr>
        <vertAlign val="superscript"/>
        <sz val="8"/>
        <rFont val="Arial"/>
        <family val="2"/>
      </rPr>
      <t>2</t>
    </r>
  </si>
  <si>
    <t>Ruļļveida hidroizolācija TECHNONICOL Technoelast Premium SBS  - apakšklājs</t>
  </si>
  <si>
    <t>Ruļļveida hidroizolācija TECHNONICOL Technoelast EKP K-PS 170/5000  - virsklājs, t.sk. papaildus slāņu veidošana pie ventilācijas skursteņiem, jumta aeratoriem, jumta lūkām, u.c. izbīdījumiem un izbūvēm jumtā</t>
  </si>
  <si>
    <t>Gaisa kanālu veidošana siltumizolācijas slānī</t>
  </si>
  <si>
    <t>Jumta aeratoru uzstādīšana d=110mm</t>
  </si>
  <si>
    <t>Jumta lūkas atjaunošana</t>
  </si>
  <si>
    <t>Individuāli izgatavota hermētiska jumta lūka (900x900mm)</t>
  </si>
  <si>
    <t>Ventilācijas šahtu apsekošana un tīrīšana.</t>
  </si>
  <si>
    <t>Lapu ķērāju uzstādīšana</t>
  </si>
  <si>
    <t>Impregnēta koka brusa 50x50mm, t.sk. stiprinājumi</t>
  </si>
  <si>
    <t>Jumta dzegas atjaunošanas mezgls</t>
  </si>
  <si>
    <t>Jauna bitumena ruļmateriāla ieklāšana 20% no kopējās virsmas</t>
  </si>
  <si>
    <t>Jumta pārseguma siltināšana uz ass B</t>
  </si>
  <si>
    <t>JUMTA DZEGAS PAGARINĀJUMA IZVEIDE PIESLĒGUMĀ AR SILTINĀTU SIENU</t>
  </si>
  <si>
    <t>Koka brusa 100x50, t.sk. stiprinājumi</t>
  </si>
  <si>
    <t>Koka  sija 120x50, l=800, t.sk. stiprinājumi</t>
  </si>
  <si>
    <t>Koka brusas 30x30, t.sk. stiprinājumi</t>
  </si>
  <si>
    <t>Apdares dēļu klājs b=100 un b=150, t.sk. stiprinājumi</t>
  </si>
  <si>
    <t>Cinkota skārda ar PURAL pārklājumu jumta karnīze, b=0,5mm, h~150mm</t>
  </si>
  <si>
    <t>Esošo margu un lenteru atjaunošana, t.sk. jauna lentera uzstādīšana, esošās krāsas noņemšana, krāsošana, saskaņojot ar Pasūtītāju.</t>
  </si>
  <si>
    <t>Atkritumu šahtas atvērumu aizdarīšana kāpņu telpā</t>
  </si>
  <si>
    <t>Stiegrojuma siets ⌀6mm, 100x100mm</t>
  </si>
  <si>
    <t>Enkuri D12, L=85mm</t>
  </si>
  <si>
    <t>Lenķis 75x50x5mm, L=150mm</t>
  </si>
  <si>
    <t>Atkritumu šahtas demontāžā</t>
  </si>
  <si>
    <t>Atkritumu šahtas skursteņu atvērumu aizdarīšana</t>
  </si>
  <si>
    <t>BAUROC (Aeroc) Clasic 150x200 vai ekviv. mūrējums, samazinot duvju aili par 300 mm un veidojot pakāpienus, t.sk. java</t>
  </si>
  <si>
    <t>Iekštelpu flīzes jaunizveidotiem pakāpieniem, pretslīdes koeficiens R11. Tips un tonis saskaņojams ar Pasūtītāju</t>
  </si>
  <si>
    <t/>
  </si>
  <si>
    <t>Apstrāde ar grunti Baumit Tiefengrund vai ekviv.</t>
  </si>
  <si>
    <t>Siltumizolācijas materiāla stiprināšana ar līmjavu Baumit Nivofix vai ekviv.</t>
  </si>
  <si>
    <t>Kāpņu telpas sienu siltināšana bēniņu daļa atbilstoši sienu pīrāgam S3</t>
  </si>
  <si>
    <t>Putupolistirola plākņu TENAPORS EPS100 vai ekvivalentu montāža (λ&lt;=0,036 W/(mK))  b=70mm</t>
  </si>
  <si>
    <t>Baumit StarTex vai ekvivalents stiklušķiedras siets 160 g/m² - 1 kārtā</t>
  </si>
  <si>
    <t>Griestu siltināšana kāpņu telpas zonā atbilstoši pārseguma pīrāgam P3</t>
  </si>
  <si>
    <t>Vēdināšanas atvērumu daļēja aizmūrēšana beniņos izmantojot BAUROC (Aeroc) Clasic 150x200 vai ekviv. mūrējums, t.sk. java</t>
  </si>
  <si>
    <t>Betona puķu dobju uzstādīšana, t.sk. pamatne</t>
  </si>
  <si>
    <t>Daļēja ratiņu nolvietnes loga aizmūrēšana izmantojot gāzbetona blokus BAUROC (Aeroc) Classic vai ekviv.  B=150., t.sk. java, stiegrojuma siets Murfor Compact – A vai ekvivalents.</t>
  </si>
  <si>
    <t>Esošā jumta drošības nožogojuma remonts</t>
  </si>
  <si>
    <t>Ratiņu novietnes stiklu bloku demontāža un utilizācija asīs 10-1</t>
  </si>
  <si>
    <t>Radiators " Lyngson" ar atgaisotāju un korķi.                                          C22-500-1100 vai ekvivalents</t>
  </si>
  <si>
    <t>Radiators " Lyngson" ar atgaisotāju un korķi.                                          C11-500-700 vai ekvivalents</t>
  </si>
  <si>
    <t>Radiators " Lyngson" ar atgaisotāju un korķi.                                          C11-500-500 vai ekvivalents</t>
  </si>
  <si>
    <t>Presējamās tērauda caurules,Viega vai ekvivalents dn18</t>
  </si>
  <si>
    <t>Presējamās tērauda caurules,Viega vai ekvivalents dn20</t>
  </si>
  <si>
    <t>Presējamās tērauda caurules,Viega vai ekvivalents dn50</t>
  </si>
  <si>
    <t>Siltumizolācija cauruļvadiem pagrabā, PAROC Hvac Section AluCoat T vai ekvivalents. λ50=0,037 W/mK (pie temperatūras 50oC). Biezums, b=50, Dn20</t>
  </si>
  <si>
    <t>Siltumizolācija cauruļvadiem pagrabā, PAROC Hvac Section AluCoat T vai ekvivalents. λ50=0,037 W/mK (pie temperatūras 50oC). Biezums, b=50, Dn50</t>
  </si>
  <si>
    <t>Noslēgvārsti dn50</t>
  </si>
  <si>
    <t>Balansēšanas vārsts STRÖMAX-M 4017 vai ekvivalents,ar mērnipeļiem, dn25</t>
  </si>
  <si>
    <t>Lodveida vārsts dn32</t>
  </si>
  <si>
    <t>Metināšanas piederumu komplekts</t>
  </si>
  <si>
    <t>Uztvērējs PDC E-60, INGESCO, vai ekvivalents</t>
  </si>
  <si>
    <t>Uztvērēja masts, H=4m, ar tērauda pamatni un atsvariem 25kg</t>
  </si>
  <si>
    <t>Masta adapters, INGESCO, 111012, vai analogs</t>
  </si>
  <si>
    <t>Stieples garuma kompensators OBO Bettermann –172 AR 5218926 vai analogs</t>
  </si>
  <si>
    <t>Termonosēdināmā caurule</t>
  </si>
  <si>
    <t>RD10 cinkota tērauda apaļdzelzs, izolēta, montāžai zemē, OBO Bettermann vai analogs</t>
  </si>
  <si>
    <t>Vadu turētājs Rd 8-10mm 177 20 M8 fasādei, OBO Bettermann vai analogs</t>
  </si>
  <si>
    <t>Jumta vada turētājs jumtam, 165 MBG-8 OBO Bettermann vai analogs</t>
  </si>
  <si>
    <t>Karsti cinkota tērauda lenta 30x3,5mm 5052 DIN, OBO Bettermann vai analogs</t>
  </si>
  <si>
    <t>Rakšanas atļaujas saņemšana</t>
  </si>
  <si>
    <t>Būvlaukuma sagatavošana</t>
  </si>
  <si>
    <t>Tāme sastādīta  2023. gada tirgus cenās, pamatojoties uz DOP daļas rasējumiem</t>
  </si>
  <si>
    <t>Tāme sastādīta  2023. gada tirgus cenās, pamatojoties uz AR daļas rasējumiem</t>
  </si>
  <si>
    <t>Tāme sastādīta  2023. gada tirgus cenās, pamatojoties uz AVK daļas rasējumiem</t>
  </si>
  <si>
    <t>Tāme sastādīta  2023. gada tirgus cenās, pamatojoties uz ELT daļas rasējumiem</t>
  </si>
  <si>
    <t>Tāme sastādīta  2023. gada tirgus cenās, pamatojoties uz UK daļas rasējumiem</t>
  </si>
  <si>
    <t>Demontāžas darbi</t>
  </si>
  <si>
    <t>Fasādes</t>
  </si>
  <si>
    <t>Logi un durvis</t>
  </si>
  <si>
    <t>Pagraba pārseguma siltināšana</t>
  </si>
  <si>
    <t>Jumta darbi</t>
  </si>
  <si>
    <t>Iekštelpu darbi</t>
  </si>
  <si>
    <t>Bēniņu siltināšana</t>
  </si>
  <si>
    <t>Labiekārtošana</t>
  </si>
  <si>
    <t>Apkure, vēdināšana un gaisa kondicionēšana</t>
  </si>
  <si>
    <t>Ārējie elektrības tīkli</t>
  </si>
  <si>
    <t>Iekšējais ūdensvads, kanalizācija un to aprīkojums</t>
  </si>
  <si>
    <t>Daudzdzīvokļu dzīvojamās ēkas energoefektivitātes paaugstināšana</t>
  </si>
  <si>
    <t>Daudzīvokļu dzīvojamā ēka</t>
  </si>
  <si>
    <t>Gaismas iela 5, Stūnīši, Olaines pag., Olaines nov., LV-2127</t>
  </si>
  <si>
    <t>Pretkondensāta izolācija d20 b=9mm</t>
  </si>
  <si>
    <t>Pretvārsts dn50</t>
  </si>
  <si>
    <t>Caurule d75 ar fasondaļām</t>
  </si>
  <si>
    <t>Caurule d50 ar fasondaļām</t>
  </si>
  <si>
    <t>Revīzijas lūka d75</t>
  </si>
  <si>
    <t>Jumta izvadi d75</t>
  </si>
  <si>
    <t>K2 sistēma</t>
  </si>
  <si>
    <t>Tīrīšanas lūka d110</t>
  </si>
  <si>
    <t>Esošās sistēmas demontāža</t>
  </si>
  <si>
    <t>Betons B15</t>
  </si>
  <si>
    <t>Siltumizolācijas materiāla Paroc Linio 15 vai ekvivalenta montāža - λ&lt;=0,037 W/(mK), b=30-50 mm, siltinājuma platums 100mm</t>
  </si>
  <si>
    <t>Kooltherm K5 Apmetuma fasādes plāksnes λ&lt;=0,022 W/(mK), b=70mm vai ekvivalenta</t>
  </si>
  <si>
    <t>Siltumizolācija b=30mm λ=0.037 (pie temperatūras 50oC) karstajam ūdensvadam un cirkulācijas ūdensvadam         d50</t>
  </si>
  <si>
    <t>Siltumizolācija b=30mm λ=0.037 (pie temperatūras 50oC) karstajam ūdensvadam un cirkulācijas ūdensvadam         d40</t>
  </si>
  <si>
    <t>Siltumizolācija b=30mm λ=0.037 (pie temperatūras 50oC) karstajam ūdensvadam un cirkulācijas ūdensvadam         d32</t>
  </si>
  <si>
    <t>Siltumizolācija b=30mm λ=0.037 (pie temperatūras 50oC) karstajam ūdensvadam un cirkulācijas ūdensvadam         d25</t>
  </si>
  <si>
    <t>Siltumizolācija b=30mm λ=0.037 (pie temperatūras 50oC) karstajam ūdensvadam un cirkulācijas ūdensvadam         d20</t>
  </si>
  <si>
    <t>Siltumizolācija b=30mm λ=0.037 (pie temperatūras 50oC) karstajam ūdensvadam un cirkulācijas ūdensvadam         d15</t>
  </si>
  <si>
    <t>Kopsavilkums</t>
  </si>
  <si>
    <t>Siltumizolācijas materiāla Paroc Linio 15 vai ekvivalenta montāža - λ&lt;=0,037 W/(mK), b=30-50 mm, platums 100mm</t>
  </si>
  <si>
    <t>Aizvērējmehānismi</t>
  </si>
  <si>
    <t>Durvju atdure</t>
  </si>
  <si>
    <t>Durvju kods ar čipu, t.sk. pieslēgšana un kābeļi</t>
  </si>
  <si>
    <t>Jaunu ugunsdrošu EI30 metāla durvju bloka uzstādīšana (U≤1,6 (W/m2 K), t.sk. iekšējā apdare.  D04 metāla durvju bloks  (900 x 1600), t.sk, furnitūra, slēdzamas.</t>
  </si>
  <si>
    <t>Jaunu D03 PVC durvju bloka (1000x2200) uzstādīšana, t.sk. iekšējā apdare, iekšējā difūzijas lenta. Krāsa vienojoties ar Pasūtītāju, iekšpuse un ārpuse vienāda.</t>
  </si>
  <si>
    <t>Jaunu metāla durvju bloka uzstādīšana (U≤1,6 (W/m2 K), t.sk. iekšējā apdare, ārējā hidroizolējošā lenta, iekšējā difūzijas lenta. Krāsa atbilstoši krāsu pasei.  D02 metāla durvju bloks  (1300x2200), t.sk, furnitūra.  Slēdzamas</t>
  </si>
  <si>
    <t xml:space="preserve">Jaunu metāla durvju bloka uzstādīšana (U≤1,6 (W/m2 K), t.sk. iekšējā apdare, ārējā hidroizolējošā lenta, iekšējā difūzijas lenta. Krāsa atbilstoši krāsu pasei.  D01 metāla durvju bloks  (1000x2200), t.sk, furnitūra. </t>
  </si>
  <si>
    <t>Finnašu rezerve 3%</t>
  </si>
  <si>
    <t>Tāme sastādīta 2023. gada __. __________</t>
  </si>
  <si>
    <t>Iepirkums Nr. AS OŪS 2023/12_E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</si>
</sst>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numFmt numFmtId="165" formatCode="0;;"/>
    <numFmt numFmtId="166" formatCode="0.0%"/>
    <numFmt numFmtId="167" formatCode="0.0"/>
    <numFmt numFmtId="168" formatCode="0.0%;;"/>
    <numFmt numFmtId="169" formatCode="#,##0.00;;"/>
    <numFmt numFmtId="170" formatCode="_(* #,##0.00_);_(* \(#,##0.00\);_(* &quot;-&quot;??_);_(@_)"/>
  </numFmts>
  <fonts count="16"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Arial"/>
      <family val="2"/>
    </font>
    <font>
      <vertAlign val="superscript"/>
      <sz val="8"/>
      <name val="Arial"/>
      <family val="2"/>
    </font>
    <font>
      <b/>
      <sz val="8"/>
      <name val="Arial"/>
      <family val="2"/>
    </font>
    <font>
      <sz val="8"/>
      <color theme="1"/>
      <name val="Arial"/>
      <family val="2"/>
    </font>
    <font>
      <vertAlign val="superscript"/>
      <sz val="8"/>
      <name val="Arial"/>
      <family val="2"/>
      <charset val="186"/>
    </font>
    <font>
      <sz val="8"/>
      <color rgb="FF414142"/>
      <name val="Arial"/>
      <family val="2"/>
      <charset val="186"/>
    </font>
    <font>
      <sz val="10"/>
      <name val="Arial"/>
      <family val="2"/>
    </font>
    <font>
      <sz val="7"/>
      <name val="Arial"/>
      <family val="2"/>
      <charset val="186"/>
    </font>
    <font>
      <b/>
      <sz val="14"/>
      <name val="Arial"/>
      <family val="2"/>
      <charset val="186"/>
    </font>
  </fonts>
  <fills count="2">
    <fill>
      <patternFill patternType="none"/>
    </fill>
    <fill>
      <patternFill patternType="gray125"/>
    </fill>
  </fills>
  <borders count="5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7">
    <xf numFmtId="0" fontId="0" fillId="0" borderId="0"/>
    <xf numFmtId="0" fontId="3" fillId="0" borderId="0"/>
    <xf numFmtId="0" fontId="3" fillId="0" borderId="0"/>
    <xf numFmtId="0" fontId="4" fillId="0" borderId="0"/>
    <xf numFmtId="43" fontId="6" fillId="0" borderId="0" applyFont="0" applyFill="0" applyBorder="0" applyAlignment="0" applyProtection="0"/>
    <xf numFmtId="0" fontId="3" fillId="0" borderId="0"/>
    <xf numFmtId="0" fontId="3" fillId="0" borderId="0"/>
  </cellStyleXfs>
  <cellXfs count="323">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2" xfId="0" applyNumberFormat="1" applyFont="1" applyBorder="1" applyAlignment="1">
      <alignment horizontal="center"/>
    </xf>
    <xf numFmtId="164" fontId="1" fillId="0" borderId="0" xfId="0" applyNumberFormat="1" applyFont="1"/>
    <xf numFmtId="164" fontId="1" fillId="0" borderId="28" xfId="0" applyNumberFormat="1" applyFont="1" applyBorder="1" applyAlignment="1">
      <alignment vertical="top" wrapText="1"/>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69" fontId="1" fillId="0" borderId="4" xfId="0" applyNumberFormat="1" applyFont="1" applyBorder="1" applyAlignment="1">
      <alignment horizontal="center" vertical="center" wrapText="1"/>
    </xf>
    <xf numFmtId="169" fontId="1" fillId="0" borderId="19" xfId="0" applyNumberFormat="1" applyFont="1" applyBorder="1" applyAlignment="1">
      <alignment horizontal="center" vertical="center"/>
    </xf>
    <xf numFmtId="169" fontId="1" fillId="0" borderId="20" xfId="0" applyNumberFormat="1" applyFont="1" applyBorder="1" applyAlignment="1">
      <alignment horizontal="center" vertical="center"/>
    </xf>
    <xf numFmtId="169" fontId="1" fillId="0" borderId="7" xfId="0" quotePrefix="1" applyNumberFormat="1" applyFont="1" applyBorder="1" applyAlignment="1">
      <alignment horizontal="center"/>
    </xf>
    <xf numFmtId="169" fontId="1" fillId="0" borderId="49" xfId="0" applyNumberFormat="1" applyFont="1" applyBorder="1" applyAlignment="1">
      <alignment horizontal="center" vertical="center"/>
    </xf>
    <xf numFmtId="169" fontId="1" fillId="0" borderId="28" xfId="0" applyNumberFormat="1" applyFont="1" applyBorder="1" applyAlignment="1">
      <alignment horizontal="center" vertical="center"/>
    </xf>
    <xf numFmtId="169" fontId="1" fillId="0" borderId="7" xfId="0" applyNumberFormat="1" applyFont="1" applyBorder="1" applyAlignment="1">
      <alignment horizontal="center"/>
    </xf>
    <xf numFmtId="169" fontId="2" fillId="0" borderId="12" xfId="0" applyNumberFormat="1" applyFont="1" applyBorder="1" applyAlignment="1">
      <alignment horizontal="center"/>
    </xf>
    <xf numFmtId="169" fontId="2" fillId="0" borderId="51" xfId="0" applyNumberFormat="1" applyFont="1" applyBorder="1" applyAlignment="1">
      <alignment horizontal="center"/>
    </xf>
    <xf numFmtId="169" fontId="2" fillId="0" borderId="10" xfId="0" applyNumberFormat="1" applyFont="1" applyBorder="1" applyAlignment="1">
      <alignment horizontal="center"/>
    </xf>
    <xf numFmtId="169" fontId="1" fillId="0" borderId="4" xfId="0" applyNumberFormat="1" applyFont="1" applyBorder="1" applyAlignment="1">
      <alignment horizontal="center"/>
    </xf>
    <xf numFmtId="169" fontId="1" fillId="0" borderId="35" xfId="0" applyNumberFormat="1" applyFont="1" applyBorder="1" applyAlignment="1">
      <alignment horizontal="center"/>
    </xf>
    <xf numFmtId="169" fontId="1" fillId="0" borderId="34" xfId="0" applyNumberFormat="1" applyFont="1" applyBorder="1" applyAlignment="1">
      <alignment horizontal="center"/>
    </xf>
    <xf numFmtId="169" fontId="1" fillId="0" borderId="7" xfId="0" applyNumberFormat="1" applyFont="1" applyBorder="1" applyAlignment="1">
      <alignment horizontal="center" vertical="center"/>
    </xf>
    <xf numFmtId="169" fontId="1" fillId="0" borderId="30" xfId="0" applyNumberFormat="1" applyFont="1" applyBorder="1" applyAlignment="1">
      <alignment horizontal="center" vertical="center"/>
    </xf>
    <xf numFmtId="169" fontId="2" fillId="0" borderId="12" xfId="0" applyNumberFormat="1" applyFont="1" applyBorder="1" applyAlignment="1">
      <alignment horizontal="center" vertical="center"/>
    </xf>
    <xf numFmtId="169" fontId="1" fillId="0" borderId="14" xfId="0" applyNumberFormat="1" applyFont="1" applyBorder="1" applyAlignment="1">
      <alignment horizontal="center" vertical="center"/>
    </xf>
    <xf numFmtId="169" fontId="1" fillId="0" borderId="20" xfId="2" applyNumberFormat="1" applyFont="1" applyBorder="1" applyAlignment="1">
      <alignment horizontal="center" vertical="center"/>
    </xf>
    <xf numFmtId="169" fontId="2" fillId="0" borderId="3" xfId="2" applyNumberFormat="1" applyFont="1" applyBorder="1" applyAlignment="1">
      <alignment horizontal="center" vertical="center"/>
    </xf>
    <xf numFmtId="169" fontId="1" fillId="0" borderId="28" xfId="2" applyNumberFormat="1" applyFont="1" applyBorder="1" applyAlignment="1">
      <alignment horizontal="center" vertical="center"/>
    </xf>
    <xf numFmtId="169" fontId="2" fillId="0" borderId="6" xfId="2" applyNumberFormat="1" applyFont="1" applyBorder="1" applyAlignment="1">
      <alignment horizontal="center" vertical="center"/>
    </xf>
    <xf numFmtId="169" fontId="2" fillId="0" borderId="21" xfId="2" applyNumberFormat="1" applyFont="1" applyBorder="1" applyAlignment="1">
      <alignment horizontal="center" vertical="center"/>
    </xf>
    <xf numFmtId="169" fontId="2" fillId="0" borderId="29" xfId="2" applyNumberFormat="1" applyFont="1" applyBorder="1" applyAlignment="1">
      <alignment horizontal="center" vertical="center"/>
    </xf>
    <xf numFmtId="169" fontId="1" fillId="0" borderId="20" xfId="0" applyNumberFormat="1" applyFont="1" applyBorder="1" applyAlignment="1">
      <alignment horizontal="center" vertical="center" wrapText="1"/>
    </xf>
    <xf numFmtId="169" fontId="1" fillId="0" borderId="21" xfId="0" applyNumberFormat="1" applyFont="1" applyBorder="1" applyAlignment="1">
      <alignment horizontal="center" vertical="center" wrapText="1"/>
    </xf>
    <xf numFmtId="169" fontId="1" fillId="0" borderId="28" xfId="0" applyNumberFormat="1" applyFont="1" applyBorder="1" applyAlignment="1">
      <alignment horizontal="center" vertical="center" wrapText="1"/>
    </xf>
    <xf numFmtId="169" fontId="1" fillId="0" borderId="29" xfId="0" applyNumberFormat="1" applyFont="1" applyBorder="1" applyAlignment="1">
      <alignment horizontal="center" vertical="center" wrapText="1"/>
    </xf>
    <xf numFmtId="169" fontId="1" fillId="0" borderId="46"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169" fontId="1" fillId="0" borderId="47"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69" fontId="1" fillId="0" borderId="50" xfId="0" applyNumberFormat="1" applyFont="1" applyBorder="1" applyAlignment="1">
      <alignment horizontal="center" vertical="center"/>
    </xf>
    <xf numFmtId="169" fontId="1" fillId="0" borderId="31" xfId="0" applyNumberFormat="1" applyFont="1" applyBorder="1" applyAlignment="1">
      <alignment horizontal="center" vertical="center"/>
    </xf>
    <xf numFmtId="169" fontId="1" fillId="0" borderId="32" xfId="0" applyNumberFormat="1" applyFont="1" applyBorder="1" applyAlignment="1">
      <alignment horizontal="center" vertical="center"/>
    </xf>
    <xf numFmtId="169" fontId="2" fillId="0" borderId="34" xfId="0" applyNumberFormat="1" applyFont="1" applyBorder="1" applyAlignment="1">
      <alignment horizontal="center"/>
    </xf>
    <xf numFmtId="169" fontId="2" fillId="0" borderId="42" xfId="0" applyNumberFormat="1" applyFont="1" applyBorder="1" applyAlignment="1">
      <alignment horizontal="center"/>
    </xf>
    <xf numFmtId="169" fontId="2" fillId="0" borderId="42" xfId="3" applyNumberFormat="1" applyFont="1" applyBorder="1" applyAlignment="1">
      <alignment horizontal="center" vertical="center"/>
    </xf>
    <xf numFmtId="169" fontId="2" fillId="0" borderId="43" xfId="3" applyNumberFormat="1" applyFont="1" applyBorder="1" applyAlignment="1">
      <alignment horizontal="center" vertical="center"/>
    </xf>
    <xf numFmtId="169" fontId="2" fillId="0" borderId="44" xfId="3" applyNumberFormat="1" applyFont="1" applyBorder="1" applyAlignment="1">
      <alignment horizontal="center" vertical="center"/>
    </xf>
    <xf numFmtId="169" fontId="2" fillId="0" borderId="10" xfId="3" applyNumberFormat="1" applyFont="1" applyBorder="1" applyAlignment="1">
      <alignment horizontal="center" vertical="center"/>
    </xf>
    <xf numFmtId="169" fontId="2" fillId="0" borderId="13" xfId="3" applyNumberFormat="1" applyFont="1" applyBorder="1" applyAlignment="1">
      <alignment horizontal="center" vertical="center"/>
    </xf>
    <xf numFmtId="169" fontId="2" fillId="0" borderId="14" xfId="3" applyNumberFormat="1" applyFont="1" applyBorder="1" applyAlignment="1">
      <alignment horizontal="center" vertical="center"/>
    </xf>
    <xf numFmtId="164" fontId="1" fillId="0" borderId="28" xfId="0" applyNumberFormat="1" applyFont="1" applyBorder="1" applyAlignment="1">
      <alignment horizontal="center" wrapText="1"/>
    </xf>
    <xf numFmtId="164" fontId="1" fillId="0" borderId="20" xfId="2" applyNumberFormat="1" applyFont="1" applyBorder="1" applyAlignment="1">
      <alignment horizontal="center" vertical="center"/>
    </xf>
    <xf numFmtId="164" fontId="1" fillId="0" borderId="28" xfId="2" applyNumberFormat="1" applyFont="1" applyBorder="1" applyAlignment="1">
      <alignment horizontal="center" vertical="center"/>
    </xf>
    <xf numFmtId="0" fontId="7" fillId="0" borderId="28" xfId="0" applyFont="1" applyBorder="1" applyAlignment="1">
      <alignment horizontal="center" vertical="center"/>
    </xf>
    <xf numFmtId="4" fontId="7" fillId="0" borderId="29" xfId="0" applyNumberFormat="1" applyFont="1" applyBorder="1" applyAlignment="1">
      <alignment horizontal="center" vertical="center"/>
    </xf>
    <xf numFmtId="0" fontId="7" fillId="0" borderId="28" xfId="0" applyFont="1" applyBorder="1" applyAlignment="1">
      <alignment horizontal="left" vertical="center" wrapText="1"/>
    </xf>
    <xf numFmtId="4" fontId="7" fillId="0" borderId="49" xfId="0" applyNumberFormat="1" applyFont="1" applyBorder="1" applyAlignment="1">
      <alignment horizontal="center" vertical="center"/>
    </xf>
    <xf numFmtId="164" fontId="7" fillId="0" borderId="29"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4" fontId="7" fillId="0" borderId="28" xfId="0" applyNumberFormat="1" applyFont="1" applyBorder="1" applyAlignment="1">
      <alignment horizontal="center" vertical="center"/>
    </xf>
    <xf numFmtId="0" fontId="1" fillId="0" borderId="26" xfId="0" applyFont="1" applyBorder="1" applyAlignment="1">
      <alignment vertical="center" wrapText="1"/>
    </xf>
    <xf numFmtId="0" fontId="1" fillId="0" borderId="28" xfId="0" applyFont="1" applyBorder="1" applyAlignment="1">
      <alignment horizontal="center" vertical="center"/>
    </xf>
    <xf numFmtId="1" fontId="1" fillId="0" borderId="27" xfId="5"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28" xfId="0" applyNumberFormat="1" applyFont="1" applyBorder="1" applyAlignment="1">
      <alignment horizontal="center" vertical="center"/>
    </xf>
    <xf numFmtId="0" fontId="1" fillId="0" borderId="26" xfId="0" applyFont="1" applyBorder="1" applyAlignment="1">
      <alignment horizontal="left" vertical="center" wrapText="1"/>
    </xf>
    <xf numFmtId="164" fontId="2" fillId="0" borderId="28" xfId="0" applyNumberFormat="1" applyFont="1" applyBorder="1" applyAlignment="1">
      <alignment vertical="top" wrapText="1"/>
    </xf>
    <xf numFmtId="1" fontId="1" fillId="0" borderId="29" xfId="5" applyNumberFormat="1" applyFont="1" applyBorder="1" applyAlignment="1">
      <alignment horizontal="center" vertical="center"/>
    </xf>
    <xf numFmtId="165" fontId="1" fillId="0" borderId="52" xfId="0" applyNumberFormat="1" applyFont="1" applyBorder="1" applyAlignment="1">
      <alignment horizontal="center" vertical="center" wrapText="1"/>
    </xf>
    <xf numFmtId="0" fontId="1" fillId="0" borderId="28" xfId="0" quotePrefix="1" applyFont="1" applyBorder="1" applyAlignment="1">
      <alignment horizontal="left" vertical="center" wrapText="1"/>
    </xf>
    <xf numFmtId="0" fontId="1" fillId="0" borderId="54" xfId="0" applyFont="1" applyBorder="1" applyAlignment="1">
      <alignment horizontal="center" vertical="center"/>
    </xf>
    <xf numFmtId="2" fontId="1" fillId="0" borderId="29" xfId="5" applyNumberFormat="1" applyFont="1" applyBorder="1" applyAlignment="1">
      <alignment horizontal="center" vertical="center"/>
    </xf>
    <xf numFmtId="164" fontId="2" fillId="0" borderId="20" xfId="0" applyNumberFormat="1" applyFont="1" applyBorder="1" applyAlignment="1">
      <alignment vertical="top" wrapText="1"/>
    </xf>
    <xf numFmtId="164" fontId="7" fillId="0" borderId="28" xfId="0" applyNumberFormat="1" applyFont="1" applyBorder="1" applyAlignment="1">
      <alignment horizontal="center" vertical="center" wrapText="1"/>
    </xf>
    <xf numFmtId="164" fontId="7" fillId="0" borderId="52" xfId="0" applyNumberFormat="1" applyFont="1" applyBorder="1" applyAlignment="1">
      <alignment horizontal="center" vertical="center" wrapText="1"/>
    </xf>
    <xf numFmtId="164" fontId="7" fillId="0" borderId="28" xfId="0" applyNumberFormat="1" applyFont="1" applyBorder="1" applyAlignment="1">
      <alignment vertical="top" wrapText="1"/>
    </xf>
    <xf numFmtId="0" fontId="10" fillId="0" borderId="28" xfId="0" applyFont="1" applyBorder="1" applyAlignment="1">
      <alignment horizontal="left" vertical="center" wrapText="1"/>
    </xf>
    <xf numFmtId="0" fontId="10" fillId="0" borderId="28" xfId="0" applyFont="1" applyBorder="1" applyAlignment="1">
      <alignment horizontal="center" vertical="center"/>
    </xf>
    <xf numFmtId="4" fontId="10" fillId="0" borderId="29" xfId="0" applyNumberFormat="1" applyFont="1" applyBorder="1" applyAlignment="1">
      <alignment horizontal="center" vertical="center"/>
    </xf>
    <xf numFmtId="164" fontId="9" fillId="0" borderId="20" xfId="0" applyNumberFormat="1" applyFont="1" applyBorder="1" applyAlignment="1">
      <alignment vertical="top" wrapText="1"/>
    </xf>
    <xf numFmtId="0" fontId="3" fillId="0" borderId="28" xfId="6" applyBorder="1" applyAlignment="1">
      <alignment horizontal="left" vertical="center" wrapText="1"/>
    </xf>
    <xf numFmtId="0" fontId="1" fillId="0" borderId="29" xfId="0" applyFont="1" applyBorder="1" applyAlignment="1">
      <alignment horizontal="center" vertical="center"/>
    </xf>
    <xf numFmtId="0" fontId="1" fillId="0" borderId="28" xfId="0" applyFont="1" applyBorder="1" applyAlignment="1">
      <alignment horizontal="left" vertical="center" wrapText="1"/>
    </xf>
    <xf numFmtId="164" fontId="1" fillId="0" borderId="49" xfId="2" applyNumberFormat="1" applyFont="1" applyBorder="1" applyAlignment="1">
      <alignment horizontal="center" vertical="center"/>
    </xf>
    <xf numFmtId="0" fontId="12" fillId="0" borderId="0" xfId="0" applyFont="1" applyAlignment="1">
      <alignment horizontal="center" vertical="center" wrapText="1"/>
    </xf>
    <xf numFmtId="0" fontId="3" fillId="0" borderId="28" xfId="0" applyFont="1" applyBorder="1" applyAlignment="1">
      <alignment horizontal="left" vertical="center" wrapText="1"/>
    </xf>
    <xf numFmtId="0" fontId="13" fillId="0" borderId="28" xfId="0" applyFont="1" applyBorder="1" applyAlignment="1">
      <alignment horizontal="center" vertical="center"/>
    </xf>
    <xf numFmtId="0" fontId="3" fillId="0" borderId="28" xfId="0" applyFont="1" applyBorder="1" applyAlignment="1">
      <alignment horizontal="center" vertical="center"/>
    </xf>
    <xf numFmtId="164" fontId="2" fillId="0" borderId="29" xfId="2" applyNumberFormat="1" applyFont="1" applyBorder="1" applyAlignment="1">
      <alignment horizontal="center" vertical="center"/>
    </xf>
    <xf numFmtId="164" fontId="2" fillId="0" borderId="6" xfId="2" applyNumberFormat="1" applyFont="1" applyBorder="1" applyAlignment="1">
      <alignment horizontal="center" vertical="center"/>
    </xf>
    <xf numFmtId="4" fontId="14" fillId="0" borderId="5" xfId="0" applyNumberFormat="1" applyFont="1" applyBorder="1" applyAlignment="1">
      <alignment horizontal="center" vertical="center"/>
    </xf>
    <xf numFmtId="164" fontId="2" fillId="0" borderId="21" xfId="2" applyNumberFormat="1" applyFont="1" applyBorder="1" applyAlignment="1">
      <alignment horizontal="center" vertical="center"/>
    </xf>
    <xf numFmtId="164" fontId="2" fillId="0" borderId="3" xfId="2" applyNumberFormat="1" applyFont="1" applyBorder="1" applyAlignment="1">
      <alignment horizontal="center" vertical="center"/>
    </xf>
    <xf numFmtId="0" fontId="2" fillId="0" borderId="28" xfId="0" applyFont="1" applyBorder="1" applyAlignment="1">
      <alignment horizontal="left" vertical="center" wrapText="1"/>
    </xf>
    <xf numFmtId="4" fontId="7" fillId="0" borderId="6" xfId="0" applyNumberFormat="1" applyFont="1" applyBorder="1" applyAlignment="1">
      <alignment horizontal="center" vertical="center"/>
    </xf>
    <xf numFmtId="3" fontId="7" fillId="0" borderId="29" xfId="0" applyNumberFormat="1" applyFont="1" applyBorder="1" applyAlignment="1">
      <alignment horizontal="center" vertical="center"/>
    </xf>
    <xf numFmtId="0" fontId="9" fillId="0" borderId="28" xfId="0" applyFont="1" applyBorder="1" applyAlignment="1">
      <alignment horizontal="left" vertical="center" wrapText="1"/>
    </xf>
    <xf numFmtId="164" fontId="1" fillId="0" borderId="6"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0" fontId="1" fillId="0" borderId="28" xfId="0" applyFont="1" applyBorder="1" applyAlignment="1">
      <alignment horizontal="center" vertical="center" wrapText="1"/>
    </xf>
    <xf numFmtId="4" fontId="7" fillId="0" borderId="29" xfId="0" applyNumberFormat="1" applyFont="1" applyBorder="1" applyAlignment="1">
      <alignment horizontal="right" vertical="center"/>
    </xf>
    <xf numFmtId="0" fontId="1" fillId="0" borderId="28" xfId="0" applyFont="1" applyBorder="1" applyAlignment="1">
      <alignment horizontal="center" vertical="center" textRotation="90" wrapText="1"/>
    </xf>
    <xf numFmtId="0" fontId="1" fillId="0" borderId="18" xfId="0" applyFont="1" applyBorder="1" applyAlignment="1">
      <alignment horizontal="center" vertical="center" textRotation="90" wrapText="1"/>
    </xf>
    <xf numFmtId="164" fontId="1" fillId="0" borderId="47" xfId="0" applyNumberFormat="1" applyFont="1" applyBorder="1" applyAlignment="1">
      <alignment horizontal="center" vertical="center" wrapText="1"/>
    </xf>
    <xf numFmtId="0" fontId="2" fillId="0" borderId="29" xfId="0" applyFont="1" applyBorder="1" applyAlignment="1">
      <alignment horizontal="center" vertical="center" textRotation="90" wrapText="1"/>
    </xf>
    <xf numFmtId="0" fontId="1" fillId="0" borderId="49" xfId="0" applyFont="1" applyBorder="1" applyAlignment="1">
      <alignment horizontal="center" vertical="center" textRotation="90" wrapText="1"/>
    </xf>
    <xf numFmtId="164" fontId="9" fillId="0" borderId="28" xfId="0" applyNumberFormat="1" applyFont="1" applyBorder="1" applyAlignment="1">
      <alignment vertical="top" wrapText="1"/>
    </xf>
    <xf numFmtId="0" fontId="15" fillId="0" borderId="0" xfId="0" applyFont="1"/>
    <xf numFmtId="0" fontId="7" fillId="0" borderId="54" xfId="0" applyFont="1" applyBorder="1" applyAlignment="1">
      <alignment horizontal="left" vertical="center" wrapText="1"/>
    </xf>
    <xf numFmtId="0" fontId="7" fillId="0" borderId="54" xfId="0" applyFont="1" applyBorder="1" applyAlignment="1">
      <alignment horizontal="center" vertical="center"/>
    </xf>
    <xf numFmtId="4" fontId="7" fillId="0" borderId="52" xfId="0" applyNumberFormat="1" applyFont="1" applyBorder="1" applyAlignment="1">
      <alignment horizontal="center" vertical="center"/>
    </xf>
    <xf numFmtId="164" fontId="1" fillId="0" borderId="52" xfId="0" applyNumberFormat="1" applyFont="1" applyBorder="1" applyAlignment="1">
      <alignment horizontal="center" vertical="center" wrapText="1"/>
    </xf>
    <xf numFmtId="4" fontId="14" fillId="0" borderId="28" xfId="0" applyNumberFormat="1" applyFont="1" applyBorder="1" applyAlignment="1">
      <alignment horizontal="center" vertical="center"/>
    </xf>
    <xf numFmtId="164" fontId="7" fillId="0" borderId="28" xfId="2" applyNumberFormat="1" applyFont="1" applyBorder="1" applyAlignment="1">
      <alignment horizontal="center" vertical="center"/>
    </xf>
    <xf numFmtId="164" fontId="9" fillId="0" borderId="29" xfId="2" applyNumberFormat="1" applyFont="1" applyBorder="1" applyAlignment="1">
      <alignment horizontal="center" vertical="center"/>
    </xf>
    <xf numFmtId="43" fontId="1" fillId="0" borderId="53" xfId="4" applyFont="1" applyFill="1" applyBorder="1" applyAlignment="1">
      <alignment horizontal="center" vertical="center" wrapText="1"/>
    </xf>
    <xf numFmtId="170" fontId="1" fillId="0" borderId="55" xfId="0" applyNumberFormat="1" applyFont="1" applyBorder="1" applyAlignment="1">
      <alignment horizontal="center" vertical="center" wrapText="1"/>
    </xf>
    <xf numFmtId="4" fontId="7" fillId="0" borderId="49" xfId="0" applyNumberFormat="1" applyFont="1" applyBorder="1" applyAlignment="1">
      <alignment horizontal="right" vertical="center"/>
    </xf>
    <xf numFmtId="4" fontId="7" fillId="0" borderId="28" xfId="0" applyNumberFormat="1" applyFont="1" applyBorder="1" applyAlignment="1">
      <alignment horizontal="right" vertical="center"/>
    </xf>
    <xf numFmtId="164" fontId="1" fillId="0" borderId="56" xfId="0" applyNumberFormat="1" applyFont="1" applyBorder="1" applyAlignment="1">
      <alignment horizontal="center" vertical="center" wrapText="1"/>
    </xf>
    <xf numFmtId="4" fontId="14" fillId="0" borderId="49" xfId="0" applyNumberFormat="1" applyFont="1" applyBorder="1" applyAlignment="1">
      <alignment horizontal="center" vertical="center"/>
    </xf>
    <xf numFmtId="165" fontId="1" fillId="0" borderId="8" xfId="0" applyNumberFormat="1" applyFont="1" applyBorder="1" applyAlignment="1">
      <alignment horizontal="center" vertical="center" wrapText="1"/>
    </xf>
    <xf numFmtId="164" fontId="1" fillId="0" borderId="26"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9" fontId="1" fillId="0" borderId="26" xfId="0" applyNumberFormat="1" applyFont="1" applyBorder="1" applyAlignment="1">
      <alignment horizontal="center" vertical="center" wrapText="1"/>
    </xf>
    <xf numFmtId="169" fontId="1" fillId="0" borderId="27" xfId="0" applyNumberFormat="1" applyFont="1" applyBorder="1" applyAlignment="1">
      <alignment horizontal="center" vertical="center" wrapText="1"/>
    </xf>
    <xf numFmtId="164" fontId="1" fillId="0" borderId="25"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169" fontId="1" fillId="0" borderId="32" xfId="0" applyNumberFormat="1" applyFont="1" applyBorder="1" applyAlignment="1">
      <alignment horizontal="center" vertical="center" wrapText="1"/>
    </xf>
    <xf numFmtId="169" fontId="1" fillId="0" borderId="33" xfId="0" applyNumberFormat="1" applyFont="1" applyBorder="1" applyAlignment="1">
      <alignment horizontal="center" vertical="center" wrapText="1"/>
    </xf>
    <xf numFmtId="164" fontId="1" fillId="0" borderId="57" xfId="0" applyNumberFormat="1" applyFont="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5" fontId="2" fillId="0" borderId="40" xfId="0" applyNumberFormat="1" applyFont="1" applyBorder="1" applyAlignment="1">
      <alignment horizontal="left"/>
    </xf>
    <xf numFmtId="164" fontId="2" fillId="0" borderId="38" xfId="0" applyNumberFormat="1" applyFont="1" applyBorder="1" applyAlignment="1">
      <alignment horizontal="left" wrapText="1"/>
    </xf>
    <xf numFmtId="164" fontId="2" fillId="0" borderId="40" xfId="0" applyNumberFormat="1" applyFont="1" applyBorder="1" applyAlignment="1">
      <alignment horizontal="left" wrapText="1"/>
    </xf>
    <xf numFmtId="165" fontId="2" fillId="0" borderId="40" xfId="0" applyNumberFormat="1" applyFont="1" applyBorder="1" applyAlignment="1">
      <alignment horizontal="left"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5" fontId="1" fillId="0" borderId="1" xfId="0" applyNumberFormat="1" applyFont="1" applyBorder="1" applyAlignment="1">
      <alignment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9" fontId="1" fillId="0" borderId="38" xfId="0" applyNumberFormat="1" applyFont="1" applyBorder="1" applyAlignment="1">
      <alignment horizontal="center"/>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3" xfId="0" applyFont="1" applyBorder="1" applyAlignment="1">
      <alignment horizontal="right"/>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9"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28" xfId="0" applyFont="1" applyBorder="1" applyAlignment="1">
      <alignment horizontal="center" vertical="center"/>
    </xf>
    <xf numFmtId="0" fontId="1" fillId="0" borderId="28" xfId="0" applyFont="1" applyBorder="1" applyAlignment="1">
      <alignment horizontal="center" vertical="center" textRotation="90"/>
    </xf>
    <xf numFmtId="0" fontId="1" fillId="0" borderId="29" xfId="0" applyFont="1" applyBorder="1" applyAlignment="1">
      <alignment horizontal="center" vertical="center" textRotation="90" wrapText="1"/>
    </xf>
    <xf numFmtId="0" fontId="1" fillId="0" borderId="5" xfId="0" applyFont="1" applyBorder="1" applyAlignment="1">
      <alignment horizontal="center"/>
    </xf>
    <xf numFmtId="0" fontId="1" fillId="0" borderId="6" xfId="1" applyFont="1" applyBorder="1" applyAlignment="1">
      <alignment wrapText="1"/>
    </xf>
    <xf numFmtId="164" fontId="1" fillId="0" borderId="3" xfId="0" applyNumberFormat="1" applyFont="1" applyBorder="1" applyAlignment="1">
      <alignment horizontal="center" vertical="center" wrapText="1"/>
    </xf>
    <xf numFmtId="1"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1" fontId="3" fillId="0" borderId="6" xfId="0" applyNumberFormat="1" applyFont="1" applyBorder="1" applyAlignment="1">
      <alignment horizontal="center" vertical="center"/>
    </xf>
    <xf numFmtId="164" fontId="1" fillId="0" borderId="46" xfId="0" applyNumberFormat="1" applyFont="1" applyBorder="1" applyAlignment="1">
      <alignment horizontal="center" vertical="center" wrapText="1"/>
    </xf>
    <xf numFmtId="169" fontId="2" fillId="0" borderId="28" xfId="2" applyNumberFormat="1" applyFont="1" applyBorder="1" applyAlignment="1">
      <alignment horizontal="center" vertical="center"/>
    </xf>
    <xf numFmtId="169" fontId="2" fillId="0" borderId="20" xfId="2" applyNumberFormat="1" applyFont="1" applyBorder="1" applyAlignment="1">
      <alignment horizontal="center" vertical="center"/>
    </xf>
    <xf numFmtId="164" fontId="1" fillId="0" borderId="31" xfId="2" applyNumberFormat="1" applyFont="1" applyBorder="1" applyAlignment="1">
      <alignment horizontal="center" vertical="center"/>
    </xf>
    <xf numFmtId="164" fontId="1" fillId="0" borderId="32" xfId="2" applyNumberFormat="1" applyFont="1" applyBorder="1" applyAlignment="1">
      <alignment horizontal="center" vertical="center"/>
    </xf>
    <xf numFmtId="169" fontId="1" fillId="0" borderId="32" xfId="2" applyNumberFormat="1" applyFont="1" applyBorder="1" applyAlignment="1">
      <alignment horizontal="center" vertical="center"/>
    </xf>
    <xf numFmtId="169" fontId="2" fillId="0" borderId="32" xfId="2" applyNumberFormat="1" applyFont="1" applyBorder="1" applyAlignment="1">
      <alignment horizontal="center" vertical="center"/>
    </xf>
    <xf numFmtId="169" fontId="2" fillId="0" borderId="33" xfId="2" applyNumberFormat="1" applyFont="1" applyBorder="1" applyAlignment="1">
      <alignment horizontal="center" vertical="center"/>
    </xf>
  </cellXfs>
  <cellStyles count="7">
    <cellStyle name="Komats" xfId="4" builtinId="3"/>
    <cellStyle name="Normal 13" xfId="6" xr:uid="{5BAD5415-E2B2-44B9-9F62-612EEF7C69C0}"/>
    <cellStyle name="Normal 2" xfId="2" xr:uid="{7728D04F-492C-44E8-B42B-2D52765FDA4E}"/>
    <cellStyle name="Normal_TameTuristu5-2011-08-06" xfId="5" xr:uid="{879350D2-DC30-4CDE-BC0D-E40F1B6FF768}"/>
    <cellStyle name="Parasts" xfId="0" builtinId="0"/>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444">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133350</xdr:colOff>
      <xdr:row>30</xdr:row>
      <xdr:rowOff>364434</xdr:rowOff>
    </xdr:from>
    <xdr:to>
      <xdr:col>4</xdr:col>
      <xdr:colOff>142875</xdr:colOff>
      <xdr:row>30</xdr:row>
      <xdr:rowOff>364434</xdr:rowOff>
    </xdr:to>
    <xdr:sp macro="" textlink="">
      <xdr:nvSpPr>
        <xdr:cNvPr id="2" name="Freeform 6">
          <a:extLst>
            <a:ext uri="{FF2B5EF4-FFF2-40B4-BE49-F238E27FC236}">
              <a16:creationId xmlns:a16="http://schemas.microsoft.com/office/drawing/2014/main" id="{AE43CAD0-98B5-40DE-9A0C-6005E6FB3261}"/>
            </a:ext>
          </a:extLst>
        </xdr:cNvPr>
        <xdr:cNvSpPr>
          <a:spLocks/>
        </xdr:cNvSpPr>
      </xdr:nvSpPr>
      <xdr:spPr bwMode="auto">
        <a:xfrm>
          <a:off x="3743325" y="92417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30</xdr:row>
      <xdr:rowOff>364434</xdr:rowOff>
    </xdr:from>
    <xdr:to>
      <xdr:col>4</xdr:col>
      <xdr:colOff>142875</xdr:colOff>
      <xdr:row>30</xdr:row>
      <xdr:rowOff>364434</xdr:rowOff>
    </xdr:to>
    <xdr:sp macro="" textlink="">
      <xdr:nvSpPr>
        <xdr:cNvPr id="3" name="Freeform 284">
          <a:extLst>
            <a:ext uri="{FF2B5EF4-FFF2-40B4-BE49-F238E27FC236}">
              <a16:creationId xmlns:a16="http://schemas.microsoft.com/office/drawing/2014/main" id="{EFD8B03B-76C4-4DCC-B0E7-45C217715857}"/>
            </a:ext>
          </a:extLst>
        </xdr:cNvPr>
        <xdr:cNvSpPr>
          <a:spLocks/>
        </xdr:cNvSpPr>
      </xdr:nvSpPr>
      <xdr:spPr bwMode="auto">
        <a:xfrm>
          <a:off x="3743325" y="92417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25</xdr:row>
      <xdr:rowOff>0</xdr:rowOff>
    </xdr:from>
    <xdr:to>
      <xdr:col>4</xdr:col>
      <xdr:colOff>142875</xdr:colOff>
      <xdr:row>25</xdr:row>
      <xdr:rowOff>0</xdr:rowOff>
    </xdr:to>
    <xdr:sp macro="" textlink="">
      <xdr:nvSpPr>
        <xdr:cNvPr id="2" name="Freeform 6">
          <a:extLst>
            <a:ext uri="{FF2B5EF4-FFF2-40B4-BE49-F238E27FC236}">
              <a16:creationId xmlns:a16="http://schemas.microsoft.com/office/drawing/2014/main" id="{BC0AE780-D36D-4844-B7EF-2B4A698216C7}"/>
            </a:ext>
          </a:extLst>
        </xdr:cNvPr>
        <xdr:cNvSpPr>
          <a:spLocks/>
        </xdr:cNvSpPr>
      </xdr:nvSpPr>
      <xdr:spPr bwMode="auto">
        <a:xfrm>
          <a:off x="3743325" y="62579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25</xdr:row>
      <xdr:rowOff>0</xdr:rowOff>
    </xdr:from>
    <xdr:to>
      <xdr:col>4</xdr:col>
      <xdr:colOff>142875</xdr:colOff>
      <xdr:row>25</xdr:row>
      <xdr:rowOff>0</xdr:rowOff>
    </xdr:to>
    <xdr:sp macro="" textlink="">
      <xdr:nvSpPr>
        <xdr:cNvPr id="3" name="Freeform 284">
          <a:extLst>
            <a:ext uri="{FF2B5EF4-FFF2-40B4-BE49-F238E27FC236}">
              <a16:creationId xmlns:a16="http://schemas.microsoft.com/office/drawing/2014/main" id="{33E10712-557E-489E-848D-21EAFB939063}"/>
            </a:ext>
          </a:extLst>
        </xdr:cNvPr>
        <xdr:cNvSpPr>
          <a:spLocks/>
        </xdr:cNvSpPr>
      </xdr:nvSpPr>
      <xdr:spPr bwMode="auto">
        <a:xfrm>
          <a:off x="3743325" y="6257925"/>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NextCloud\Objekti\2023\Gaismas%20iela%205,%20St&#363;n&#299;&#353;i\Ekonomika\Gaismas%20iela%205_kopt&#257;me_F_11.08.2023.xlsx" TargetMode="External"/><Relationship Id="rId1" Type="http://schemas.openxmlformats.org/officeDocument/2006/relationships/externalLinkPath" Target="file:///D:\NextCloud\Objekti\2023\Gaismas%20iela%205,%20St&#363;n&#299;&#353;i\Ekonomika\Gaismas%20iela%205_kopt&#257;me_F_11.0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pt a+c+n"/>
      <sheetName val="Kopt a "/>
      <sheetName val="Kopt c"/>
      <sheetName val="Kopt n"/>
      <sheetName val="Kops a+c+n"/>
      <sheetName val="Kops a"/>
      <sheetName val="Kops c"/>
      <sheetName val="Kops n"/>
      <sheetName val="1a+c+n"/>
      <sheetName val="1a"/>
      <sheetName val="1c"/>
      <sheetName val="1n"/>
      <sheetName val="2a+c+n"/>
      <sheetName val="2a"/>
      <sheetName val="2c"/>
      <sheetName val="2n"/>
      <sheetName val="3a+c+n"/>
      <sheetName val="3a"/>
      <sheetName val="3c"/>
      <sheetName val="3n"/>
      <sheetName val="4a+c+n"/>
      <sheetName val="4a"/>
      <sheetName val="4c"/>
      <sheetName val="4n"/>
      <sheetName val="5a+c+n"/>
      <sheetName val="5a"/>
      <sheetName val="5c"/>
      <sheetName val="5n"/>
      <sheetName val="6a+c+n"/>
      <sheetName val="6a"/>
      <sheetName val="6c"/>
      <sheetName val="6n"/>
      <sheetName val="7a+c+n"/>
      <sheetName val="7a"/>
      <sheetName val="7c"/>
      <sheetName val="7n"/>
      <sheetName val="8a+c+n"/>
      <sheetName val="8a"/>
      <sheetName val="8c"/>
      <sheetName val="8n"/>
      <sheetName val="9a+c+n"/>
      <sheetName val="9a"/>
      <sheetName val="9c"/>
      <sheetName val="9n"/>
      <sheetName val="10a+c+n"/>
      <sheetName val="10a"/>
      <sheetName val="10c"/>
      <sheetName val="10n"/>
      <sheetName val="11a+c+n"/>
      <sheetName val="11a"/>
      <sheetName val="11c"/>
      <sheetName val="11n"/>
      <sheetName val="12a+c+n"/>
      <sheetName val="12a"/>
      <sheetName val="12c"/>
      <sheetName val="1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8">
          <cell r="B18" t="str">
            <v>09-00000</v>
          </cell>
          <cell r="C18" t="str">
            <v>Dēļu klāja montāža b=25, kokmateriālu apstrāde ar antipirēnu, t.sk. stirpinājumi</v>
          </cell>
          <cell r="D18" t="str">
            <v>m2</v>
          </cell>
          <cell r="H18">
            <v>3</v>
          </cell>
          <cell r="K18">
            <v>8.3000000000000007</v>
          </cell>
          <cell r="L18">
            <v>31.5</v>
          </cell>
          <cell r="M18">
            <v>315</v>
          </cell>
          <cell r="N18">
            <v>504</v>
          </cell>
          <cell r="O18">
            <v>52.5</v>
          </cell>
          <cell r="P18">
            <v>871.5</v>
          </cell>
          <cell r="Q18" t="str">
            <v>A</v>
          </cell>
        </row>
        <row r="19">
          <cell r="C19" t="str">
            <v>Bēniņu pārseguma siltinājums atbilstoši pīrāgam P2</v>
          </cell>
          <cell r="H19">
            <v>0</v>
          </cell>
          <cell r="K19">
            <v>0</v>
          </cell>
          <cell r="L19">
            <v>0</v>
          </cell>
          <cell r="M19">
            <v>0</v>
          </cell>
          <cell r="N19">
            <v>0</v>
          </cell>
          <cell r="O19">
            <v>0</v>
          </cell>
          <cell r="P19">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6"/>
  <sheetViews>
    <sheetView workbookViewId="0">
      <selection activeCell="C26" sqref="C26"/>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16" t="s">
        <v>1</v>
      </c>
      <c r="C4" s="216"/>
    </row>
    <row r="5" spans="1:3" x14ac:dyDescent="0.2">
      <c r="A5" s="2"/>
      <c r="B5" s="2"/>
      <c r="C5" s="2"/>
    </row>
    <row r="6" spans="1:3" x14ac:dyDescent="0.2">
      <c r="C6" s="4" t="s">
        <v>2</v>
      </c>
    </row>
    <row r="8" spans="1:3" x14ac:dyDescent="0.2">
      <c r="B8" s="217" t="s">
        <v>3</v>
      </c>
      <c r="C8" s="217"/>
    </row>
    <row r="11" spans="1:3" x14ac:dyDescent="0.2">
      <c r="B11" s="2" t="s">
        <v>4</v>
      </c>
    </row>
    <row r="12" spans="1:3" x14ac:dyDescent="0.2">
      <c r="B12" s="55" t="s">
        <v>63</v>
      </c>
    </row>
    <row r="13" spans="1:3" x14ac:dyDescent="0.2">
      <c r="A13" s="4" t="s">
        <v>5</v>
      </c>
      <c r="B13" s="221" t="s">
        <v>443</v>
      </c>
      <c r="C13" s="221"/>
    </row>
    <row r="14" spans="1:3" x14ac:dyDescent="0.2">
      <c r="A14" s="4" t="s">
        <v>6</v>
      </c>
      <c r="B14" s="222" t="s">
        <v>442</v>
      </c>
      <c r="C14" s="222"/>
    </row>
    <row r="15" spans="1:3" x14ac:dyDescent="0.2">
      <c r="A15" s="4" t="s">
        <v>7</v>
      </c>
      <c r="B15" s="222" t="s">
        <v>444</v>
      </c>
      <c r="C15" s="222"/>
    </row>
    <row r="16" spans="1:3" x14ac:dyDescent="0.2">
      <c r="A16" s="4" t="s">
        <v>8</v>
      </c>
      <c r="B16" s="223" t="s">
        <v>474</v>
      </c>
      <c r="C16" s="223"/>
    </row>
    <row r="17" spans="1:3" ht="12" thickBot="1" x14ac:dyDescent="0.25"/>
    <row r="18" spans="1:3" x14ac:dyDescent="0.2">
      <c r="A18" s="5" t="s">
        <v>9</v>
      </c>
      <c r="B18" s="6" t="s">
        <v>10</v>
      </c>
      <c r="C18" s="7" t="s">
        <v>11</v>
      </c>
    </row>
    <row r="19" spans="1:3" x14ac:dyDescent="0.2">
      <c r="A19" s="51">
        <v>1</v>
      </c>
      <c r="B19" s="9" t="s">
        <v>463</v>
      </c>
      <c r="C19" s="104">
        <f>'Kops a+c+n'!E56</f>
        <v>0</v>
      </c>
    </row>
    <row r="20" spans="1:3" x14ac:dyDescent="0.2">
      <c r="A20" s="309">
        <v>2</v>
      </c>
      <c r="B20" s="310" t="s">
        <v>472</v>
      </c>
      <c r="C20" s="104">
        <f>ROUND(C19*0.03,2)</f>
        <v>0</v>
      </c>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f>SUM(C19:C25)</f>
        <v>0</v>
      </c>
    </row>
    <row r="27" spans="1:3" ht="12" thickBot="1" x14ac:dyDescent="0.25">
      <c r="B27" s="14"/>
      <c r="C27" s="15"/>
    </row>
    <row r="28" spans="1:3" ht="12" thickBot="1" x14ac:dyDescent="0.25">
      <c r="A28" s="218" t="s">
        <v>13</v>
      </c>
      <c r="B28" s="219"/>
      <c r="C28" s="107">
        <f>ROUND(C26*21%,2)</f>
        <v>0</v>
      </c>
    </row>
    <row r="31" spans="1:3" x14ac:dyDescent="0.2">
      <c r="A31" s="1" t="s">
        <v>14</v>
      </c>
      <c r="B31" s="220"/>
      <c r="C31" s="220"/>
    </row>
    <row r="32" spans="1:3" x14ac:dyDescent="0.2">
      <c r="B32" s="215" t="s">
        <v>15</v>
      </c>
      <c r="C32" s="215"/>
    </row>
    <row r="34" spans="1:3" x14ac:dyDescent="0.2">
      <c r="A34" s="1" t="s">
        <v>16</v>
      </c>
      <c r="B34" s="73"/>
      <c r="C34" s="16"/>
    </row>
    <row r="35" spans="1:3" x14ac:dyDescent="0.2">
      <c r="A35" s="16"/>
      <c r="B35" s="16"/>
      <c r="C35" s="16"/>
    </row>
    <row r="36" spans="1:3" x14ac:dyDescent="0.2">
      <c r="A36" s="1" t="s">
        <v>473</v>
      </c>
    </row>
  </sheetData>
  <mergeCells count="9">
    <mergeCell ref="B32:C32"/>
    <mergeCell ref="B4:C4"/>
    <mergeCell ref="B8:C8"/>
    <mergeCell ref="A28:B28"/>
    <mergeCell ref="B31:C31"/>
    <mergeCell ref="B13:C13"/>
    <mergeCell ref="B14:C14"/>
    <mergeCell ref="B15:C15"/>
    <mergeCell ref="B16:C16"/>
  </mergeCells>
  <conditionalFormatting sqref="A36">
    <cfRule type="cellIs" dxfId="443" priority="1" operator="equal">
      <formula>"Tāme sastādīta 20__. gada __. _________"</formula>
    </cfRule>
  </conditionalFormatting>
  <conditionalFormatting sqref="A19:B19">
    <cfRule type="cellIs" dxfId="442" priority="5" operator="equal">
      <formula>0</formula>
    </cfRule>
  </conditionalFormatting>
  <conditionalFormatting sqref="B13:B16">
    <cfRule type="cellIs" dxfId="441" priority="6" operator="equal">
      <formula>0</formula>
    </cfRule>
  </conditionalFormatting>
  <conditionalFormatting sqref="B34">
    <cfRule type="cellIs" dxfId="440" priority="2" operator="equal">
      <formula>0</formula>
    </cfRule>
  </conditionalFormatting>
  <conditionalFormatting sqref="B31:C31">
    <cfRule type="cellIs" dxfId="439" priority="3" operator="equal">
      <formula>0</formula>
    </cfRule>
  </conditionalFormatting>
  <conditionalFormatting sqref="C19 C26 C28">
    <cfRule type="cellIs" dxfId="438" priority="4"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216" t="s">
        <v>1</v>
      </c>
      <c r="C4" s="216"/>
    </row>
    <row r="5" spans="1:3" x14ac:dyDescent="0.2">
      <c r="A5" s="2"/>
      <c r="B5" s="2"/>
      <c r="C5" s="2"/>
    </row>
    <row r="6" spans="1:3" x14ac:dyDescent="0.2">
      <c r="C6" s="4" t="s">
        <v>2</v>
      </c>
    </row>
    <row r="8" spans="1:3" x14ac:dyDescent="0.2">
      <c r="B8" s="217" t="s">
        <v>3</v>
      </c>
      <c r="C8" s="217"/>
    </row>
    <row r="11" spans="1:3" x14ac:dyDescent="0.2">
      <c r="B11" s="2" t="s">
        <v>4</v>
      </c>
    </row>
    <row r="12" spans="1:3" x14ac:dyDescent="0.2">
      <c r="B12" s="55" t="s">
        <v>17</v>
      </c>
    </row>
    <row r="13" spans="1:3" x14ac:dyDescent="0.2">
      <c r="A13" s="4" t="s">
        <v>5</v>
      </c>
      <c r="B13" s="225" t="str">
        <f>'Kopt a+c+n'!B13</f>
        <v>Daudzīvokļu dzīvojamā ēka</v>
      </c>
      <c r="C13" s="225"/>
    </row>
    <row r="14" spans="1:3" x14ac:dyDescent="0.2">
      <c r="A14" s="4" t="s">
        <v>6</v>
      </c>
      <c r="B14" s="226" t="str">
        <f>'Kopt a+c+n'!B14</f>
        <v>Daudzdzīvokļu dzīvojamās ēkas energoefektivitātes paaugstināšana</v>
      </c>
      <c r="C14" s="226"/>
    </row>
    <row r="15" spans="1:3" x14ac:dyDescent="0.2">
      <c r="A15" s="4" t="s">
        <v>7</v>
      </c>
      <c r="B15" s="226" t="str">
        <f>'Kopt a+c+n'!B15</f>
        <v>Gaismas iela 5, Stūnīši, Olaines pag., Olaines nov., LV-2127</v>
      </c>
      <c r="C15" s="226"/>
    </row>
    <row r="16" spans="1:3" x14ac:dyDescent="0.2">
      <c r="A16" s="4" t="s">
        <v>8</v>
      </c>
      <c r="B16" s="227" t="str">
        <f>'Kopt a+c+n'!B16</f>
        <v>Iepirkums Nr. AS OŪS 2023/12_E</v>
      </c>
      <c r="C16" s="227"/>
    </row>
    <row r="17" spans="1:3" ht="12" thickBot="1" x14ac:dyDescent="0.25"/>
    <row r="18" spans="1:3" x14ac:dyDescent="0.2">
      <c r="A18" s="5" t="s">
        <v>9</v>
      </c>
      <c r="B18" s="6" t="s">
        <v>10</v>
      </c>
      <c r="C18" s="7" t="s">
        <v>11</v>
      </c>
    </row>
    <row r="19" spans="1:3" x14ac:dyDescent="0.2">
      <c r="A19" s="51">
        <f>'Kopt a+c+n'!A19</f>
        <v>1</v>
      </c>
      <c r="B19" s="77" t="str">
        <f>'Kopt a+c+n'!B19</f>
        <v>Kopsavilkums</v>
      </c>
      <c r="C19" s="104">
        <f>'Kops a'!E31</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f>SUM(C19:C25)</f>
        <v>0</v>
      </c>
    </row>
    <row r="27" spans="1:3" ht="12" thickBot="1" x14ac:dyDescent="0.25">
      <c r="B27" s="14"/>
      <c r="C27" s="75"/>
    </row>
    <row r="28" spans="1:3" ht="12" thickBot="1" x14ac:dyDescent="0.25">
      <c r="A28" s="218" t="s">
        <v>13</v>
      </c>
      <c r="B28" s="219"/>
      <c r="C28" s="107">
        <f>ROUND(C26*21%,2)</f>
        <v>0</v>
      </c>
    </row>
    <row r="31" spans="1:3" x14ac:dyDescent="0.2">
      <c r="A31" s="1" t="s">
        <v>14</v>
      </c>
      <c r="B31" s="224">
        <f>'Kopt a+c+n'!B31:C31</f>
        <v>0</v>
      </c>
      <c r="C31" s="224"/>
    </row>
    <row r="32" spans="1:3" x14ac:dyDescent="0.2">
      <c r="B32" s="215" t="s">
        <v>15</v>
      </c>
      <c r="C32" s="215"/>
    </row>
    <row r="34" spans="1:3" x14ac:dyDescent="0.2">
      <c r="A34" s="1" t="s">
        <v>16</v>
      </c>
      <c r="B34" s="74">
        <f>'Kopt a+c+n'!B34</f>
        <v>0</v>
      </c>
      <c r="C34" s="16"/>
    </row>
    <row r="35" spans="1:3" x14ac:dyDescent="0.2">
      <c r="A35" s="16"/>
      <c r="B35" s="76"/>
      <c r="C35" s="16"/>
    </row>
    <row r="36" spans="1:3" x14ac:dyDescent="0.2">
      <c r="A36" s="1" t="str">
        <f>'Kopt a+c+n'!A36</f>
        <v>Tāme sastādīta 2023. gada __. 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437" priority="4" operator="equal">
      <formula>"Tāme sastādīta 20__. gada __. _________"</formula>
    </cfRule>
  </conditionalFormatting>
  <conditionalFormatting sqref="B34">
    <cfRule type="cellIs" dxfId="436" priority="2" operator="equal">
      <formula>0</formula>
    </cfRule>
  </conditionalFormatting>
  <conditionalFormatting sqref="B13:C16 A19:C19 C26 C28 B31:C31 B34">
    <cfRule type="cellIs" dxfId="435" priority="1" operator="equal">
      <formula>0</formula>
    </cfRule>
  </conditionalFormatting>
  <conditionalFormatting sqref="B31:C31">
    <cfRule type="cellIs" dxfId="434"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16" t="s">
        <v>1</v>
      </c>
      <c r="C4" s="216"/>
    </row>
    <row r="5" spans="1:3" x14ac:dyDescent="0.2">
      <c r="A5" s="2"/>
      <c r="B5" s="2"/>
      <c r="C5" s="2"/>
    </row>
    <row r="6" spans="1:3" x14ac:dyDescent="0.2">
      <c r="C6" s="4" t="s">
        <v>2</v>
      </c>
    </row>
    <row r="8" spans="1:3" x14ac:dyDescent="0.2">
      <c r="B8" s="217" t="s">
        <v>3</v>
      </c>
      <c r="C8" s="217"/>
    </row>
    <row r="11" spans="1:3" x14ac:dyDescent="0.2">
      <c r="B11" s="2" t="s">
        <v>4</v>
      </c>
    </row>
    <row r="12" spans="1:3" x14ac:dyDescent="0.2">
      <c r="B12" s="55" t="s">
        <v>18</v>
      </c>
    </row>
    <row r="13" spans="1:3" x14ac:dyDescent="0.2">
      <c r="A13" s="4" t="s">
        <v>5</v>
      </c>
      <c r="B13" s="228" t="str">
        <f>'Kopt a '!B13:C13</f>
        <v>Daudzīvokļu dzīvojamā ēka</v>
      </c>
      <c r="C13" s="228"/>
    </row>
    <row r="14" spans="1:3" x14ac:dyDescent="0.2">
      <c r="A14" s="4" t="s">
        <v>6</v>
      </c>
      <c r="B14" s="229" t="str">
        <f>'Kopt a '!B14:C14</f>
        <v>Daudzdzīvokļu dzīvojamās ēkas energoefektivitātes paaugstināšana</v>
      </c>
      <c r="C14" s="229"/>
    </row>
    <row r="15" spans="1:3" x14ac:dyDescent="0.2">
      <c r="A15" s="4" t="s">
        <v>7</v>
      </c>
      <c r="B15" s="229" t="str">
        <f>'Kopt a '!B15:C15</f>
        <v>Gaismas iela 5, Stūnīši, Olaines pag., Olaines nov., LV-2127</v>
      </c>
      <c r="C15" s="229"/>
    </row>
    <row r="16" spans="1:3" x14ac:dyDescent="0.2">
      <c r="A16" s="4" t="s">
        <v>8</v>
      </c>
      <c r="B16" s="230" t="str">
        <f>'Kopt a '!B16:C16</f>
        <v>Iepirkums Nr. AS OŪS 2023/12_E</v>
      </c>
      <c r="C16" s="230"/>
    </row>
    <row r="17" spans="1:3" ht="12" thickBot="1" x14ac:dyDescent="0.25"/>
    <row r="18" spans="1:3" x14ac:dyDescent="0.2">
      <c r="A18" s="5" t="s">
        <v>9</v>
      </c>
      <c r="B18" s="6" t="s">
        <v>10</v>
      </c>
      <c r="C18" s="7" t="s">
        <v>11</v>
      </c>
    </row>
    <row r="19" spans="1:3" x14ac:dyDescent="0.2">
      <c r="A19" s="51">
        <f>'Kopt a+c+n'!A19</f>
        <v>1</v>
      </c>
      <c r="B19" s="77" t="str">
        <f>'Kopt a+c+n'!B19</f>
        <v>Kopsavilkums</v>
      </c>
      <c r="C19" s="104">
        <f>'Kops c'!E31</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f>SUM(C19:C25)</f>
        <v>0</v>
      </c>
    </row>
    <row r="27" spans="1:3" ht="12" thickBot="1" x14ac:dyDescent="0.25">
      <c r="B27" s="14"/>
      <c r="C27" s="15"/>
    </row>
    <row r="28" spans="1:3" ht="12" thickBot="1" x14ac:dyDescent="0.25">
      <c r="A28" s="218" t="s">
        <v>13</v>
      </c>
      <c r="B28" s="219"/>
      <c r="C28" s="107">
        <f>ROUND(C26*21%,2)</f>
        <v>0</v>
      </c>
    </row>
    <row r="31" spans="1:3" x14ac:dyDescent="0.2">
      <c r="A31" s="1" t="s">
        <v>14</v>
      </c>
      <c r="B31" s="224">
        <f>'Kopt a+c+n'!B31:C31</f>
        <v>0</v>
      </c>
      <c r="C31" s="224"/>
    </row>
    <row r="32" spans="1:3" x14ac:dyDescent="0.2">
      <c r="B32" s="215" t="s">
        <v>15</v>
      </c>
      <c r="C32" s="215"/>
    </row>
    <row r="34" spans="1:3" x14ac:dyDescent="0.2">
      <c r="A34" s="1" t="s">
        <v>16</v>
      </c>
      <c r="B34" s="74">
        <f>'Kopt a+c+n'!B34</f>
        <v>0</v>
      </c>
      <c r="C34" s="16"/>
    </row>
    <row r="35" spans="1:3" x14ac:dyDescent="0.2">
      <c r="A35" s="16"/>
      <c r="B35" s="16"/>
      <c r="C35" s="16"/>
    </row>
    <row r="36" spans="1:3" x14ac:dyDescent="0.2">
      <c r="A36" s="1" t="str">
        <f>'Kopt a+c+n'!A36</f>
        <v>Tāme sastādīta 2023. gada __. __________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433" priority="6" operator="equal">
      <formula>"Tāme sastādīta 20__. gada __. _________"</formula>
    </cfRule>
  </conditionalFormatting>
  <conditionalFormatting sqref="B13:B16 A19:C19 C26 C28 B31:C31 B34">
    <cfRule type="cellIs" dxfId="432" priority="2" operator="equal">
      <formula>68757.18</formula>
    </cfRule>
  </conditionalFormatting>
  <conditionalFormatting sqref="B13:B16 A19:C19 C26 C28">
    <cfRule type="cellIs" dxfId="431" priority="1" operator="equal">
      <formula>0</formula>
    </cfRule>
  </conditionalFormatting>
  <conditionalFormatting sqref="B34">
    <cfRule type="cellIs" dxfId="430" priority="4" operator="equal">
      <formula>0</formula>
    </cfRule>
  </conditionalFormatting>
  <conditionalFormatting sqref="B31:C31 B34">
    <cfRule type="cellIs" dxfId="429" priority="3" operator="equal">
      <formula>0</formula>
    </cfRule>
  </conditionalFormatting>
  <conditionalFormatting sqref="B31:C31">
    <cfRule type="cellIs" dxfId="428"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16" t="s">
        <v>1</v>
      </c>
      <c r="C4" s="216"/>
    </row>
    <row r="5" spans="1:3" x14ac:dyDescent="0.2">
      <c r="A5" s="2"/>
      <c r="B5" s="2"/>
      <c r="C5" s="2"/>
    </row>
    <row r="6" spans="1:3" x14ac:dyDescent="0.2">
      <c r="C6" s="4" t="s">
        <v>2</v>
      </c>
    </row>
    <row r="8" spans="1:3" x14ac:dyDescent="0.2">
      <c r="B8" s="217" t="s">
        <v>3</v>
      </c>
      <c r="C8" s="217"/>
    </row>
    <row r="11" spans="1:3" x14ac:dyDescent="0.2">
      <c r="B11" s="2" t="s">
        <v>4</v>
      </c>
    </row>
    <row r="12" spans="1:3" x14ac:dyDescent="0.2">
      <c r="B12" s="55" t="s">
        <v>19</v>
      </c>
    </row>
    <row r="13" spans="1:3" x14ac:dyDescent="0.2">
      <c r="A13" s="4" t="s">
        <v>5</v>
      </c>
      <c r="B13" s="228" t="str">
        <f>'Kopt a '!B13:C13</f>
        <v>Daudzīvokļu dzīvojamā ēka</v>
      </c>
      <c r="C13" s="228"/>
    </row>
    <row r="14" spans="1:3" x14ac:dyDescent="0.2">
      <c r="A14" s="4" t="s">
        <v>6</v>
      </c>
      <c r="B14" s="229" t="str">
        <f>'Kopt a '!B14:C14</f>
        <v>Daudzdzīvokļu dzīvojamās ēkas energoefektivitātes paaugstināšana</v>
      </c>
      <c r="C14" s="229"/>
    </row>
    <row r="15" spans="1:3" x14ac:dyDescent="0.2">
      <c r="A15" s="4" t="s">
        <v>7</v>
      </c>
      <c r="B15" s="229" t="str">
        <f>'Kopt a '!B15:C15</f>
        <v>Gaismas iela 5, Stūnīši, Olaines pag., Olaines nov., LV-2127</v>
      </c>
      <c r="C15" s="229"/>
    </row>
    <row r="16" spans="1:3" x14ac:dyDescent="0.2">
      <c r="A16" s="4" t="s">
        <v>8</v>
      </c>
      <c r="B16" s="230" t="str">
        <f>'Kopt a '!B16:C16</f>
        <v>Iepirkums Nr. AS OŪS 2023/12_E</v>
      </c>
      <c r="C16" s="230"/>
    </row>
    <row r="17" spans="1:3" ht="12" thickBot="1" x14ac:dyDescent="0.25"/>
    <row r="18" spans="1:3" x14ac:dyDescent="0.2">
      <c r="A18" s="5" t="s">
        <v>9</v>
      </c>
      <c r="B18" s="6" t="s">
        <v>10</v>
      </c>
      <c r="C18" s="7" t="s">
        <v>11</v>
      </c>
    </row>
    <row r="19" spans="1:3" x14ac:dyDescent="0.2">
      <c r="A19" s="51">
        <f>'Kopt a+c+n'!A19</f>
        <v>1</v>
      </c>
      <c r="B19" s="77" t="str">
        <f>'Kopt a+c+n'!B19</f>
        <v>Kopsavilkums</v>
      </c>
      <c r="C19" s="104">
        <f>'Kops n'!E31</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2" thickBot="1" x14ac:dyDescent="0.25">
      <c r="A25" s="43"/>
      <c r="B25" s="44"/>
      <c r="C25" s="105"/>
    </row>
    <row r="26" spans="1:3" ht="12" thickBot="1" x14ac:dyDescent="0.25">
      <c r="A26" s="12"/>
      <c r="B26" s="13" t="s">
        <v>12</v>
      </c>
      <c r="C26" s="106">
        <f>SUM(C19:C25)</f>
        <v>0</v>
      </c>
    </row>
    <row r="27" spans="1:3" ht="12" thickBot="1" x14ac:dyDescent="0.25">
      <c r="B27" s="14"/>
      <c r="C27" s="15"/>
    </row>
    <row r="28" spans="1:3" ht="12" thickBot="1" x14ac:dyDescent="0.25">
      <c r="A28" s="218" t="s">
        <v>13</v>
      </c>
      <c r="B28" s="219"/>
      <c r="C28" s="107">
        <f>ROUND(C26*21%,2)</f>
        <v>0</v>
      </c>
    </row>
    <row r="31" spans="1:3" x14ac:dyDescent="0.2">
      <c r="A31" s="1" t="s">
        <v>14</v>
      </c>
      <c r="B31" s="224">
        <f>'Kopt a+c+n'!B31:C31</f>
        <v>0</v>
      </c>
      <c r="C31" s="224"/>
    </row>
    <row r="32" spans="1:3" x14ac:dyDescent="0.2">
      <c r="B32" s="215" t="s">
        <v>15</v>
      </c>
      <c r="C32" s="215"/>
    </row>
    <row r="34" spans="1:3" x14ac:dyDescent="0.2">
      <c r="A34" s="1" t="s">
        <v>16</v>
      </c>
      <c r="B34" s="74">
        <f>'Kopt a+c+n'!B34</f>
        <v>0</v>
      </c>
      <c r="C34" s="16"/>
    </row>
    <row r="35" spans="1:3" x14ac:dyDescent="0.2">
      <c r="A35" s="16"/>
      <c r="B35" s="16"/>
      <c r="C35" s="16"/>
    </row>
    <row r="36" spans="1:3" x14ac:dyDescent="0.2">
      <c r="A36" s="1" t="str">
        <f>'Kopt a+c+n'!A36</f>
        <v>Tāme sastādīta 2023. gada __. __________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427" priority="6" operator="equal">
      <formula>"Tāme sastādīta 20__. gada __. _________"</formula>
    </cfRule>
  </conditionalFormatting>
  <conditionalFormatting sqref="B13:B16 A19:C19 C26 C28 B31:C31 B34">
    <cfRule type="cellIs" dxfId="426" priority="2" operator="equal">
      <formula>68757.18</formula>
    </cfRule>
  </conditionalFormatting>
  <conditionalFormatting sqref="B13:B16 A19:C19 C26 C28">
    <cfRule type="cellIs" dxfId="425" priority="1" operator="equal">
      <formula>0</formula>
    </cfRule>
  </conditionalFormatting>
  <conditionalFormatting sqref="B34">
    <cfRule type="cellIs" dxfId="424" priority="4" operator="equal">
      <formula>0</formula>
    </cfRule>
  </conditionalFormatting>
  <conditionalFormatting sqref="B31:C31 B34">
    <cfRule type="cellIs" dxfId="423" priority="3" operator="equal">
      <formula>0</formula>
    </cfRule>
  </conditionalFormatting>
  <conditionalFormatting sqref="B31:C31">
    <cfRule type="cellIs" dxfId="422"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9"/>
  <sheetViews>
    <sheetView tabSelected="1" workbookViewId="0">
      <selection activeCell="O23" sqref="O23"/>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217"/>
      <c r="H1" s="217"/>
      <c r="I1" s="217"/>
    </row>
    <row r="2" spans="1:9" x14ac:dyDescent="0.2">
      <c r="A2" s="257" t="s">
        <v>20</v>
      </c>
      <c r="B2" s="257"/>
      <c r="C2" s="257"/>
      <c r="D2" s="257"/>
      <c r="E2" s="257"/>
      <c r="F2" s="257"/>
      <c r="G2" s="257"/>
      <c r="H2" s="257"/>
      <c r="I2" s="257"/>
    </row>
    <row r="3" spans="1:9" x14ac:dyDescent="0.2">
      <c r="A3" s="2"/>
      <c r="B3" s="2"/>
      <c r="C3" s="2"/>
      <c r="D3" s="2"/>
      <c r="E3" s="2"/>
      <c r="F3" s="2"/>
      <c r="G3" s="2"/>
      <c r="H3" s="2"/>
      <c r="I3" s="2"/>
    </row>
    <row r="4" spans="1:9" x14ac:dyDescent="0.2">
      <c r="A4" s="2"/>
      <c r="B4" s="2"/>
      <c r="C4" s="258" t="s">
        <v>21</v>
      </c>
      <c r="D4" s="258"/>
      <c r="E4" s="258"/>
      <c r="F4" s="258"/>
      <c r="G4" s="258"/>
      <c r="H4" s="258"/>
      <c r="I4" s="258"/>
    </row>
    <row r="5" spans="1:9" ht="11.25" customHeight="1" x14ac:dyDescent="0.2">
      <c r="A5" s="90"/>
      <c r="B5" s="90"/>
      <c r="C5" s="260" t="s">
        <v>63</v>
      </c>
      <c r="D5" s="260"/>
      <c r="E5" s="260"/>
      <c r="F5" s="260"/>
      <c r="G5" s="260"/>
      <c r="H5" s="260"/>
      <c r="I5" s="260"/>
    </row>
    <row r="6" spans="1:9" x14ac:dyDescent="0.2">
      <c r="A6" s="259" t="s">
        <v>22</v>
      </c>
      <c r="B6" s="259"/>
      <c r="C6" s="259"/>
      <c r="D6" s="225" t="str">
        <f>'Kopt a+c+n'!B13</f>
        <v>Daudzīvokļu dzīvojamā ēka</v>
      </c>
      <c r="E6" s="225"/>
      <c r="F6" s="225"/>
      <c r="G6" s="225"/>
      <c r="H6" s="225"/>
      <c r="I6" s="225"/>
    </row>
    <row r="7" spans="1:9" x14ac:dyDescent="0.2">
      <c r="A7" s="259" t="s">
        <v>6</v>
      </c>
      <c r="B7" s="259"/>
      <c r="C7" s="259"/>
      <c r="D7" s="226" t="str">
        <f>'Kopt a+c+n'!B14</f>
        <v>Daudzdzīvokļu dzīvojamās ēkas energoefektivitātes paaugstināšana</v>
      </c>
      <c r="E7" s="226"/>
      <c r="F7" s="226"/>
      <c r="G7" s="226"/>
      <c r="H7" s="226"/>
      <c r="I7" s="226"/>
    </row>
    <row r="8" spans="1:9" x14ac:dyDescent="0.2">
      <c r="A8" s="265" t="s">
        <v>23</v>
      </c>
      <c r="B8" s="265"/>
      <c r="C8" s="265"/>
      <c r="D8" s="226" t="str">
        <f>'Kopt a+c+n'!B15</f>
        <v>Gaismas iela 5, Stūnīši, Olaines pag., Olaines nov., LV-2127</v>
      </c>
      <c r="E8" s="226"/>
      <c r="F8" s="226"/>
      <c r="G8" s="226"/>
      <c r="H8" s="226"/>
      <c r="I8" s="226"/>
    </row>
    <row r="9" spans="1:9" x14ac:dyDescent="0.2">
      <c r="A9" s="265" t="s">
        <v>24</v>
      </c>
      <c r="B9" s="265"/>
      <c r="C9" s="265"/>
      <c r="D9" s="227" t="str">
        <f>'Kopt a+c+n'!B16</f>
        <v>Iepirkums Nr. AS OŪS 2023/12_E</v>
      </c>
      <c r="E9" s="227"/>
      <c r="F9" s="227"/>
      <c r="G9" s="227"/>
      <c r="H9" s="227"/>
      <c r="I9" s="227"/>
    </row>
    <row r="10" spans="1:9" x14ac:dyDescent="0.2">
      <c r="C10" s="4" t="s">
        <v>25</v>
      </c>
      <c r="D10" s="266">
        <f>E56</f>
        <v>0</v>
      </c>
      <c r="E10" s="266"/>
      <c r="F10" s="54"/>
      <c r="G10" s="54"/>
      <c r="H10" s="54"/>
      <c r="I10" s="54"/>
    </row>
    <row r="11" spans="1:9" x14ac:dyDescent="0.2">
      <c r="C11" s="4" t="s">
        <v>26</v>
      </c>
      <c r="D11" s="267">
        <f>I52</f>
        <v>0</v>
      </c>
      <c r="E11" s="267"/>
      <c r="F11" s="54"/>
      <c r="G11" s="54"/>
      <c r="H11" s="54"/>
      <c r="I11" s="54"/>
    </row>
    <row r="12" spans="1:9" ht="12" thickBot="1" x14ac:dyDescent="0.25">
      <c r="F12" s="17"/>
      <c r="G12" s="17"/>
      <c r="H12" s="17"/>
      <c r="I12" s="17"/>
    </row>
    <row r="13" spans="1:9" x14ac:dyDescent="0.2">
      <c r="A13" s="270" t="s">
        <v>27</v>
      </c>
      <c r="B13" s="272" t="s">
        <v>28</v>
      </c>
      <c r="C13" s="274" t="s">
        <v>29</v>
      </c>
      <c r="D13" s="275"/>
      <c r="E13" s="268" t="s">
        <v>30</v>
      </c>
      <c r="F13" s="261" t="s">
        <v>31</v>
      </c>
      <c r="G13" s="262"/>
      <c r="H13" s="262"/>
      <c r="I13" s="263" t="s">
        <v>32</v>
      </c>
    </row>
    <row r="14" spans="1:9" ht="23.25" thickBot="1" x14ac:dyDescent="0.25">
      <c r="A14" s="271"/>
      <c r="B14" s="273"/>
      <c r="C14" s="276"/>
      <c r="D14" s="277"/>
      <c r="E14" s="269"/>
      <c r="F14" s="18" t="s">
        <v>33</v>
      </c>
      <c r="G14" s="19" t="s">
        <v>34</v>
      </c>
      <c r="H14" s="19" t="s">
        <v>35</v>
      </c>
      <c r="I14" s="264"/>
    </row>
    <row r="15" spans="1:9" x14ac:dyDescent="0.2">
      <c r="A15" s="50">
        <f>IF(E15=0,0,IF(COUNTBLANK(E15)=1,0,COUNTA($E$15:E15)))</f>
        <v>0</v>
      </c>
      <c r="B15" s="68">
        <f>'Kops a'!B15</f>
        <v>0</v>
      </c>
      <c r="C15" s="255" t="str">
        <f>'Kops a'!C15:D15</f>
        <v>Būvlaukuma sagatavošana</v>
      </c>
      <c r="D15" s="256"/>
      <c r="E15" s="118">
        <f>'Kops a'!E15</f>
        <v>0</v>
      </c>
      <c r="F15" s="119">
        <f>'Kops a'!F15</f>
        <v>0</v>
      </c>
      <c r="G15" s="114">
        <f>'Kops a'!G15</f>
        <v>0</v>
      </c>
      <c r="H15" s="114">
        <f>'Kops a'!H15</f>
        <v>0</v>
      </c>
      <c r="I15" s="45">
        <f>'Kops a'!I15</f>
        <v>0</v>
      </c>
    </row>
    <row r="16" spans="1:9" x14ac:dyDescent="0.2">
      <c r="A16" s="51">
        <f>IF(E16=0,0,IF(COUNTBLANK(E16)=1,0,COUNTA($E$15:E16)))</f>
        <v>0</v>
      </c>
      <c r="B16" s="67">
        <f>'Kops c'!B15</f>
        <v>0</v>
      </c>
      <c r="C16" s="253" t="str">
        <f>'Kops c'!C15:D15</f>
        <v>Būvlaukuma sagatavošana</v>
      </c>
      <c r="D16" s="254"/>
      <c r="E16" s="120">
        <f>'Kops c'!E15</f>
        <v>0</v>
      </c>
      <c r="F16" s="121">
        <f>'Kops c'!F15</f>
        <v>0</v>
      </c>
      <c r="G16" s="116">
        <f>'Kops c'!G15</f>
        <v>0</v>
      </c>
      <c r="H16" s="116">
        <f>'Kops c'!H15</f>
        <v>0</v>
      </c>
      <c r="I16" s="46">
        <f>'Kops c'!I15</f>
        <v>0</v>
      </c>
    </row>
    <row r="17" spans="1:9" x14ac:dyDescent="0.2">
      <c r="A17" s="51">
        <f>IF(E17=0,0,IF(COUNTBLANK(E17)=1,0,COUNTA($E$15:E17)))</f>
        <v>0</v>
      </c>
      <c r="B17" s="67">
        <f>'Kops n'!B15</f>
        <v>0</v>
      </c>
      <c r="C17" s="253" t="str">
        <f>'Kops n'!C15:D15</f>
        <v>Būvlaukuma sagatavošana</v>
      </c>
      <c r="D17" s="254"/>
      <c r="E17" s="120">
        <f>'Kops n'!E15</f>
        <v>0</v>
      </c>
      <c r="F17" s="121">
        <f>'Kops n'!F15</f>
        <v>0</v>
      </c>
      <c r="G17" s="116">
        <f>'Kops n'!G15</f>
        <v>0</v>
      </c>
      <c r="H17" s="116">
        <f>'Kops n'!H15</f>
        <v>0</v>
      </c>
      <c r="I17" s="46">
        <f>'Kops n'!I15</f>
        <v>0</v>
      </c>
    </row>
    <row r="18" spans="1:9" x14ac:dyDescent="0.2">
      <c r="A18" s="51">
        <f>IF(E18=0,0,IF(COUNTBLANK(E18)=1,0,COUNTA($E$15:E18)))</f>
        <v>0</v>
      </c>
      <c r="B18" s="67">
        <f>'Kops a'!B16</f>
        <v>0</v>
      </c>
      <c r="C18" s="231" t="str">
        <f>'Kops a'!C16:D16</f>
        <v>Demontāžas darbi</v>
      </c>
      <c r="D18" s="232"/>
      <c r="E18" s="120">
        <f>'Kops a'!E16</f>
        <v>0</v>
      </c>
      <c r="F18" s="121">
        <f>'Kops a'!F16</f>
        <v>0</v>
      </c>
      <c r="G18" s="116">
        <f>'Kops a'!G16</f>
        <v>0</v>
      </c>
      <c r="H18" s="116">
        <f>'Kops a'!H16</f>
        <v>0</v>
      </c>
      <c r="I18" s="46">
        <f>'Kops a'!I16</f>
        <v>0</v>
      </c>
    </row>
    <row r="19" spans="1:9" ht="11.25" customHeight="1" x14ac:dyDescent="0.2">
      <c r="A19" s="51">
        <f>IF(E19=0,0,IF(COUNTBLANK(E19)=1,0,COUNTA($E$15:E19)))</f>
        <v>0</v>
      </c>
      <c r="B19" s="67">
        <f>'Kops c'!B16</f>
        <v>0</v>
      </c>
      <c r="C19" s="231" t="str">
        <f>'Kops c'!C16:D16</f>
        <v>Demontāžas darbi</v>
      </c>
      <c r="D19" s="232"/>
      <c r="E19" s="120">
        <f>'Kops c'!E16</f>
        <v>0</v>
      </c>
      <c r="F19" s="121">
        <f>'Kops c'!F16</f>
        <v>0</v>
      </c>
      <c r="G19" s="116">
        <f>'Kops c'!G16</f>
        <v>0</v>
      </c>
      <c r="H19" s="116">
        <f>'Kops c'!H16</f>
        <v>0</v>
      </c>
      <c r="I19" s="46">
        <f>'Kops c'!I16</f>
        <v>0</v>
      </c>
    </row>
    <row r="20" spans="1:9" ht="11.25" customHeight="1" x14ac:dyDescent="0.2">
      <c r="A20" s="51">
        <f>IF(E20=0,0,IF(COUNTBLANK(E20)=1,0,COUNTA($E$15:E20)))</f>
        <v>0</v>
      </c>
      <c r="B20" s="67">
        <f>'Kops n'!B16</f>
        <v>0</v>
      </c>
      <c r="C20" s="231" t="str">
        <f>'Kops n'!C16:D16</f>
        <v>Demontāžas darbi</v>
      </c>
      <c r="D20" s="232"/>
      <c r="E20" s="120">
        <f>'Kops n'!E16</f>
        <v>0</v>
      </c>
      <c r="F20" s="121">
        <f>'Kops n'!F16</f>
        <v>0</v>
      </c>
      <c r="G20" s="116">
        <f>'Kops n'!G16</f>
        <v>0</v>
      </c>
      <c r="H20" s="116">
        <f>'Kops n'!H16</f>
        <v>0</v>
      </c>
      <c r="I20" s="46">
        <f>'Kops n'!I16</f>
        <v>0</v>
      </c>
    </row>
    <row r="21" spans="1:9" x14ac:dyDescent="0.2">
      <c r="A21" s="51">
        <f>IF(E21=0,0,IF(COUNTBLANK(E21)=1,0,COUNTA($E$15:E21)))</f>
        <v>0</v>
      </c>
      <c r="B21" s="67">
        <f>'Kops a'!B17</f>
        <v>0</v>
      </c>
      <c r="C21" s="231" t="str">
        <f>'Kops a'!C17:D17</f>
        <v>Fasādes</v>
      </c>
      <c r="D21" s="232"/>
      <c r="E21" s="120">
        <f>'Kops a'!E17</f>
        <v>0</v>
      </c>
      <c r="F21" s="121">
        <f>'Kops a'!F17</f>
        <v>0</v>
      </c>
      <c r="G21" s="116">
        <f>'Kops a'!G17</f>
        <v>0</v>
      </c>
      <c r="H21" s="116">
        <f>'Kops a'!H17</f>
        <v>0</v>
      </c>
      <c r="I21" s="46">
        <f>'Kops a'!I17</f>
        <v>0</v>
      </c>
    </row>
    <row r="22" spans="1:9" x14ac:dyDescent="0.2">
      <c r="A22" s="51">
        <f>IF(E22=0,0,IF(COUNTBLANK(E22)=1,0,COUNTA($E$15:E22)))</f>
        <v>0</v>
      </c>
      <c r="B22" s="67">
        <f>'Kops c'!B17</f>
        <v>0</v>
      </c>
      <c r="C22" s="231" t="str">
        <f>'Kops c'!C17:D17</f>
        <v>Fasādes</v>
      </c>
      <c r="D22" s="232"/>
      <c r="E22" s="120">
        <f>'Kops c'!E17</f>
        <v>0</v>
      </c>
      <c r="F22" s="121">
        <f>'Kops c'!F17</f>
        <v>0</v>
      </c>
      <c r="G22" s="116">
        <f>'Kops c'!G17</f>
        <v>0</v>
      </c>
      <c r="H22" s="116">
        <f>'Kops c'!H17</f>
        <v>0</v>
      </c>
      <c r="I22" s="46">
        <f>'Kops c'!I17</f>
        <v>0</v>
      </c>
    </row>
    <row r="23" spans="1:9" x14ac:dyDescent="0.2">
      <c r="A23" s="51">
        <f>IF(E23=0,0,IF(COUNTBLANK(E23)=1,0,COUNTA($E$15:E23)))</f>
        <v>0</v>
      </c>
      <c r="B23" s="67">
        <f>'Kops n'!B17</f>
        <v>0</v>
      </c>
      <c r="C23" s="231" t="str">
        <f>'Kops n'!C17:D17</f>
        <v>Fasādes</v>
      </c>
      <c r="D23" s="232"/>
      <c r="E23" s="120">
        <f>'Kops n'!E17</f>
        <v>0</v>
      </c>
      <c r="F23" s="121">
        <f>'Kops n'!F17</f>
        <v>0</v>
      </c>
      <c r="G23" s="116">
        <f>'Kops n'!G17</f>
        <v>0</v>
      </c>
      <c r="H23" s="116">
        <f>'Kops n'!H17</f>
        <v>0</v>
      </c>
      <c r="I23" s="46">
        <f>'Kops n'!I17</f>
        <v>0</v>
      </c>
    </row>
    <row r="24" spans="1:9" x14ac:dyDescent="0.2">
      <c r="A24" s="51">
        <f>IF(E24=0,0,IF(COUNTBLANK(E24)=1,0,COUNTA($E$15:E24)))</f>
        <v>0</v>
      </c>
      <c r="B24" s="67">
        <f>'Kops a'!B18</f>
        <v>0</v>
      </c>
      <c r="C24" s="231" t="str">
        <f>'Kops a'!C18:D18</f>
        <v>Logi un durvis</v>
      </c>
      <c r="D24" s="232"/>
      <c r="E24" s="120">
        <f>'Kops a'!E18</f>
        <v>0</v>
      </c>
      <c r="F24" s="121">
        <f>'Kops a'!F18</f>
        <v>0</v>
      </c>
      <c r="G24" s="116">
        <f>'Kops a'!G18</f>
        <v>0</v>
      </c>
      <c r="H24" s="116">
        <f>'Kops a'!H18</f>
        <v>0</v>
      </c>
      <c r="I24" s="46">
        <f>'Kops a'!I18</f>
        <v>0</v>
      </c>
    </row>
    <row r="25" spans="1:9" x14ac:dyDescent="0.2">
      <c r="A25" s="51">
        <f>IF(E25=0,0,IF(COUNTBLANK(E25)=1,0,COUNTA($E$15:E25)))</f>
        <v>0</v>
      </c>
      <c r="B25" s="67">
        <f>'Kops c'!B18</f>
        <v>0</v>
      </c>
      <c r="C25" s="231" t="str">
        <f>'Kops c'!C18:D18</f>
        <v>Logi un durvis</v>
      </c>
      <c r="D25" s="232"/>
      <c r="E25" s="120">
        <f>'Kops c'!E18</f>
        <v>0</v>
      </c>
      <c r="F25" s="121">
        <f>'Kops c'!F18</f>
        <v>0</v>
      </c>
      <c r="G25" s="116">
        <f>'Kops c'!G18</f>
        <v>0</v>
      </c>
      <c r="H25" s="116">
        <f>'Kops c'!H18</f>
        <v>0</v>
      </c>
      <c r="I25" s="46">
        <f>'Kops c'!I18</f>
        <v>0</v>
      </c>
    </row>
    <row r="26" spans="1:9" x14ac:dyDescent="0.2">
      <c r="A26" s="51">
        <f>IF(E26=0,0,IF(COUNTBLANK(E26)=1,0,COUNTA($E$15:E26)))</f>
        <v>0</v>
      </c>
      <c r="B26" s="67">
        <f>'Kops n'!B18</f>
        <v>0</v>
      </c>
      <c r="C26" s="231" t="str">
        <f>'Kops n'!C18:D18</f>
        <v>Logi un durvis</v>
      </c>
      <c r="D26" s="232"/>
      <c r="E26" s="120">
        <f>'Kops n'!E18</f>
        <v>0</v>
      </c>
      <c r="F26" s="121">
        <f>'Kops n'!F18</f>
        <v>0</v>
      </c>
      <c r="G26" s="116">
        <f>'Kops n'!G18</f>
        <v>0</v>
      </c>
      <c r="H26" s="116">
        <f>'Kops n'!H18</f>
        <v>0</v>
      </c>
      <c r="I26" s="46">
        <f>'Kops n'!I18</f>
        <v>0</v>
      </c>
    </row>
    <row r="27" spans="1:9" x14ac:dyDescent="0.2">
      <c r="A27" s="51">
        <f>IF(E27=0,0,IF(COUNTBLANK(E27)=1,0,COUNTA($E$15:E27)))</f>
        <v>0</v>
      </c>
      <c r="B27" s="67">
        <f>'Kops a'!B19</f>
        <v>0</v>
      </c>
      <c r="C27" s="231" t="str">
        <f>'Kops a'!C19:D19</f>
        <v>Pagraba pārseguma siltināšana</v>
      </c>
      <c r="D27" s="232"/>
      <c r="E27" s="120">
        <f>'Kops a'!E19</f>
        <v>0</v>
      </c>
      <c r="F27" s="121">
        <f>'Kops a'!F19</f>
        <v>0</v>
      </c>
      <c r="G27" s="116">
        <f>'Kops a'!G19</f>
        <v>0</v>
      </c>
      <c r="H27" s="116">
        <f>'Kops a'!H19</f>
        <v>0</v>
      </c>
      <c r="I27" s="46">
        <f>'Kops a'!I19</f>
        <v>0</v>
      </c>
    </row>
    <row r="28" spans="1:9" x14ac:dyDescent="0.2">
      <c r="A28" s="51">
        <f>IF(E28=0,0,IF(COUNTBLANK(E28)=1,0,COUNTA($E$15:E28)))</f>
        <v>0</v>
      </c>
      <c r="B28" s="67">
        <f>'Kops c'!B19</f>
        <v>0</v>
      </c>
      <c r="C28" s="231" t="str">
        <f>'Kops c'!C19:D19</f>
        <v>Pagraba pārseguma siltināšana</v>
      </c>
      <c r="D28" s="232"/>
      <c r="E28" s="120">
        <f>'Kops c'!E19</f>
        <v>0</v>
      </c>
      <c r="F28" s="121">
        <f>'Kops c'!F19</f>
        <v>0</v>
      </c>
      <c r="G28" s="116">
        <f>'Kops c'!G19</f>
        <v>0</v>
      </c>
      <c r="H28" s="116">
        <f>'Kops c'!H19</f>
        <v>0</v>
      </c>
      <c r="I28" s="46">
        <f>'Kops c'!I19</f>
        <v>0</v>
      </c>
    </row>
    <row r="29" spans="1:9" x14ac:dyDescent="0.2">
      <c r="A29" s="51">
        <f>IF(E29=0,0,IF(COUNTBLANK(E29)=1,0,COUNTA($E$15:E29)))</f>
        <v>0</v>
      </c>
      <c r="B29" s="67">
        <f>'Kops n'!B19</f>
        <v>0</v>
      </c>
      <c r="C29" s="231" t="str">
        <f>'Kops n'!C19:D19</f>
        <v>Pagraba pārseguma siltināšana</v>
      </c>
      <c r="D29" s="232"/>
      <c r="E29" s="120">
        <f>'Kops n'!E19</f>
        <v>0</v>
      </c>
      <c r="F29" s="121">
        <f>'Kops n'!F19</f>
        <v>0</v>
      </c>
      <c r="G29" s="116">
        <f>'Kops n'!G19</f>
        <v>0</v>
      </c>
      <c r="H29" s="116">
        <f>'Kops n'!H19</f>
        <v>0</v>
      </c>
      <c r="I29" s="46">
        <f>'Kops n'!I19</f>
        <v>0</v>
      </c>
    </row>
    <row r="30" spans="1:9" x14ac:dyDescent="0.2">
      <c r="A30" s="51">
        <f>IF(E30=0,0,IF(COUNTBLANK(E30)=1,0,COUNTA($E$15:E30)))</f>
        <v>0</v>
      </c>
      <c r="B30" s="67">
        <f>'Kops a'!B20</f>
        <v>0</v>
      </c>
      <c r="C30" s="231" t="str">
        <f>'Kops a'!C20:D20</f>
        <v>Jumta darbi</v>
      </c>
      <c r="D30" s="232"/>
      <c r="E30" s="120">
        <f>'Kops a'!E20</f>
        <v>0</v>
      </c>
      <c r="F30" s="121">
        <f>'Kops a'!F20</f>
        <v>0</v>
      </c>
      <c r="G30" s="116">
        <f>'Kops a'!G20</f>
        <v>0</v>
      </c>
      <c r="H30" s="116">
        <f>'Kops a'!H20</f>
        <v>0</v>
      </c>
      <c r="I30" s="46">
        <f>'Kops a'!I20</f>
        <v>0</v>
      </c>
    </row>
    <row r="31" spans="1:9" x14ac:dyDescent="0.2">
      <c r="A31" s="51">
        <f>IF(E31=0,0,IF(COUNTBLANK(E31)=1,0,COUNTA($E$15:E31)))</f>
        <v>0</v>
      </c>
      <c r="B31" s="67">
        <f>'Kops c'!B20</f>
        <v>0</v>
      </c>
      <c r="C31" s="231" t="str">
        <f>'Kops c'!C20:D20</f>
        <v>Jumta darbi</v>
      </c>
      <c r="D31" s="232"/>
      <c r="E31" s="120">
        <f>'Kops c'!E20</f>
        <v>0</v>
      </c>
      <c r="F31" s="121">
        <f>'Kops c'!F20</f>
        <v>0</v>
      </c>
      <c r="G31" s="116">
        <f>'Kops c'!G20</f>
        <v>0</v>
      </c>
      <c r="H31" s="116">
        <f>'Kops c'!H20</f>
        <v>0</v>
      </c>
      <c r="I31" s="46">
        <f>'Kops c'!I20</f>
        <v>0</v>
      </c>
    </row>
    <row r="32" spans="1:9" x14ac:dyDescent="0.2">
      <c r="A32" s="51">
        <f>IF(E32=0,0,IF(COUNTBLANK(E32)=1,0,COUNTA($E$15:E32)))</f>
        <v>0</v>
      </c>
      <c r="B32" s="67">
        <f>'Kops n'!B20</f>
        <v>0</v>
      </c>
      <c r="C32" s="231" t="str">
        <f>'Kops n'!C20:D20</f>
        <v>Jumta darbi</v>
      </c>
      <c r="D32" s="232"/>
      <c r="E32" s="120">
        <f>'Kops n'!E20</f>
        <v>0</v>
      </c>
      <c r="F32" s="121">
        <f>'Kops n'!F20</f>
        <v>0</v>
      </c>
      <c r="G32" s="116">
        <f>'Kops n'!G20</f>
        <v>0</v>
      </c>
      <c r="H32" s="116">
        <f>'Kops n'!H20</f>
        <v>0</v>
      </c>
      <c r="I32" s="46">
        <f>'Kops n'!I20</f>
        <v>0</v>
      </c>
    </row>
    <row r="33" spans="1:9" x14ac:dyDescent="0.2">
      <c r="A33" s="51">
        <f>IF(E33=0,0,IF(COUNTBLANK(E33)=1,0,COUNTA($E$15:E33)))</f>
        <v>0</v>
      </c>
      <c r="B33" s="67">
        <f>'Kops a'!B21</f>
        <v>0</v>
      </c>
      <c r="C33" s="231" t="str">
        <f>'Kops a'!C21:D21</f>
        <v>Iekštelpu darbi</v>
      </c>
      <c r="D33" s="232"/>
      <c r="E33" s="120">
        <f>'Kops a'!E21</f>
        <v>0</v>
      </c>
      <c r="F33" s="121">
        <f>'Kops a'!F21</f>
        <v>0</v>
      </c>
      <c r="G33" s="116">
        <f>'Kops a'!G21</f>
        <v>0</v>
      </c>
      <c r="H33" s="116">
        <f>'Kops a'!H21</f>
        <v>0</v>
      </c>
      <c r="I33" s="46">
        <f>'Kops a'!I21</f>
        <v>0</v>
      </c>
    </row>
    <row r="34" spans="1:9" x14ac:dyDescent="0.2">
      <c r="A34" s="51">
        <f>IF(E34=0,0,IF(COUNTBLANK(E34)=1,0,COUNTA($E$15:E34)))</f>
        <v>0</v>
      </c>
      <c r="B34" s="67">
        <f>'Kops c'!B21</f>
        <v>0</v>
      </c>
      <c r="C34" s="231" t="str">
        <f>'Kops c'!C21:D21</f>
        <v>Iekštelpu darbi</v>
      </c>
      <c r="D34" s="232"/>
      <c r="E34" s="120">
        <f>'Kops c'!E21</f>
        <v>0</v>
      </c>
      <c r="F34" s="121">
        <f>'Kops c'!F21</f>
        <v>0</v>
      </c>
      <c r="G34" s="116">
        <f>'Kops c'!G21</f>
        <v>0</v>
      </c>
      <c r="H34" s="116">
        <f>'Kops c'!H21</f>
        <v>0</v>
      </c>
      <c r="I34" s="46">
        <f>'Kops c'!I21</f>
        <v>0</v>
      </c>
    </row>
    <row r="35" spans="1:9" x14ac:dyDescent="0.2">
      <c r="A35" s="51">
        <f>IF(E35=0,0,IF(COUNTBLANK(E35)=1,0,COUNTA($E$15:E35)))</f>
        <v>0</v>
      </c>
      <c r="B35" s="67">
        <f>'Kops n'!B21</f>
        <v>0</v>
      </c>
      <c r="C35" s="231" t="str">
        <f>'Kops n'!C21:D21</f>
        <v>Iekštelpu darbi</v>
      </c>
      <c r="D35" s="232"/>
      <c r="E35" s="120">
        <f>'Kops n'!E21</f>
        <v>0</v>
      </c>
      <c r="F35" s="121">
        <f>'Kops n'!F21</f>
        <v>0</v>
      </c>
      <c r="G35" s="116">
        <f>'Kops n'!G21</f>
        <v>0</v>
      </c>
      <c r="H35" s="116">
        <f>'Kops n'!H21</f>
        <v>0</v>
      </c>
      <c r="I35" s="46">
        <f>'Kops n'!I21</f>
        <v>0</v>
      </c>
    </row>
    <row r="36" spans="1:9" x14ac:dyDescent="0.2">
      <c r="A36" s="51">
        <f>IF(E36=0,0,IF(COUNTBLANK(E36)=1,0,COUNTA($E$15:E36)))</f>
        <v>0</v>
      </c>
      <c r="B36" s="67">
        <f>'Kops a'!B22</f>
        <v>0</v>
      </c>
      <c r="C36" s="231" t="str">
        <f>'Kops a'!C22:D22</f>
        <v>Bēniņu siltināšana</v>
      </c>
      <c r="D36" s="232"/>
      <c r="E36" s="120">
        <f>'Kops a'!E22</f>
        <v>0</v>
      </c>
      <c r="F36" s="121">
        <f>'Kops a'!F22</f>
        <v>0</v>
      </c>
      <c r="G36" s="116">
        <f>'Kops a'!G22</f>
        <v>0</v>
      </c>
      <c r="H36" s="116">
        <f>'Kops a'!H22</f>
        <v>0</v>
      </c>
      <c r="I36" s="46">
        <f>'Kops a'!I22</f>
        <v>0</v>
      </c>
    </row>
    <row r="37" spans="1:9" x14ac:dyDescent="0.2">
      <c r="A37" s="51">
        <f>IF(E37=0,0,IF(COUNTBLANK(E37)=1,0,COUNTA($E$15:E37)))</f>
        <v>0</v>
      </c>
      <c r="B37" s="67">
        <f>'Kops c'!B22</f>
        <v>0</v>
      </c>
      <c r="C37" s="231" t="str">
        <f>'Kops c'!C22:D22</f>
        <v>Bēniņu siltināšana</v>
      </c>
      <c r="D37" s="232"/>
      <c r="E37" s="120">
        <f>'Kops c'!E22</f>
        <v>0</v>
      </c>
      <c r="F37" s="121">
        <f>'Kops c'!F22</f>
        <v>0</v>
      </c>
      <c r="G37" s="116">
        <f>'Kops c'!G22</f>
        <v>0</v>
      </c>
      <c r="H37" s="116">
        <f>'Kops c'!H22</f>
        <v>0</v>
      </c>
      <c r="I37" s="46">
        <f>'Kops c'!I22</f>
        <v>0</v>
      </c>
    </row>
    <row r="38" spans="1:9" x14ac:dyDescent="0.2">
      <c r="A38" s="51">
        <f>IF(E38=0,0,IF(COUNTBLANK(E38)=1,0,COUNTA($E$15:E38)))</f>
        <v>0</v>
      </c>
      <c r="B38" s="67">
        <f>'Kops n'!B22</f>
        <v>0</v>
      </c>
      <c r="C38" s="231" t="str">
        <f>'Kops n'!C22:D22</f>
        <v>Bēniņu siltināšana</v>
      </c>
      <c r="D38" s="232"/>
      <c r="E38" s="120">
        <f>'Kops n'!E22</f>
        <v>0</v>
      </c>
      <c r="F38" s="121">
        <f>'Kops n'!F22</f>
        <v>0</v>
      </c>
      <c r="G38" s="116">
        <f>'Kops n'!G22</f>
        <v>0</v>
      </c>
      <c r="H38" s="116">
        <f>'Kops n'!H22</f>
        <v>0</v>
      </c>
      <c r="I38" s="46">
        <f>'Kops n'!I22</f>
        <v>0</v>
      </c>
    </row>
    <row r="39" spans="1:9" x14ac:dyDescent="0.2">
      <c r="A39" s="51">
        <f>IF(E39=0,0,IF(COUNTBLANK(E39)=1,0,COUNTA($E$15:E39)))</f>
        <v>0</v>
      </c>
      <c r="B39" s="67">
        <f>'Kops a'!B23</f>
        <v>0</v>
      </c>
      <c r="C39" s="231" t="str">
        <f>'Kops a'!C23:D23</f>
        <v>Labiekārtošana</v>
      </c>
      <c r="D39" s="232"/>
      <c r="E39" s="120">
        <f>'Kops a'!E23</f>
        <v>0</v>
      </c>
      <c r="F39" s="121">
        <f>'Kops a'!F23</f>
        <v>0</v>
      </c>
      <c r="G39" s="116">
        <f>'Kops a'!G23</f>
        <v>0</v>
      </c>
      <c r="H39" s="116">
        <f>'Kops a'!H23</f>
        <v>0</v>
      </c>
      <c r="I39" s="46">
        <f>'Kops a'!I23</f>
        <v>0</v>
      </c>
    </row>
    <row r="40" spans="1:9" x14ac:dyDescent="0.2">
      <c r="A40" s="51">
        <f>IF(E40=0,0,IF(COUNTBLANK(E40)=1,0,COUNTA($E$15:E40)))</f>
        <v>0</v>
      </c>
      <c r="B40" s="67">
        <f>'Kops c'!B23</f>
        <v>0</v>
      </c>
      <c r="C40" s="253" t="str">
        <f>'Kops c'!C23:D23</f>
        <v>Labiekārtošana</v>
      </c>
      <c r="D40" s="254"/>
      <c r="E40" s="120">
        <f>'Kops c'!E23</f>
        <v>0</v>
      </c>
      <c r="F40" s="121">
        <f>'Kops c'!F23</f>
        <v>0</v>
      </c>
      <c r="G40" s="116">
        <f>'Kops c'!G23</f>
        <v>0</v>
      </c>
      <c r="H40" s="116">
        <f>'Kops c'!H23</f>
        <v>0</v>
      </c>
      <c r="I40" s="46">
        <f>'Kops c'!I23</f>
        <v>0</v>
      </c>
    </row>
    <row r="41" spans="1:9" x14ac:dyDescent="0.2">
      <c r="A41" s="51">
        <f>IF(E41=0,0,IF(COUNTBLANK(E41)=1,0,COUNTA($E$15:E41)))</f>
        <v>0</v>
      </c>
      <c r="B41" s="67">
        <f>'Kops n'!B23</f>
        <v>0</v>
      </c>
      <c r="C41" s="253" t="str">
        <f>'Kops n'!C23:D23</f>
        <v>Labiekārtošana</v>
      </c>
      <c r="D41" s="254"/>
      <c r="E41" s="120">
        <f>'Kops n'!E23</f>
        <v>0</v>
      </c>
      <c r="F41" s="121">
        <f>'Kops n'!F23</f>
        <v>0</v>
      </c>
      <c r="G41" s="116">
        <f>'Kops n'!G23</f>
        <v>0</v>
      </c>
      <c r="H41" s="116">
        <f>'Kops n'!H23</f>
        <v>0</v>
      </c>
      <c r="I41" s="46">
        <f>'Kops n'!I23</f>
        <v>0</v>
      </c>
    </row>
    <row r="42" spans="1:9" x14ac:dyDescent="0.2">
      <c r="A42" s="51">
        <f>IF(E42=0,0,IF(COUNTBLANK(E42)=1,0,COUNTA($E$15:E42)))</f>
        <v>0</v>
      </c>
      <c r="B42" s="67">
        <f>'Kops a'!B24</f>
        <v>0</v>
      </c>
      <c r="C42" s="231" t="str">
        <f>'Kops a'!C24:D24</f>
        <v>Apkure, vēdināšana un gaisa kondicionēšana</v>
      </c>
      <c r="D42" s="232"/>
      <c r="E42" s="120">
        <f>'Kops a'!E24</f>
        <v>0</v>
      </c>
      <c r="F42" s="121">
        <f>'Kops a'!F24</f>
        <v>0</v>
      </c>
      <c r="G42" s="116">
        <f>'Kops a'!G24</f>
        <v>0</v>
      </c>
      <c r="H42" s="116">
        <f>'Kops a'!H24</f>
        <v>0</v>
      </c>
      <c r="I42" s="46">
        <f>'Kops a'!I24</f>
        <v>0</v>
      </c>
    </row>
    <row r="43" spans="1:9" x14ac:dyDescent="0.2">
      <c r="A43" s="51">
        <f>IF(E43=0,0,IF(COUNTBLANK(E43)=1,0,COUNTA($E$15:E43)))</f>
        <v>0</v>
      </c>
      <c r="B43" s="67">
        <f>'Kops c'!B24</f>
        <v>0</v>
      </c>
      <c r="C43" s="231" t="str">
        <f>'Kops c'!C24:D24</f>
        <v>Apkure, vēdināšana un gaisa kondicionēšana</v>
      </c>
      <c r="D43" s="232"/>
      <c r="E43" s="120">
        <f>'Kops c'!E24</f>
        <v>0</v>
      </c>
      <c r="F43" s="121">
        <f>'Kops c'!F24</f>
        <v>0</v>
      </c>
      <c r="G43" s="116">
        <f>'Kops c'!G24</f>
        <v>0</v>
      </c>
      <c r="H43" s="116">
        <f>'Kops c'!H24</f>
        <v>0</v>
      </c>
      <c r="I43" s="46">
        <f>'Kops c'!I24</f>
        <v>0</v>
      </c>
    </row>
    <row r="44" spans="1:9" x14ac:dyDescent="0.2">
      <c r="A44" s="51">
        <f>IF(E44=0,0,IF(COUNTBLANK(E44)=1,0,COUNTA($E$15:E44)))</f>
        <v>0</v>
      </c>
      <c r="B44" s="67">
        <f>'Kops n'!B24</f>
        <v>0</v>
      </c>
      <c r="C44" s="231" t="str">
        <f>'Kops n'!C24:D24</f>
        <v>Apkure, vēdināšana un gaisa kondicionēšana</v>
      </c>
      <c r="D44" s="232"/>
      <c r="E44" s="120">
        <f>'Kops n'!E24</f>
        <v>0</v>
      </c>
      <c r="F44" s="121">
        <f>'Kops n'!F24</f>
        <v>0</v>
      </c>
      <c r="G44" s="116">
        <f>'Kops n'!G24</f>
        <v>0</v>
      </c>
      <c r="H44" s="116">
        <f>'Kops n'!H24</f>
        <v>0</v>
      </c>
      <c r="I44" s="46">
        <f>'Kops n'!I24</f>
        <v>0</v>
      </c>
    </row>
    <row r="45" spans="1:9" x14ac:dyDescent="0.2">
      <c r="A45" s="51">
        <f>IF(E45=0,0,IF(COUNTBLANK(E45)=1,0,COUNTA($E$15:E45)))</f>
        <v>0</v>
      </c>
      <c r="B45" s="67">
        <f>'Kops a'!B25</f>
        <v>0</v>
      </c>
      <c r="C45" s="231" t="str">
        <f>'Kops a'!C25:D25</f>
        <v>Ārējie elektrības tīkli</v>
      </c>
      <c r="D45" s="232"/>
      <c r="E45" s="120">
        <f>'Kops a'!E25</f>
        <v>0</v>
      </c>
      <c r="F45" s="121">
        <f>'Kops a'!F25</f>
        <v>0</v>
      </c>
      <c r="G45" s="116">
        <f>'Kops a'!G25</f>
        <v>0</v>
      </c>
      <c r="H45" s="116">
        <f>'Kops a'!H25</f>
        <v>0</v>
      </c>
      <c r="I45" s="46">
        <f>'Kops a'!I25</f>
        <v>0</v>
      </c>
    </row>
    <row r="46" spans="1:9" x14ac:dyDescent="0.2">
      <c r="A46" s="51">
        <f>IF(E46=0,0,IF(COUNTBLANK(E46)=1,0,COUNTA($E$15:E46)))</f>
        <v>0</v>
      </c>
      <c r="B46" s="67">
        <f>'Kops c'!B25</f>
        <v>0</v>
      </c>
      <c r="C46" s="231" t="str">
        <f>'Kops c'!C25:D25</f>
        <v>Ārējie elektrības tīkli</v>
      </c>
      <c r="D46" s="232"/>
      <c r="E46" s="120">
        <f>'Kops c'!E25</f>
        <v>0</v>
      </c>
      <c r="F46" s="121">
        <f>'Kops c'!F25</f>
        <v>0</v>
      </c>
      <c r="G46" s="116">
        <f>'Kops c'!G25</f>
        <v>0</v>
      </c>
      <c r="H46" s="116">
        <f>'Kops c'!H25</f>
        <v>0</v>
      </c>
      <c r="I46" s="46">
        <f>'Kops c'!I25</f>
        <v>0</v>
      </c>
    </row>
    <row r="47" spans="1:9" x14ac:dyDescent="0.2">
      <c r="A47" s="51">
        <f>IF(E47=0,0,IF(COUNTBLANK(E47)=1,0,COUNTA($E$15:E47)))</f>
        <v>0</v>
      </c>
      <c r="B47" s="67">
        <f>'Kops n'!B25</f>
        <v>0</v>
      </c>
      <c r="C47" s="231" t="str">
        <f>'Kops n'!C25:D25</f>
        <v>Ārējie elektrības tīkli</v>
      </c>
      <c r="D47" s="232"/>
      <c r="E47" s="120">
        <f>'Kops n'!E25</f>
        <v>0</v>
      </c>
      <c r="F47" s="121">
        <f>'Kops n'!F25</f>
        <v>0</v>
      </c>
      <c r="G47" s="116">
        <f>'Kops n'!G25</f>
        <v>0</v>
      </c>
      <c r="H47" s="116">
        <f>'Kops n'!H25</f>
        <v>0</v>
      </c>
      <c r="I47" s="46">
        <f>'Kops n'!I25</f>
        <v>0</v>
      </c>
    </row>
    <row r="48" spans="1:9" ht="11.25" customHeight="1" x14ac:dyDescent="0.2">
      <c r="A48" s="51">
        <f>IF(E48=0,0,IF(COUNTBLANK(E48)=1,0,COUNTA($E$15:E48)))</f>
        <v>0</v>
      </c>
      <c r="B48" s="67">
        <f>'Kops a'!B26</f>
        <v>0</v>
      </c>
      <c r="C48" s="231" t="str">
        <f>'Kops a'!C26:D26</f>
        <v>Iekšējais ūdensvads, kanalizācija un to aprīkojums</v>
      </c>
      <c r="D48" s="232"/>
      <c r="E48" s="120">
        <f>'Kops a'!E26</f>
        <v>0</v>
      </c>
      <c r="F48" s="121">
        <f>'Kops a'!F26</f>
        <v>0</v>
      </c>
      <c r="G48" s="116">
        <f>'Kops a'!G26</f>
        <v>0</v>
      </c>
      <c r="H48" s="116">
        <f>'Kops a'!H26</f>
        <v>0</v>
      </c>
      <c r="I48" s="46">
        <f>'Kops a'!I26</f>
        <v>0</v>
      </c>
    </row>
    <row r="49" spans="1:9" x14ac:dyDescent="0.2">
      <c r="A49" s="51">
        <f>IF(E49=0,0,IF(COUNTBLANK(E49)=1,0,COUNTA($E$15:E49)))</f>
        <v>0</v>
      </c>
      <c r="B49" s="67">
        <f>'Kops c'!B26</f>
        <v>0</v>
      </c>
      <c r="C49" s="231" t="str">
        <f>'Kops c'!C26:D26</f>
        <v>Iekšējais ūdensvads, kanalizācija un to aprīkojums</v>
      </c>
      <c r="D49" s="232"/>
      <c r="E49" s="120">
        <f>'Kops c'!E26</f>
        <v>0</v>
      </c>
      <c r="F49" s="121">
        <f>'Kops c'!F26</f>
        <v>0</v>
      </c>
      <c r="G49" s="116">
        <f>'Kops c'!G26</f>
        <v>0</v>
      </c>
      <c r="H49" s="116">
        <f>'Kops c'!H26</f>
        <v>0</v>
      </c>
      <c r="I49" s="46">
        <f>'Kops c'!I26</f>
        <v>0</v>
      </c>
    </row>
    <row r="50" spans="1:9" x14ac:dyDescent="0.2">
      <c r="A50" s="51">
        <f>IF(E50=0,0,IF(COUNTBLANK(E50)=1,0,COUNTA($E$15:E50)))</f>
        <v>0</v>
      </c>
      <c r="B50" s="67">
        <f>'Kops n'!B26</f>
        <v>0</v>
      </c>
      <c r="C50" s="231" t="str">
        <f>'Kops n'!C26:D26</f>
        <v>Iekšējais ūdensvads, kanalizācija un to aprīkojums</v>
      </c>
      <c r="D50" s="232"/>
      <c r="E50" s="120">
        <f>'Kops n'!E26</f>
        <v>0</v>
      </c>
      <c r="F50" s="121">
        <f>'Kops n'!F26</f>
        <v>0</v>
      </c>
      <c r="G50" s="116">
        <f>'Kops n'!G26</f>
        <v>0</v>
      </c>
      <c r="H50" s="116">
        <f>'Kops n'!H26</f>
        <v>0</v>
      </c>
      <c r="I50" s="46">
        <f>'Kops n'!I26</f>
        <v>0</v>
      </c>
    </row>
    <row r="51" spans="1:9" ht="12" thickBot="1" x14ac:dyDescent="0.25">
      <c r="A51" s="52"/>
      <c r="B51" s="25"/>
      <c r="C51" s="234"/>
      <c r="D51" s="235"/>
      <c r="E51" s="122"/>
      <c r="F51" s="123"/>
      <c r="G51" s="124"/>
      <c r="H51" s="124"/>
      <c r="I51" s="37"/>
    </row>
    <row r="52" spans="1:9" ht="12" thickBot="1" x14ac:dyDescent="0.25">
      <c r="A52" s="239" t="s">
        <v>36</v>
      </c>
      <c r="B52" s="240"/>
      <c r="C52" s="240"/>
      <c r="D52" s="240"/>
      <c r="E52" s="125">
        <f>SUM(E15:E51)</f>
        <v>0</v>
      </c>
      <c r="F52" s="126">
        <f>SUM(F15:F51)</f>
        <v>0</v>
      </c>
      <c r="G52" s="126">
        <f>SUM(G15:G51)</f>
        <v>0</v>
      </c>
      <c r="H52" s="126">
        <f>SUM(H15:H51)</f>
        <v>0</v>
      </c>
      <c r="I52" s="66">
        <f>SUM(I15:I51)</f>
        <v>0</v>
      </c>
    </row>
    <row r="53" spans="1:9" x14ac:dyDescent="0.2">
      <c r="A53" s="241" t="s">
        <v>37</v>
      </c>
      <c r="B53" s="242"/>
      <c r="C53" s="243"/>
      <c r="D53" s="47"/>
      <c r="E53" s="101">
        <f>ROUND(E52*$D53,2)</f>
        <v>0</v>
      </c>
      <c r="F53" s="39"/>
      <c r="G53" s="39"/>
      <c r="H53" s="39"/>
      <c r="I53" s="39"/>
    </row>
    <row r="54" spans="1:9" x14ac:dyDescent="0.2">
      <c r="A54" s="244" t="s">
        <v>38</v>
      </c>
      <c r="B54" s="245"/>
      <c r="C54" s="246"/>
      <c r="D54" s="48"/>
      <c r="E54" s="102">
        <f>ROUND(E53*$D54,2)</f>
        <v>0</v>
      </c>
      <c r="F54" s="39"/>
      <c r="G54" s="39"/>
      <c r="H54" s="39"/>
      <c r="I54" s="39"/>
    </row>
    <row r="55" spans="1:9" x14ac:dyDescent="0.2">
      <c r="A55" s="247" t="s">
        <v>39</v>
      </c>
      <c r="B55" s="248"/>
      <c r="C55" s="249"/>
      <c r="D55" s="49"/>
      <c r="E55" s="102">
        <f>ROUND(E52*$D55,2)</f>
        <v>0</v>
      </c>
      <c r="F55" s="39"/>
      <c r="G55" s="39"/>
      <c r="H55" s="39"/>
      <c r="I55" s="39"/>
    </row>
    <row r="56" spans="1:9" ht="12" thickBot="1" x14ac:dyDescent="0.25">
      <c r="A56" s="250" t="s">
        <v>40</v>
      </c>
      <c r="B56" s="251"/>
      <c r="C56" s="252"/>
      <c r="D56" s="21"/>
      <c r="E56" s="103">
        <f>SUM(E52:E55)-E54</f>
        <v>0</v>
      </c>
      <c r="F56" s="39"/>
      <c r="G56" s="39"/>
      <c r="H56" s="39"/>
      <c r="I56" s="39"/>
    </row>
    <row r="57" spans="1:9" x14ac:dyDescent="0.2">
      <c r="G57" s="20"/>
    </row>
    <row r="58" spans="1:9" x14ac:dyDescent="0.2">
      <c r="C58" s="16"/>
      <c r="D58" s="16"/>
      <c r="E58" s="16"/>
      <c r="F58" s="22"/>
      <c r="G58" s="22"/>
      <c r="H58" s="22"/>
      <c r="I58" s="22"/>
    </row>
    <row r="61" spans="1:9" x14ac:dyDescent="0.2">
      <c r="A61" s="1" t="s">
        <v>14</v>
      </c>
      <c r="B61" s="16"/>
      <c r="C61" s="233">
        <f>'Kopt a+c+n'!B31</f>
        <v>0</v>
      </c>
      <c r="D61" s="233"/>
      <c r="E61" s="233"/>
      <c r="F61" s="233"/>
      <c r="G61" s="233"/>
      <c r="H61" s="233"/>
    </row>
    <row r="62" spans="1:9" x14ac:dyDescent="0.2">
      <c r="A62" s="16"/>
      <c r="B62" s="16"/>
      <c r="C62" s="215" t="s">
        <v>15</v>
      </c>
      <c r="D62" s="215"/>
      <c r="E62" s="215"/>
      <c r="F62" s="215"/>
      <c r="G62" s="215"/>
      <c r="H62" s="215"/>
    </row>
    <row r="63" spans="1:9" x14ac:dyDescent="0.2">
      <c r="A63" s="16"/>
      <c r="B63" s="16"/>
      <c r="C63" s="16"/>
      <c r="D63" s="16"/>
      <c r="E63" s="16"/>
      <c r="F63" s="16"/>
      <c r="G63" s="16"/>
      <c r="H63" s="16"/>
    </row>
    <row r="64" spans="1:9" x14ac:dyDescent="0.2">
      <c r="A64" s="237" t="str">
        <f>'Kopt a+c+n'!A36</f>
        <v>Tāme sastādīta 2023. gada __. __________</v>
      </c>
      <c r="B64" s="238"/>
      <c r="C64" s="238"/>
      <c r="D64" s="238"/>
      <c r="F64" s="16"/>
      <c r="G64" s="16"/>
      <c r="H64" s="16"/>
    </row>
    <row r="65" spans="1:9" x14ac:dyDescent="0.2">
      <c r="A65" s="16"/>
      <c r="B65" s="16"/>
      <c r="C65" s="16"/>
      <c r="D65" s="16"/>
      <c r="E65" s="16"/>
      <c r="F65" s="16"/>
      <c r="G65" s="16"/>
      <c r="H65" s="16"/>
    </row>
    <row r="66" spans="1:9" x14ac:dyDescent="0.2">
      <c r="A66" s="1" t="s">
        <v>41</v>
      </c>
      <c r="B66" s="16"/>
      <c r="C66" s="236"/>
      <c r="D66" s="236"/>
      <c r="E66" s="236"/>
      <c r="F66" s="236"/>
      <c r="G66" s="236"/>
      <c r="H66" s="236"/>
    </row>
    <row r="67" spans="1:9" x14ac:dyDescent="0.2">
      <c r="A67" s="16"/>
      <c r="B67" s="16"/>
      <c r="C67" s="215" t="s">
        <v>15</v>
      </c>
      <c r="D67" s="215"/>
      <c r="E67" s="215"/>
      <c r="F67" s="215"/>
      <c r="G67" s="215"/>
      <c r="H67" s="215"/>
    </row>
    <row r="68" spans="1:9" x14ac:dyDescent="0.2">
      <c r="A68" s="16"/>
      <c r="B68" s="16"/>
      <c r="C68" s="16"/>
      <c r="D68" s="16"/>
      <c r="E68" s="16"/>
      <c r="F68" s="16"/>
      <c r="G68" s="16"/>
      <c r="H68" s="16"/>
    </row>
    <row r="69" spans="1:9" x14ac:dyDescent="0.2">
      <c r="A69" s="78" t="s">
        <v>42</v>
      </c>
      <c r="B69" s="42"/>
      <c r="C69" s="73"/>
      <c r="D69" s="42"/>
      <c r="F69" s="16"/>
      <c r="G69" s="16"/>
      <c r="H69" s="16"/>
    </row>
    <row r="79" spans="1:9" x14ac:dyDescent="0.2">
      <c r="E79" s="20"/>
      <c r="F79" s="20"/>
      <c r="G79" s="20"/>
      <c r="H79" s="20"/>
      <c r="I79" s="20"/>
    </row>
  </sheetData>
  <mergeCells count="67">
    <mergeCell ref="D10:E10"/>
    <mergeCell ref="D11:E11"/>
    <mergeCell ref="E13:E14"/>
    <mergeCell ref="A13:A14"/>
    <mergeCell ref="B13:B14"/>
    <mergeCell ref="C13:D14"/>
    <mergeCell ref="C37:D37"/>
    <mergeCell ref="C40:D40"/>
    <mergeCell ref="G1:I1"/>
    <mergeCell ref="A2:I2"/>
    <mergeCell ref="C4:I4"/>
    <mergeCell ref="A6:C6"/>
    <mergeCell ref="D6:I6"/>
    <mergeCell ref="C5:I5"/>
    <mergeCell ref="A7:C7"/>
    <mergeCell ref="D7:I7"/>
    <mergeCell ref="F13:H13"/>
    <mergeCell ref="I13:I14"/>
    <mergeCell ref="A8:C8"/>
    <mergeCell ref="D8:I8"/>
    <mergeCell ref="A9:C9"/>
    <mergeCell ref="D9:I9"/>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27:D27"/>
    <mergeCell ref="C29:D29"/>
    <mergeCell ref="C48:D48"/>
    <mergeCell ref="C30:D30"/>
    <mergeCell ref="C32:D32"/>
    <mergeCell ref="C33:D33"/>
    <mergeCell ref="C35:D35"/>
    <mergeCell ref="C45:D45"/>
    <mergeCell ref="C47:D47"/>
    <mergeCell ref="C38:D38"/>
    <mergeCell ref="C39:D39"/>
    <mergeCell ref="C41:D41"/>
    <mergeCell ref="C42:D42"/>
    <mergeCell ref="C44:D44"/>
    <mergeCell ref="C43:D43"/>
    <mergeCell ref="C46:D46"/>
    <mergeCell ref="C66:H66"/>
    <mergeCell ref="C67:H67"/>
    <mergeCell ref="A64:D64"/>
    <mergeCell ref="A52:D52"/>
    <mergeCell ref="A53:C53"/>
    <mergeCell ref="A54:C54"/>
    <mergeCell ref="A55:C55"/>
    <mergeCell ref="A56:C56"/>
    <mergeCell ref="C49:D49"/>
    <mergeCell ref="C61:H61"/>
    <mergeCell ref="C51:D51"/>
    <mergeCell ref="C50:D50"/>
    <mergeCell ref="C62:H62"/>
  </mergeCells>
  <conditionalFormatting sqref="A15:I51">
    <cfRule type="cellIs" dxfId="421" priority="4" operator="equal">
      <formula>0</formula>
    </cfRule>
  </conditionalFormatting>
  <conditionalFormatting sqref="C69">
    <cfRule type="cellIs" dxfId="420" priority="3" operator="equal">
      <formula>0</formula>
    </cfRule>
  </conditionalFormatting>
  <conditionalFormatting sqref="C61:H61">
    <cfRule type="cellIs" dxfId="419" priority="1" operator="equal">
      <formula>0</formula>
    </cfRule>
  </conditionalFormatting>
  <conditionalFormatting sqref="C66:H66">
    <cfRule type="cellIs" dxfId="418" priority="25" operator="equal">
      <formula>0</formula>
    </cfRule>
  </conditionalFormatting>
  <conditionalFormatting sqref="D53:D55">
    <cfRule type="cellIs" dxfId="417" priority="28" operator="equal">
      <formula>0</formula>
    </cfRule>
  </conditionalFormatting>
  <conditionalFormatting sqref="D6:I9 D10:E11 F52:I52 E52:E56">
    <cfRule type="cellIs" dxfId="416"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7"/>
  <sheetViews>
    <sheetView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217"/>
      <c r="H1" s="217"/>
      <c r="I1" s="217"/>
    </row>
    <row r="2" spans="1:9" x14ac:dyDescent="0.2">
      <c r="A2" s="257" t="s">
        <v>20</v>
      </c>
      <c r="B2" s="257"/>
      <c r="C2" s="257"/>
      <c r="D2" s="257"/>
      <c r="E2" s="257"/>
      <c r="F2" s="257"/>
      <c r="G2" s="257"/>
      <c r="H2" s="257"/>
      <c r="I2" s="257"/>
    </row>
    <row r="3" spans="1:9" x14ac:dyDescent="0.2">
      <c r="A3" s="2"/>
      <c r="B3" s="2"/>
      <c r="C3" s="2"/>
      <c r="D3" s="2"/>
      <c r="E3" s="2"/>
      <c r="F3" s="2"/>
      <c r="G3" s="2"/>
      <c r="H3" s="2"/>
      <c r="I3" s="2"/>
    </row>
    <row r="4" spans="1:9" x14ac:dyDescent="0.2">
      <c r="A4" s="2"/>
      <c r="B4" s="2"/>
      <c r="C4" s="258" t="s">
        <v>21</v>
      </c>
      <c r="D4" s="258"/>
      <c r="E4" s="258"/>
      <c r="F4" s="258"/>
      <c r="G4" s="258"/>
      <c r="H4" s="258"/>
      <c r="I4" s="258"/>
    </row>
    <row r="5" spans="1:9" ht="11.25" customHeight="1" x14ac:dyDescent="0.2">
      <c r="A5" s="90"/>
      <c r="B5" s="90"/>
      <c r="C5" s="260" t="s">
        <v>17</v>
      </c>
      <c r="D5" s="260"/>
      <c r="E5" s="260"/>
      <c r="F5" s="260"/>
      <c r="G5" s="260"/>
      <c r="H5" s="260"/>
      <c r="I5" s="260"/>
    </row>
    <row r="6" spans="1:9" x14ac:dyDescent="0.2">
      <c r="A6" s="259" t="s">
        <v>22</v>
      </c>
      <c r="B6" s="259"/>
      <c r="C6" s="259"/>
      <c r="D6" s="225" t="str">
        <f>'Kopt a+c+n'!B13</f>
        <v>Daudzīvokļu dzīvojamā ēka</v>
      </c>
      <c r="E6" s="225"/>
      <c r="F6" s="225"/>
      <c r="G6" s="225"/>
      <c r="H6" s="225"/>
      <c r="I6" s="225"/>
    </row>
    <row r="7" spans="1:9" x14ac:dyDescent="0.2">
      <c r="A7" s="259" t="s">
        <v>6</v>
      </c>
      <c r="B7" s="259"/>
      <c r="C7" s="259"/>
      <c r="D7" s="226" t="str">
        <f>'Kopt a+c+n'!B14</f>
        <v>Daudzdzīvokļu dzīvojamās ēkas energoefektivitātes paaugstināšana</v>
      </c>
      <c r="E7" s="226"/>
      <c r="F7" s="226"/>
      <c r="G7" s="226"/>
      <c r="H7" s="226"/>
      <c r="I7" s="226"/>
    </row>
    <row r="8" spans="1:9" x14ac:dyDescent="0.2">
      <c r="A8" s="265" t="s">
        <v>23</v>
      </c>
      <c r="B8" s="265"/>
      <c r="C8" s="265"/>
      <c r="D8" s="226" t="str">
        <f>'Kopt a+c+n'!B15</f>
        <v>Gaismas iela 5, Stūnīši, Olaines pag., Olaines nov., LV-2127</v>
      </c>
      <c r="E8" s="226"/>
      <c r="F8" s="226"/>
      <c r="G8" s="226"/>
      <c r="H8" s="226"/>
      <c r="I8" s="226"/>
    </row>
    <row r="9" spans="1:9" x14ac:dyDescent="0.2">
      <c r="A9" s="265" t="s">
        <v>24</v>
      </c>
      <c r="B9" s="265"/>
      <c r="C9" s="265"/>
      <c r="D9" s="227" t="str">
        <f>'Kopt a+c+n'!B16</f>
        <v>Iepirkums Nr. AS OŪS 2023/12_E</v>
      </c>
      <c r="E9" s="227"/>
      <c r="F9" s="227"/>
      <c r="G9" s="227"/>
      <c r="H9" s="227"/>
      <c r="I9" s="227"/>
    </row>
    <row r="10" spans="1:9" x14ac:dyDescent="0.2">
      <c r="C10" s="4" t="s">
        <v>25</v>
      </c>
      <c r="D10" s="266">
        <f>E31</f>
        <v>0</v>
      </c>
      <c r="E10" s="266"/>
      <c r="F10" s="54"/>
      <c r="G10" s="54"/>
      <c r="H10" s="54"/>
      <c r="I10" s="54"/>
    </row>
    <row r="11" spans="1:9" x14ac:dyDescent="0.2">
      <c r="C11" s="4" t="s">
        <v>26</v>
      </c>
      <c r="D11" s="267">
        <f>I27</f>
        <v>0</v>
      </c>
      <c r="E11" s="267"/>
      <c r="F11" s="54"/>
      <c r="G11" s="54"/>
      <c r="H11" s="54"/>
      <c r="I11" s="54"/>
    </row>
    <row r="12" spans="1:9" ht="12" thickBot="1" x14ac:dyDescent="0.25">
      <c r="F12" s="17"/>
      <c r="G12" s="17"/>
      <c r="H12" s="17"/>
      <c r="I12" s="17"/>
    </row>
    <row r="13" spans="1:9" x14ac:dyDescent="0.2">
      <c r="A13" s="270" t="s">
        <v>27</v>
      </c>
      <c r="B13" s="272" t="s">
        <v>28</v>
      </c>
      <c r="C13" s="274" t="s">
        <v>29</v>
      </c>
      <c r="D13" s="275"/>
      <c r="E13" s="268" t="s">
        <v>30</v>
      </c>
      <c r="F13" s="261" t="s">
        <v>31</v>
      </c>
      <c r="G13" s="262"/>
      <c r="H13" s="262"/>
      <c r="I13" s="263" t="s">
        <v>32</v>
      </c>
    </row>
    <row r="14" spans="1:9" ht="23.25" thickBot="1" x14ac:dyDescent="0.25">
      <c r="A14" s="271"/>
      <c r="B14" s="273"/>
      <c r="C14" s="276"/>
      <c r="D14" s="277"/>
      <c r="E14" s="269"/>
      <c r="F14" s="18" t="s">
        <v>33</v>
      </c>
      <c r="G14" s="19" t="s">
        <v>34</v>
      </c>
      <c r="H14" s="19" t="s">
        <v>35</v>
      </c>
      <c r="I14" s="264"/>
    </row>
    <row r="15" spans="1:9" x14ac:dyDescent="0.2">
      <c r="A15" s="50">
        <f>IF(E15=0,0,IF(COUNTBLANK(E15)=1,0,COUNTA($E$15:E15)))</f>
        <v>0</v>
      </c>
      <c r="B15" s="23">
        <f>IF(A15=0,0,CONCATENATE("A-",A15))</f>
        <v>0</v>
      </c>
      <c r="C15" s="255" t="str">
        <f>'1a'!C2:I2</f>
        <v>Būvlaukuma sagatavošana</v>
      </c>
      <c r="D15" s="256"/>
      <c r="E15" s="91">
        <f>'1a'!P25</f>
        <v>0</v>
      </c>
      <c r="F15" s="92">
        <f>'1a'!M25</f>
        <v>0</v>
      </c>
      <c r="G15" s="93">
        <f>'1a'!N25</f>
        <v>0</v>
      </c>
      <c r="H15" s="93">
        <f>'1a'!O25</f>
        <v>0</v>
      </c>
      <c r="I15" s="45">
        <f>'1a'!L25</f>
        <v>0</v>
      </c>
    </row>
    <row r="16" spans="1:9" x14ac:dyDescent="0.2">
      <c r="A16" s="51">
        <f>IF(E16=0,0,IF(COUNTBLANK(E16)=1,0,COUNTA($E$15:E16)))</f>
        <v>0</v>
      </c>
      <c r="B16" s="24">
        <f t="shared" ref="B16:B26" si="0">IF(A16=0,0,CONCATENATE("A-",A16))</f>
        <v>0</v>
      </c>
      <c r="C16" s="231" t="str">
        <f>'2a'!C2:I2</f>
        <v>Demontāžas darbi</v>
      </c>
      <c r="D16" s="232"/>
      <c r="E16" s="94">
        <f>'2a'!P30</f>
        <v>0</v>
      </c>
      <c r="F16" s="95">
        <f>'2a'!M30</f>
        <v>0</v>
      </c>
      <c r="G16" s="96">
        <f>'2a'!N30</f>
        <v>0</v>
      </c>
      <c r="H16" s="96">
        <f>'2a'!O30</f>
        <v>0</v>
      </c>
      <c r="I16" s="46">
        <f>'2a'!L30</f>
        <v>0</v>
      </c>
    </row>
    <row r="17" spans="1:9" x14ac:dyDescent="0.2">
      <c r="A17" s="51">
        <f>IF(E17=0,0,IF(COUNTBLANK(E17)=1,0,COUNTA($E$15:E17)))</f>
        <v>0</v>
      </c>
      <c r="B17" s="24">
        <f t="shared" si="0"/>
        <v>0</v>
      </c>
      <c r="C17" s="231" t="str">
        <f>'3a'!C2:I2</f>
        <v>Fasādes</v>
      </c>
      <c r="D17" s="232"/>
      <c r="E17" s="97">
        <f>'3a'!P130</f>
        <v>0</v>
      </c>
      <c r="F17" s="95">
        <f>'3a'!M130</f>
        <v>0</v>
      </c>
      <c r="G17" s="96">
        <f>'3a'!N130</f>
        <v>0</v>
      </c>
      <c r="H17" s="96">
        <f>'3a'!O130</f>
        <v>0</v>
      </c>
      <c r="I17" s="46">
        <f>'3a'!L130</f>
        <v>0</v>
      </c>
    </row>
    <row r="18" spans="1:9" ht="11.25" customHeight="1" x14ac:dyDescent="0.2">
      <c r="A18" s="51">
        <f>IF(E18=0,0,IF(COUNTBLANK(E18)=1,0,COUNTA($E$15:E18)))</f>
        <v>0</v>
      </c>
      <c r="B18" s="24">
        <f t="shared" si="0"/>
        <v>0</v>
      </c>
      <c r="C18" s="231" t="str">
        <f>'4a'!C2:I2</f>
        <v>Logi un durvis</v>
      </c>
      <c r="D18" s="232"/>
      <c r="E18" s="97">
        <f>'4a'!P37</f>
        <v>0</v>
      </c>
      <c r="F18" s="95">
        <f>'4a'!M37</f>
        <v>0</v>
      </c>
      <c r="G18" s="96">
        <f>'4a'!N37</f>
        <v>0</v>
      </c>
      <c r="H18" s="96">
        <f>'4a'!O37</f>
        <v>0</v>
      </c>
      <c r="I18" s="46">
        <f>'4a'!L37</f>
        <v>0</v>
      </c>
    </row>
    <row r="19" spans="1:9" x14ac:dyDescent="0.2">
      <c r="A19" s="51">
        <f>IF(E19=0,0,IF(COUNTBLANK(E19)=1,0,COUNTA($E$15:E19)))</f>
        <v>0</v>
      </c>
      <c r="B19" s="24">
        <f t="shared" si="0"/>
        <v>0</v>
      </c>
      <c r="C19" s="231" t="str">
        <f>'5a'!C2:I2</f>
        <v>Pagraba pārseguma siltināšana</v>
      </c>
      <c r="D19" s="232"/>
      <c r="E19" s="97">
        <f>'5a'!P30</f>
        <v>0</v>
      </c>
      <c r="F19" s="95">
        <f>'5a'!M30</f>
        <v>0</v>
      </c>
      <c r="G19" s="96">
        <f>'5a'!N30</f>
        <v>0</v>
      </c>
      <c r="H19" s="96">
        <f>'5a'!O30</f>
        <v>0</v>
      </c>
      <c r="I19" s="46">
        <f>'5a'!L30</f>
        <v>0</v>
      </c>
    </row>
    <row r="20" spans="1:9" x14ac:dyDescent="0.2">
      <c r="A20" s="51">
        <f>IF(E20=0,0,IF(COUNTBLANK(E20)=1,0,COUNTA($E$15:E20)))</f>
        <v>0</v>
      </c>
      <c r="B20" s="24">
        <f t="shared" si="0"/>
        <v>0</v>
      </c>
      <c r="C20" s="231" t="str">
        <f>'6a'!C2:I2</f>
        <v>Jumta darbi</v>
      </c>
      <c r="D20" s="232"/>
      <c r="E20" s="97">
        <f>'6a'!P47</f>
        <v>0</v>
      </c>
      <c r="F20" s="95">
        <f>'6a'!M47</f>
        <v>0</v>
      </c>
      <c r="G20" s="96">
        <f>'6a'!N47</f>
        <v>0</v>
      </c>
      <c r="H20" s="96">
        <f>'6a'!O47</f>
        <v>0</v>
      </c>
      <c r="I20" s="46">
        <f>'6a'!L47</f>
        <v>0</v>
      </c>
    </row>
    <row r="21" spans="1:9" x14ac:dyDescent="0.2">
      <c r="A21" s="51">
        <f>IF(E21=0,0,IF(COUNTBLANK(E21)=1,0,COUNTA($E$15:E21)))</f>
        <v>0</v>
      </c>
      <c r="B21" s="24">
        <f t="shared" si="0"/>
        <v>0</v>
      </c>
      <c r="C21" s="231" t="str">
        <f>'7a'!C2:I2</f>
        <v>Iekštelpu darbi</v>
      </c>
      <c r="D21" s="232"/>
      <c r="E21" s="97">
        <f>'7a'!P20</f>
        <v>0</v>
      </c>
      <c r="F21" s="95">
        <f>'7a'!M20</f>
        <v>0</v>
      </c>
      <c r="G21" s="96">
        <f>'7a'!N20</f>
        <v>0</v>
      </c>
      <c r="H21" s="96">
        <f>'7a'!O20</f>
        <v>0</v>
      </c>
      <c r="I21" s="46">
        <f>'7a'!L20</f>
        <v>0</v>
      </c>
    </row>
    <row r="22" spans="1:9" x14ac:dyDescent="0.2">
      <c r="A22" s="51">
        <f>IF(E22=0,0,IF(COUNTBLANK(E22)=1,0,COUNTA($E$15:E22)))</f>
        <v>0</v>
      </c>
      <c r="B22" s="24">
        <f t="shared" si="0"/>
        <v>0</v>
      </c>
      <c r="C22" s="231" t="str">
        <f>'8a'!C2:I2</f>
        <v>Bēniņu siltināšana</v>
      </c>
      <c r="D22" s="232"/>
      <c r="E22" s="97">
        <f>'8a'!P40</f>
        <v>0</v>
      </c>
      <c r="F22" s="95">
        <f>'8a'!M40</f>
        <v>0</v>
      </c>
      <c r="G22" s="96">
        <f>'8a'!N40</f>
        <v>0</v>
      </c>
      <c r="H22" s="96">
        <f>'8a'!O40</f>
        <v>0</v>
      </c>
      <c r="I22" s="46">
        <f>'8a'!L40</f>
        <v>0</v>
      </c>
    </row>
    <row r="23" spans="1:9" x14ac:dyDescent="0.2">
      <c r="A23" s="51">
        <f>IF(E23=0,0,IF(COUNTBLANK(E23)=1,0,COUNTA($E$15:E23)))</f>
        <v>0</v>
      </c>
      <c r="B23" s="24">
        <f t="shared" si="0"/>
        <v>0</v>
      </c>
      <c r="C23" s="231" t="str">
        <f>'9a'!C2:I2</f>
        <v>Labiekārtošana</v>
      </c>
      <c r="D23" s="232"/>
      <c r="E23" s="97">
        <f>'9a'!P24</f>
        <v>0</v>
      </c>
      <c r="F23" s="95">
        <f>'9a'!M24</f>
        <v>0</v>
      </c>
      <c r="G23" s="96">
        <f>'9a'!N24</f>
        <v>0</v>
      </c>
      <c r="H23" s="96">
        <f>'9a'!O24</f>
        <v>0</v>
      </c>
      <c r="I23" s="46">
        <f>'9a'!L24</f>
        <v>0</v>
      </c>
    </row>
    <row r="24" spans="1:9" x14ac:dyDescent="0.2">
      <c r="A24" s="51">
        <f>IF(E24=0,0,IF(COUNTBLANK(E24)=1,0,COUNTA($E$15:E24)))</f>
        <v>0</v>
      </c>
      <c r="B24" s="24">
        <f t="shared" si="0"/>
        <v>0</v>
      </c>
      <c r="C24" s="231" t="str">
        <f>'10a'!C2:I2</f>
        <v>Apkure, vēdināšana un gaisa kondicionēšana</v>
      </c>
      <c r="D24" s="232"/>
      <c r="E24" s="97">
        <f>'10a'!P63</f>
        <v>0</v>
      </c>
      <c r="F24" s="95">
        <f>'10a'!M63</f>
        <v>0</v>
      </c>
      <c r="G24" s="96">
        <f>'10a'!N63</f>
        <v>0</v>
      </c>
      <c r="H24" s="96">
        <f>'10a'!O63</f>
        <v>0</v>
      </c>
      <c r="I24" s="46">
        <f>'10a'!L63</f>
        <v>0</v>
      </c>
    </row>
    <row r="25" spans="1:9" ht="11.25" customHeight="1" x14ac:dyDescent="0.2">
      <c r="A25" s="51">
        <f>IF(E25=0,0,IF(COUNTBLANK(E25)=1,0,COUNTA($E$15:E25)))</f>
        <v>0</v>
      </c>
      <c r="B25" s="24">
        <f t="shared" si="0"/>
        <v>0</v>
      </c>
      <c r="C25" s="231" t="str">
        <f>'11a'!C2:I2</f>
        <v>Ārējie elektrības tīkli</v>
      </c>
      <c r="D25" s="232"/>
      <c r="E25" s="97">
        <f>'11a'!P31</f>
        <v>0</v>
      </c>
      <c r="F25" s="95">
        <f>'11a'!M31</f>
        <v>0</v>
      </c>
      <c r="G25" s="96">
        <f>'11a'!N31</f>
        <v>0</v>
      </c>
      <c r="H25" s="96">
        <f>'11a'!O31</f>
        <v>0</v>
      </c>
      <c r="I25" s="46">
        <f>'11a'!L31</f>
        <v>0</v>
      </c>
    </row>
    <row r="26" spans="1:9" ht="12" thickBot="1" x14ac:dyDescent="0.25">
      <c r="A26" s="51">
        <f>IF(E26=0,0,IF(COUNTBLANK(E26)=1,0,COUNTA($E$15:E26)))</f>
        <v>0</v>
      </c>
      <c r="B26" s="24">
        <f t="shared" si="0"/>
        <v>0</v>
      </c>
      <c r="C26" s="231" t="str">
        <f>'12a'!C2:I2</f>
        <v>Iekšējais ūdensvads, kanalizācija un to aprīkojums</v>
      </c>
      <c r="D26" s="232"/>
      <c r="E26" s="97">
        <f>'12a'!P78</f>
        <v>0</v>
      </c>
      <c r="F26" s="95">
        <f>'12a'!M78</f>
        <v>0</v>
      </c>
      <c r="G26" s="96">
        <f>'12a'!N78</f>
        <v>0</v>
      </c>
      <c r="H26" s="96">
        <f>'12a'!O78</f>
        <v>0</v>
      </c>
      <c r="I26" s="46">
        <f>'12a'!L78</f>
        <v>0</v>
      </c>
    </row>
    <row r="27" spans="1:9" ht="12" thickBot="1" x14ac:dyDescent="0.25">
      <c r="A27" s="239" t="s">
        <v>36</v>
      </c>
      <c r="B27" s="240"/>
      <c r="C27" s="240"/>
      <c r="D27" s="265"/>
      <c r="E27" s="98">
        <f>SUM(E15:E26)</f>
        <v>0</v>
      </c>
      <c r="F27" s="99">
        <f>SUM(F15:F26)</f>
        <v>0</v>
      </c>
      <c r="G27" s="100">
        <f>SUM(G15:G26)</f>
        <v>0</v>
      </c>
      <c r="H27" s="100">
        <f>SUM(H15:H26)</f>
        <v>0</v>
      </c>
      <c r="I27" s="38">
        <f>SUM(I15:I26)</f>
        <v>0</v>
      </c>
    </row>
    <row r="28" spans="1:9" x14ac:dyDescent="0.2">
      <c r="A28" s="241" t="s">
        <v>37</v>
      </c>
      <c r="B28" s="242"/>
      <c r="C28" s="278"/>
      <c r="D28" s="86">
        <f>'Kops a+c+n'!D53</f>
        <v>0</v>
      </c>
      <c r="E28" s="101">
        <f>ROUND(E27*$D28,2)</f>
        <v>0</v>
      </c>
      <c r="F28" s="39"/>
      <c r="G28" s="39"/>
      <c r="H28" s="39"/>
      <c r="I28" s="39"/>
    </row>
    <row r="29" spans="1:9" x14ac:dyDescent="0.2">
      <c r="A29" s="244" t="s">
        <v>38</v>
      </c>
      <c r="B29" s="245"/>
      <c r="C29" s="280"/>
      <c r="D29" s="87">
        <f>'Kops a+c+n'!D54</f>
        <v>0</v>
      </c>
      <c r="E29" s="102">
        <f>ROUND(E28*$D29,2)</f>
        <v>0</v>
      </c>
      <c r="F29" s="39"/>
      <c r="G29" s="39"/>
      <c r="H29" s="39"/>
      <c r="I29" s="39"/>
    </row>
    <row r="30" spans="1:9" x14ac:dyDescent="0.2">
      <c r="A30" s="247" t="s">
        <v>39</v>
      </c>
      <c r="B30" s="248"/>
      <c r="C30" s="281"/>
      <c r="D30" s="87">
        <f>'Kops a+c+n'!D55</f>
        <v>0</v>
      </c>
      <c r="E30" s="102">
        <f>ROUND(E27*$D30,2)</f>
        <v>0</v>
      </c>
      <c r="F30" s="39"/>
      <c r="G30" s="39"/>
      <c r="H30" s="39"/>
      <c r="I30" s="39"/>
    </row>
    <row r="31" spans="1:9" ht="12" thickBot="1" x14ac:dyDescent="0.25">
      <c r="A31" s="250" t="s">
        <v>40</v>
      </c>
      <c r="B31" s="251"/>
      <c r="C31" s="282"/>
      <c r="D31" s="21"/>
      <c r="E31" s="103">
        <f>SUM(E27:E30)-E29</f>
        <v>0</v>
      </c>
      <c r="F31" s="39"/>
      <c r="G31" s="39"/>
      <c r="H31" s="39"/>
      <c r="I31" s="39"/>
    </row>
    <row r="32" spans="1:9" x14ac:dyDescent="0.2">
      <c r="G32" s="20"/>
    </row>
    <row r="33" spans="1:9" x14ac:dyDescent="0.2">
      <c r="C33" s="16"/>
      <c r="D33" s="16"/>
      <c r="E33" s="16"/>
      <c r="F33" s="22"/>
      <c r="G33" s="22"/>
      <c r="H33" s="22"/>
      <c r="I33" s="22"/>
    </row>
    <row r="36" spans="1:9" x14ac:dyDescent="0.2">
      <c r="A36" s="1" t="s">
        <v>14</v>
      </c>
      <c r="B36" s="16"/>
      <c r="C36" s="233">
        <f>'Kops a+c+n'!C61:H61</f>
        <v>0</v>
      </c>
      <c r="D36" s="233"/>
      <c r="E36" s="233"/>
      <c r="F36" s="233"/>
      <c r="G36" s="233"/>
      <c r="H36" s="233"/>
    </row>
    <row r="37" spans="1:9" x14ac:dyDescent="0.2">
      <c r="A37" s="16"/>
      <c r="B37" s="16"/>
      <c r="C37" s="215" t="s">
        <v>15</v>
      </c>
      <c r="D37" s="215"/>
      <c r="E37" s="215"/>
      <c r="F37" s="215"/>
      <c r="G37" s="215"/>
      <c r="H37" s="215"/>
    </row>
    <row r="38" spans="1:9" x14ac:dyDescent="0.2">
      <c r="A38" s="16"/>
      <c r="B38" s="16"/>
      <c r="C38" s="16"/>
      <c r="D38" s="16"/>
      <c r="E38" s="16"/>
      <c r="F38" s="16"/>
      <c r="G38" s="16"/>
      <c r="H38" s="16"/>
    </row>
    <row r="39" spans="1:9" x14ac:dyDescent="0.2">
      <c r="A39" s="237" t="str">
        <f>'Kops a+c+n'!A64:D64</f>
        <v>Tāme sastādīta 2023. gada __. __________</v>
      </c>
      <c r="B39" s="238"/>
      <c r="C39" s="238"/>
      <c r="D39" s="238"/>
      <c r="F39" s="16"/>
      <c r="G39" s="16"/>
      <c r="H39" s="16"/>
    </row>
    <row r="40" spans="1:9" x14ac:dyDescent="0.2">
      <c r="A40" s="16"/>
      <c r="B40" s="16"/>
      <c r="C40" s="16"/>
      <c r="D40" s="16"/>
      <c r="E40" s="16"/>
      <c r="F40" s="16"/>
      <c r="G40" s="16"/>
      <c r="H40" s="16"/>
    </row>
    <row r="41" spans="1:9" x14ac:dyDescent="0.2">
      <c r="A41" s="1" t="s">
        <v>41</v>
      </c>
      <c r="B41" s="16"/>
      <c r="C41" s="279">
        <f>'Kops a+c+n'!C66:H66</f>
        <v>0</v>
      </c>
      <c r="D41" s="279"/>
      <c r="E41" s="279"/>
      <c r="F41" s="279"/>
      <c r="G41" s="279"/>
      <c r="H41" s="279"/>
    </row>
    <row r="42" spans="1:9" x14ac:dyDescent="0.2">
      <c r="A42" s="16"/>
      <c r="B42" s="16"/>
      <c r="C42" s="215" t="s">
        <v>15</v>
      </c>
      <c r="D42" s="215"/>
      <c r="E42" s="215"/>
      <c r="F42" s="215"/>
      <c r="G42" s="215"/>
      <c r="H42" s="215"/>
    </row>
    <row r="43" spans="1:9" x14ac:dyDescent="0.2">
      <c r="A43" s="16"/>
      <c r="B43" s="16"/>
      <c r="C43" s="16"/>
      <c r="D43" s="16"/>
      <c r="E43" s="16"/>
      <c r="F43" s="16"/>
      <c r="G43" s="16"/>
      <c r="H43" s="16"/>
    </row>
    <row r="44" spans="1:9" x14ac:dyDescent="0.2">
      <c r="A44" s="78" t="s">
        <v>43</v>
      </c>
      <c r="B44" s="42"/>
      <c r="C44" s="84">
        <f>'Kops a+c+n'!C69</f>
        <v>0</v>
      </c>
      <c r="D44" s="42"/>
      <c r="F44" s="16"/>
      <c r="G44" s="16"/>
      <c r="H44" s="16"/>
    </row>
    <row r="54" spans="5:9" x14ac:dyDescent="0.2">
      <c r="E54" s="20"/>
      <c r="F54" s="20"/>
      <c r="G54" s="20"/>
      <c r="H54" s="20"/>
      <c r="I54" s="20"/>
    </row>
    <row r="67" spans="3:3" x14ac:dyDescent="0.2">
      <c r="C67" s="1">
        <f>'Kopt a+c+n'!B31:C31</f>
        <v>0</v>
      </c>
    </row>
  </sheetData>
  <mergeCells count="42">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C25:D25"/>
    <mergeCell ref="C22:D22"/>
    <mergeCell ref="C23:D23"/>
    <mergeCell ref="C24:D24"/>
    <mergeCell ref="C26:D26"/>
    <mergeCell ref="C16:D16"/>
    <mergeCell ref="C17:D17"/>
    <mergeCell ref="C18:D18"/>
    <mergeCell ref="C21:D21"/>
    <mergeCell ref="C20:D20"/>
    <mergeCell ref="C19:D19"/>
    <mergeCell ref="C42:H42"/>
    <mergeCell ref="A29:C29"/>
    <mergeCell ref="A30:C30"/>
    <mergeCell ref="A31:C31"/>
    <mergeCell ref="C36:H36"/>
    <mergeCell ref="A28:C28"/>
    <mergeCell ref="A27:D27"/>
    <mergeCell ref="C37:H37"/>
    <mergeCell ref="A39:D39"/>
    <mergeCell ref="C41:H41"/>
  </mergeCells>
  <conditionalFormatting sqref="A15:B26">
    <cfRule type="cellIs" dxfId="415" priority="2" operator="equal">
      <formula>0</formula>
    </cfRule>
  </conditionalFormatting>
  <conditionalFormatting sqref="A39:D39">
    <cfRule type="cellIs" dxfId="414" priority="5" operator="equal">
      <formula>"0__"</formula>
    </cfRule>
  </conditionalFormatting>
  <conditionalFormatting sqref="A15:I26">
    <cfRule type="cellIs" dxfId="413" priority="1" operator="equal">
      <formula>0</formula>
    </cfRule>
  </conditionalFormatting>
  <conditionalFormatting sqref="C36:H36 C41:H41 C44">
    <cfRule type="cellIs" dxfId="412" priority="6" operator="equal">
      <formula>0</formula>
    </cfRule>
  </conditionalFormatting>
  <conditionalFormatting sqref="C41:H41">
    <cfRule type="cellIs" dxfId="411" priority="7" operator="equal">
      <formula>0</formula>
    </cfRule>
  </conditionalFormatting>
  <conditionalFormatting sqref="D28:D30">
    <cfRule type="cellIs" dxfId="410" priority="12" operator="equal">
      <formula>0</formula>
    </cfRule>
    <cfRule type="cellIs" dxfId="409" priority="13" operator="equal">
      <formula>0.075</formula>
    </cfRule>
  </conditionalFormatting>
  <conditionalFormatting sqref="D10:E11">
    <cfRule type="cellIs" dxfId="408" priority="11" operator="equal">
      <formula>0</formula>
    </cfRule>
  </conditionalFormatting>
  <conditionalFormatting sqref="D6:I9">
    <cfRule type="cellIs" dxfId="407" priority="10" operator="equal">
      <formula>0</formula>
    </cfRule>
  </conditionalFormatting>
  <conditionalFormatting sqref="E27:I27 E28:E31">
    <cfRule type="cellIs" dxfId="406"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7"/>
  <sheetViews>
    <sheetView zoomScaleNormal="100"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17"/>
      <c r="H1" s="217"/>
      <c r="I1" s="217"/>
    </row>
    <row r="2" spans="1:9" x14ac:dyDescent="0.2">
      <c r="A2" s="257" t="s">
        <v>20</v>
      </c>
      <c r="B2" s="257"/>
      <c r="C2" s="257"/>
      <c r="D2" s="257"/>
      <c r="E2" s="257"/>
      <c r="F2" s="257"/>
      <c r="G2" s="257"/>
      <c r="H2" s="257"/>
      <c r="I2" s="257"/>
    </row>
    <row r="3" spans="1:9" x14ac:dyDescent="0.2">
      <c r="A3" s="2"/>
      <c r="B3" s="2"/>
      <c r="C3" s="2"/>
      <c r="D3" s="2"/>
      <c r="E3" s="2"/>
      <c r="F3" s="2"/>
      <c r="G3" s="2"/>
      <c r="H3" s="2"/>
      <c r="I3" s="2"/>
    </row>
    <row r="4" spans="1:9" x14ac:dyDescent="0.2">
      <c r="A4" s="2"/>
      <c r="B4" s="2"/>
      <c r="C4" s="258" t="s">
        <v>21</v>
      </c>
      <c r="D4" s="258"/>
      <c r="E4" s="258"/>
      <c r="F4" s="258"/>
      <c r="G4" s="258"/>
      <c r="H4" s="258"/>
      <c r="I4" s="258"/>
    </row>
    <row r="5" spans="1:9" ht="11.25" customHeight="1" x14ac:dyDescent="0.2">
      <c r="A5" s="90"/>
      <c r="B5" s="90"/>
      <c r="C5" s="260" t="s">
        <v>18</v>
      </c>
      <c r="D5" s="260"/>
      <c r="E5" s="260"/>
      <c r="F5" s="260"/>
      <c r="G5" s="260"/>
      <c r="H5" s="260"/>
      <c r="I5" s="260"/>
    </row>
    <row r="6" spans="1:9" x14ac:dyDescent="0.2">
      <c r="A6" s="259" t="s">
        <v>22</v>
      </c>
      <c r="B6" s="259"/>
      <c r="C6" s="259"/>
      <c r="D6" s="225" t="str">
        <f>'Kopt a+c+n'!B13</f>
        <v>Daudzīvokļu dzīvojamā ēka</v>
      </c>
      <c r="E6" s="225"/>
      <c r="F6" s="225"/>
      <c r="G6" s="225"/>
      <c r="H6" s="225"/>
      <c r="I6" s="225"/>
    </row>
    <row r="7" spans="1:9" x14ac:dyDescent="0.2">
      <c r="A7" s="259" t="s">
        <v>6</v>
      </c>
      <c r="B7" s="259"/>
      <c r="C7" s="259"/>
      <c r="D7" s="226" t="str">
        <f>'Kopt a+c+n'!B14</f>
        <v>Daudzdzīvokļu dzīvojamās ēkas energoefektivitātes paaugstināšana</v>
      </c>
      <c r="E7" s="226"/>
      <c r="F7" s="226"/>
      <c r="G7" s="226"/>
      <c r="H7" s="226"/>
      <c r="I7" s="226"/>
    </row>
    <row r="8" spans="1:9" x14ac:dyDescent="0.2">
      <c r="A8" s="265" t="s">
        <v>23</v>
      </c>
      <c r="B8" s="265"/>
      <c r="C8" s="265"/>
      <c r="D8" s="226" t="str">
        <f>'Kopt a+c+n'!B15</f>
        <v>Gaismas iela 5, Stūnīši, Olaines pag., Olaines nov., LV-2127</v>
      </c>
      <c r="E8" s="226"/>
      <c r="F8" s="226"/>
      <c r="G8" s="226"/>
      <c r="H8" s="226"/>
      <c r="I8" s="226"/>
    </row>
    <row r="9" spans="1:9" x14ac:dyDescent="0.2">
      <c r="A9" s="265" t="s">
        <v>24</v>
      </c>
      <c r="B9" s="265"/>
      <c r="C9" s="265"/>
      <c r="D9" s="227" t="str">
        <f>'Kopt a+c+n'!B16</f>
        <v>Iepirkums Nr. AS OŪS 2023/12_E</v>
      </c>
      <c r="E9" s="227"/>
      <c r="F9" s="227"/>
      <c r="G9" s="227"/>
      <c r="H9" s="227"/>
      <c r="I9" s="227"/>
    </row>
    <row r="10" spans="1:9" x14ac:dyDescent="0.2">
      <c r="C10" s="4" t="s">
        <v>25</v>
      </c>
      <c r="D10" s="266">
        <f>E31</f>
        <v>0</v>
      </c>
      <c r="E10" s="266"/>
      <c r="F10" s="54"/>
      <c r="G10" s="54"/>
      <c r="H10" s="54"/>
      <c r="I10" s="54"/>
    </row>
    <row r="11" spans="1:9" x14ac:dyDescent="0.2">
      <c r="C11" s="4" t="s">
        <v>26</v>
      </c>
      <c r="D11" s="267">
        <f>I27</f>
        <v>0</v>
      </c>
      <c r="E11" s="267"/>
      <c r="F11" s="54"/>
      <c r="G11" s="54"/>
      <c r="H11" s="54"/>
      <c r="I11" s="54"/>
    </row>
    <row r="12" spans="1:9" ht="12" thickBot="1" x14ac:dyDescent="0.25">
      <c r="F12" s="17"/>
      <c r="G12" s="17"/>
      <c r="H12" s="17"/>
      <c r="I12" s="17"/>
    </row>
    <row r="13" spans="1:9" x14ac:dyDescent="0.2">
      <c r="A13" s="270" t="s">
        <v>27</v>
      </c>
      <c r="B13" s="272" t="s">
        <v>28</v>
      </c>
      <c r="C13" s="274" t="s">
        <v>29</v>
      </c>
      <c r="D13" s="275"/>
      <c r="E13" s="268" t="s">
        <v>30</v>
      </c>
      <c r="F13" s="261" t="s">
        <v>31</v>
      </c>
      <c r="G13" s="262"/>
      <c r="H13" s="262"/>
      <c r="I13" s="263" t="s">
        <v>32</v>
      </c>
    </row>
    <row r="14" spans="1:9" ht="23.25" thickBot="1" x14ac:dyDescent="0.25">
      <c r="A14" s="271"/>
      <c r="B14" s="273"/>
      <c r="C14" s="276"/>
      <c r="D14" s="277"/>
      <c r="E14" s="269"/>
      <c r="F14" s="18" t="s">
        <v>33</v>
      </c>
      <c r="G14" s="19" t="s">
        <v>34</v>
      </c>
      <c r="H14" s="19" t="s">
        <v>35</v>
      </c>
      <c r="I14" s="264"/>
    </row>
    <row r="15" spans="1:9" x14ac:dyDescent="0.2">
      <c r="A15" s="50">
        <f>IF(E15=0,0,IF(COUNTBLANK(E15)=1,0,COUNTA($E$15:E15)))</f>
        <v>0</v>
      </c>
      <c r="B15" s="23">
        <f t="shared" ref="B15:B26" si="0">IF(A15=0,0,CONCATENATE("C-",A15))</f>
        <v>0</v>
      </c>
      <c r="C15" s="255" t="str">
        <f>'1c'!C2:I2</f>
        <v>Būvlaukuma sagatavošana</v>
      </c>
      <c r="D15" s="256"/>
      <c r="E15" s="91">
        <f>'1c'!P25</f>
        <v>0</v>
      </c>
      <c r="F15" s="92">
        <f>'1c'!M25</f>
        <v>0</v>
      </c>
      <c r="G15" s="93">
        <f>'1c'!N25</f>
        <v>0</v>
      </c>
      <c r="H15" s="93">
        <f>'1c'!O25</f>
        <v>0</v>
      </c>
      <c r="I15" s="45">
        <f>'1c'!L25</f>
        <v>0</v>
      </c>
    </row>
    <row r="16" spans="1:9" x14ac:dyDescent="0.2">
      <c r="A16" s="51">
        <f>IF(E16=0,0,IF(COUNTBLANK(E16)=1,0,COUNTA($E$15:E16)))</f>
        <v>0</v>
      </c>
      <c r="B16" s="24">
        <f t="shared" si="0"/>
        <v>0</v>
      </c>
      <c r="C16" s="231" t="str">
        <f>'2c'!C2:I2</f>
        <v>Demontāžas darbi</v>
      </c>
      <c r="D16" s="232"/>
      <c r="E16" s="94">
        <f>'2c'!P24</f>
        <v>0</v>
      </c>
      <c r="F16" s="95">
        <f>'2c'!M24</f>
        <v>0</v>
      </c>
      <c r="G16" s="96">
        <f>'2c'!N24</f>
        <v>0</v>
      </c>
      <c r="H16" s="96">
        <f>'2c'!O24</f>
        <v>0</v>
      </c>
      <c r="I16" s="46">
        <f>'2c'!L24</f>
        <v>0</v>
      </c>
    </row>
    <row r="17" spans="1:9" x14ac:dyDescent="0.2">
      <c r="A17" s="51">
        <f>IF(E17=0,0,IF(COUNTBLANK(E17)=1,0,COUNTA($E$15:E17)))</f>
        <v>0</v>
      </c>
      <c r="B17" s="24">
        <f t="shared" si="0"/>
        <v>0</v>
      </c>
      <c r="C17" s="231" t="str">
        <f>'3c'!C2:I2</f>
        <v>Fasādes</v>
      </c>
      <c r="D17" s="232"/>
      <c r="E17" s="97">
        <f>'3c'!P105</f>
        <v>0</v>
      </c>
      <c r="F17" s="95">
        <f>'3c'!M105</f>
        <v>0</v>
      </c>
      <c r="G17" s="96">
        <f>'3c'!N105</f>
        <v>0</v>
      </c>
      <c r="H17" s="96">
        <f>'3c'!O105</f>
        <v>0</v>
      </c>
      <c r="I17" s="46">
        <f>'3c'!L105</f>
        <v>0</v>
      </c>
    </row>
    <row r="18" spans="1:9" x14ac:dyDescent="0.2">
      <c r="A18" s="51">
        <f>IF(E18=0,0,IF(COUNTBLANK(E18)=1,0,COUNTA($E$15:E18)))</f>
        <v>0</v>
      </c>
      <c r="B18" s="24">
        <f t="shared" si="0"/>
        <v>0</v>
      </c>
      <c r="C18" s="231" t="str">
        <f>'4c'!C2:I2</f>
        <v>Logi un durvis</v>
      </c>
      <c r="D18" s="232"/>
      <c r="E18" s="97">
        <f>'4c'!P19</f>
        <v>0</v>
      </c>
      <c r="F18" s="95">
        <f>'4c'!M19</f>
        <v>0</v>
      </c>
      <c r="G18" s="96">
        <f>'4c'!N19</f>
        <v>0</v>
      </c>
      <c r="H18" s="96">
        <f>'4c'!O19</f>
        <v>0</v>
      </c>
      <c r="I18" s="46">
        <f>'4c'!L19</f>
        <v>0</v>
      </c>
    </row>
    <row r="19" spans="1:9" x14ac:dyDescent="0.2">
      <c r="A19" s="51">
        <f>IF(E19=0,0,IF(COUNTBLANK(E19)=1,0,COUNTA($E$15:E19)))</f>
        <v>0</v>
      </c>
      <c r="B19" s="24">
        <f t="shared" si="0"/>
        <v>0</v>
      </c>
      <c r="C19" s="231" t="str">
        <f>'5c'!C2:I2</f>
        <v>Pagraba pārseguma siltināšana</v>
      </c>
      <c r="D19" s="232"/>
      <c r="E19" s="97">
        <f>'5c'!P26</f>
        <v>0</v>
      </c>
      <c r="F19" s="95">
        <f>'5c'!M26</f>
        <v>0</v>
      </c>
      <c r="G19" s="96">
        <f>'5c'!N26</f>
        <v>0</v>
      </c>
      <c r="H19" s="96">
        <f>'5c'!O26</f>
        <v>0</v>
      </c>
      <c r="I19" s="46">
        <f>'5c'!L26</f>
        <v>0</v>
      </c>
    </row>
    <row r="20" spans="1:9" x14ac:dyDescent="0.2">
      <c r="A20" s="51">
        <f>IF(E20=0,0,IF(COUNTBLANK(E20)=1,0,COUNTA($E$15:E20)))</f>
        <v>0</v>
      </c>
      <c r="B20" s="24">
        <f t="shared" si="0"/>
        <v>0</v>
      </c>
      <c r="C20" s="231" t="str">
        <f>'6c'!C2:I2</f>
        <v>Jumta darbi</v>
      </c>
      <c r="D20" s="232"/>
      <c r="E20" s="97">
        <f>'6c'!P27</f>
        <v>0</v>
      </c>
      <c r="F20" s="95">
        <f>'6c'!M27</f>
        <v>0</v>
      </c>
      <c r="G20" s="96">
        <f>'6c'!N27</f>
        <v>0</v>
      </c>
      <c r="H20" s="96">
        <f>'6c'!O27</f>
        <v>0</v>
      </c>
      <c r="I20" s="46">
        <f>'6c'!L27</f>
        <v>0</v>
      </c>
    </row>
    <row r="21" spans="1:9" x14ac:dyDescent="0.2">
      <c r="A21" s="51">
        <f>IF(E21=0,0,IF(COUNTBLANK(E21)=1,0,COUNTA($E$15:E21)))</f>
        <v>0</v>
      </c>
      <c r="B21" s="24">
        <f t="shared" si="0"/>
        <v>0</v>
      </c>
      <c r="C21" s="231" t="str">
        <f>'7c'!C2:I2</f>
        <v>Iekštelpu darbi</v>
      </c>
      <c r="D21" s="232"/>
      <c r="E21" s="97">
        <f>'7c'!P24</f>
        <v>0</v>
      </c>
      <c r="F21" s="95">
        <f>'7c'!M24</f>
        <v>0</v>
      </c>
      <c r="G21" s="96">
        <f>'7c'!N24</f>
        <v>0</v>
      </c>
      <c r="H21" s="96">
        <f>'7c'!O24</f>
        <v>0</v>
      </c>
      <c r="I21" s="46">
        <f>'7c'!L24</f>
        <v>0</v>
      </c>
    </row>
    <row r="22" spans="1:9" x14ac:dyDescent="0.2">
      <c r="A22" s="51">
        <f>IF(E22=0,0,IF(COUNTBLANK(E22)=1,0,COUNTA($E$15:E22)))</f>
        <v>0</v>
      </c>
      <c r="B22" s="24">
        <f t="shared" si="0"/>
        <v>0</v>
      </c>
      <c r="C22" s="231" t="str">
        <f>'8c'!C2:I2</f>
        <v>Bēniņu siltināšana</v>
      </c>
      <c r="D22" s="232"/>
      <c r="E22" s="97">
        <f>'8c'!P24</f>
        <v>0</v>
      </c>
      <c r="F22" s="95">
        <f>'8c'!M24</f>
        <v>0</v>
      </c>
      <c r="G22" s="96">
        <f>'8c'!N24</f>
        <v>0</v>
      </c>
      <c r="H22" s="96">
        <f>'8c'!O24</f>
        <v>0</v>
      </c>
      <c r="I22" s="46">
        <f>'8c'!L24</f>
        <v>0</v>
      </c>
    </row>
    <row r="23" spans="1:9" x14ac:dyDescent="0.2">
      <c r="A23" s="51">
        <f>IF(E23=0,0,IF(COUNTBLANK(E23)=1,0,COUNTA($E$15:E23)))</f>
        <v>0</v>
      </c>
      <c r="B23" s="24">
        <f t="shared" si="0"/>
        <v>0</v>
      </c>
      <c r="C23" s="231" t="str">
        <f>'9c'!C2:I2</f>
        <v>Labiekārtošana</v>
      </c>
      <c r="D23" s="232"/>
      <c r="E23" s="97">
        <f>'9c'!P18</f>
        <v>0</v>
      </c>
      <c r="F23" s="95">
        <f>'9c'!M18</f>
        <v>0</v>
      </c>
      <c r="G23" s="96">
        <f>'9c'!N18</f>
        <v>0</v>
      </c>
      <c r="H23" s="96">
        <f>'9c'!O18</f>
        <v>0</v>
      </c>
      <c r="I23" s="46">
        <f>'9c'!L18</f>
        <v>0</v>
      </c>
    </row>
    <row r="24" spans="1:9" x14ac:dyDescent="0.2">
      <c r="A24" s="51">
        <f>IF(E24=0,0,IF(COUNTBLANK(E24)=1,0,COUNTA($E$15:E24)))</f>
        <v>0</v>
      </c>
      <c r="B24" s="24">
        <f t="shared" si="0"/>
        <v>0</v>
      </c>
      <c r="C24" s="231" t="str">
        <f>'10c'!C2:I2</f>
        <v>Apkure, vēdināšana un gaisa kondicionēšana</v>
      </c>
      <c r="D24" s="232"/>
      <c r="E24" s="97">
        <f>'10c'!P25</f>
        <v>0</v>
      </c>
      <c r="F24" s="95">
        <f>'10c'!M25</f>
        <v>0</v>
      </c>
      <c r="G24" s="96">
        <f>'10c'!N25</f>
        <v>0</v>
      </c>
      <c r="H24" s="96">
        <f>'10c'!O25</f>
        <v>0</v>
      </c>
      <c r="I24" s="46">
        <f>'10c'!L25</f>
        <v>0</v>
      </c>
    </row>
    <row r="25" spans="1:9" x14ac:dyDescent="0.2">
      <c r="A25" s="51">
        <f>IF(E25=0,0,IF(COUNTBLANK(E25)=1,0,COUNTA($E$15:E25)))</f>
        <v>0</v>
      </c>
      <c r="B25" s="24">
        <f t="shared" si="0"/>
        <v>0</v>
      </c>
      <c r="C25" s="231" t="str">
        <f>'11c'!C2:I2</f>
        <v>Ārējie elektrības tīkli</v>
      </c>
      <c r="D25" s="232"/>
      <c r="E25" s="97">
        <f>'11c'!P38</f>
        <v>0</v>
      </c>
      <c r="F25" s="95">
        <f>'11c'!M38</f>
        <v>0</v>
      </c>
      <c r="G25" s="96">
        <f>'11c'!N38</f>
        <v>0</v>
      </c>
      <c r="H25" s="96">
        <f>'11c'!O38</f>
        <v>0</v>
      </c>
      <c r="I25" s="46">
        <f>'11c'!L38</f>
        <v>0</v>
      </c>
    </row>
    <row r="26" spans="1:9" ht="12" thickBot="1" x14ac:dyDescent="0.25">
      <c r="A26" s="51">
        <f>IF(E26=0,0,IF(COUNTBLANK(E26)=1,0,COUNTA($E$15:E26)))</f>
        <v>0</v>
      </c>
      <c r="B26" s="24">
        <f t="shared" si="0"/>
        <v>0</v>
      </c>
      <c r="C26" s="231" t="str">
        <f>'12c'!C2:I2</f>
        <v>Iekšējais ūdensvads, kanalizācija un to aprīkojums</v>
      </c>
      <c r="D26" s="232"/>
      <c r="E26" s="97">
        <f>'12c'!P122</f>
        <v>0</v>
      </c>
      <c r="F26" s="95">
        <f>'12c'!M122</f>
        <v>0</v>
      </c>
      <c r="G26" s="96">
        <f>'12c'!N122</f>
        <v>0</v>
      </c>
      <c r="H26" s="96">
        <f>'12c'!O122</f>
        <v>0</v>
      </c>
      <c r="I26" s="46">
        <f>'12c'!L122</f>
        <v>0</v>
      </c>
    </row>
    <row r="27" spans="1:9" ht="12" thickBot="1" x14ac:dyDescent="0.25">
      <c r="A27" s="239" t="s">
        <v>36</v>
      </c>
      <c r="B27" s="240"/>
      <c r="C27" s="240"/>
      <c r="D27" s="265"/>
      <c r="E27" s="98">
        <f>SUM(E15:E26)</f>
        <v>0</v>
      </c>
      <c r="F27" s="99">
        <f>SUM(F15:F26)</f>
        <v>0</v>
      </c>
      <c r="G27" s="100">
        <f>SUM(G15:G26)</f>
        <v>0</v>
      </c>
      <c r="H27" s="100">
        <f>SUM(H15:H26)</f>
        <v>0</v>
      </c>
      <c r="I27" s="38">
        <f>SUM(I15:I26)</f>
        <v>0</v>
      </c>
    </row>
    <row r="28" spans="1:9" x14ac:dyDescent="0.2">
      <c r="A28" s="241" t="s">
        <v>37</v>
      </c>
      <c r="B28" s="242"/>
      <c r="C28" s="278"/>
      <c r="D28" s="86">
        <f>'Kops a+c+n'!D53</f>
        <v>0</v>
      </c>
      <c r="E28" s="101">
        <f>ROUND(E27*$D28,2)</f>
        <v>0</v>
      </c>
      <c r="F28" s="39"/>
      <c r="G28" s="39"/>
      <c r="H28" s="39"/>
      <c r="I28" s="39"/>
    </row>
    <row r="29" spans="1:9" x14ac:dyDescent="0.2">
      <c r="A29" s="244" t="s">
        <v>38</v>
      </c>
      <c r="B29" s="245"/>
      <c r="C29" s="280"/>
      <c r="D29" s="87">
        <f>'Kops a+c+n'!D54</f>
        <v>0</v>
      </c>
      <c r="E29" s="102">
        <f>ROUND(E28*$D29,2)</f>
        <v>0</v>
      </c>
      <c r="F29" s="39"/>
      <c r="G29" s="39"/>
      <c r="H29" s="39"/>
      <c r="I29" s="39"/>
    </row>
    <row r="30" spans="1:9" x14ac:dyDescent="0.2">
      <c r="A30" s="247" t="s">
        <v>39</v>
      </c>
      <c r="B30" s="248"/>
      <c r="C30" s="281"/>
      <c r="D30" s="87">
        <f>'Kops a+c+n'!D55</f>
        <v>0</v>
      </c>
      <c r="E30" s="102">
        <f>ROUND(E27*$D30,2)</f>
        <v>0</v>
      </c>
      <c r="F30" s="39"/>
      <c r="G30" s="39"/>
      <c r="H30" s="39"/>
      <c r="I30" s="39"/>
    </row>
    <row r="31" spans="1:9" ht="12" thickBot="1" x14ac:dyDescent="0.25">
      <c r="A31" s="250" t="s">
        <v>40</v>
      </c>
      <c r="B31" s="251"/>
      <c r="C31" s="282"/>
      <c r="D31" s="21"/>
      <c r="E31" s="103">
        <f>SUM(E27:E30)-E29</f>
        <v>0</v>
      </c>
      <c r="F31" s="39"/>
      <c r="G31" s="39"/>
      <c r="H31" s="39"/>
      <c r="I31" s="39"/>
    </row>
    <row r="32" spans="1:9" x14ac:dyDescent="0.2">
      <c r="G32" s="20"/>
    </row>
    <row r="33" spans="1:9" x14ac:dyDescent="0.2">
      <c r="C33" s="16"/>
      <c r="D33" s="16"/>
      <c r="E33" s="16"/>
      <c r="F33" s="22"/>
      <c r="G33" s="22"/>
      <c r="H33" s="22"/>
      <c r="I33" s="22"/>
    </row>
    <row r="36" spans="1:9" x14ac:dyDescent="0.2">
      <c r="A36" s="1" t="s">
        <v>14</v>
      </c>
      <c r="B36" s="16"/>
      <c r="C36" s="233">
        <f>'Kops a+c+n'!C61:H61</f>
        <v>0</v>
      </c>
      <c r="D36" s="233"/>
      <c r="E36" s="233"/>
      <c r="F36" s="233"/>
      <c r="G36" s="233"/>
      <c r="H36" s="233"/>
    </row>
    <row r="37" spans="1:9" x14ac:dyDescent="0.2">
      <c r="A37" s="16"/>
      <c r="B37" s="16"/>
      <c r="C37" s="215" t="s">
        <v>15</v>
      </c>
      <c r="D37" s="215"/>
      <c r="E37" s="215"/>
      <c r="F37" s="215"/>
      <c r="G37" s="215"/>
      <c r="H37" s="215"/>
    </row>
    <row r="38" spans="1:9" x14ac:dyDescent="0.2">
      <c r="A38" s="16"/>
      <c r="B38" s="16"/>
      <c r="C38" s="16"/>
      <c r="D38" s="16"/>
      <c r="E38" s="16"/>
      <c r="F38" s="16"/>
      <c r="G38" s="16"/>
      <c r="H38" s="16"/>
    </row>
    <row r="39" spans="1:9" x14ac:dyDescent="0.2">
      <c r="A39" s="237" t="str">
        <f>'Kops a+c+n'!A64:D64</f>
        <v>Tāme sastādīta 2023. gada __. __________</v>
      </c>
      <c r="B39" s="238"/>
      <c r="C39" s="238"/>
      <c r="D39" s="238"/>
      <c r="F39" s="16"/>
      <c r="G39" s="16"/>
      <c r="H39" s="16"/>
    </row>
    <row r="40" spans="1:9" x14ac:dyDescent="0.2">
      <c r="A40" s="16"/>
      <c r="B40" s="16"/>
      <c r="C40" s="16"/>
      <c r="D40" s="16"/>
      <c r="E40" s="16"/>
      <c r="F40" s="16"/>
      <c r="G40" s="16"/>
      <c r="H40" s="16"/>
    </row>
    <row r="41" spans="1:9" x14ac:dyDescent="0.2">
      <c r="A41" s="1" t="s">
        <v>41</v>
      </c>
      <c r="B41" s="16"/>
      <c r="C41" s="279">
        <f>'Kops a+c+n'!C66:H66</f>
        <v>0</v>
      </c>
      <c r="D41" s="279"/>
      <c r="E41" s="279"/>
      <c r="F41" s="279"/>
      <c r="G41" s="279"/>
      <c r="H41" s="279"/>
    </row>
    <row r="42" spans="1:9" x14ac:dyDescent="0.2">
      <c r="A42" s="16"/>
      <c r="B42" s="16"/>
      <c r="C42" s="215" t="s">
        <v>15</v>
      </c>
      <c r="D42" s="215"/>
      <c r="E42" s="215"/>
      <c r="F42" s="215"/>
      <c r="G42" s="215"/>
      <c r="H42" s="215"/>
    </row>
    <row r="43" spans="1:9" x14ac:dyDescent="0.2">
      <c r="A43" s="16"/>
      <c r="B43" s="16"/>
      <c r="C43" s="16"/>
      <c r="D43" s="16"/>
      <c r="E43" s="16"/>
      <c r="F43" s="16"/>
      <c r="G43" s="16"/>
      <c r="H43" s="16"/>
    </row>
    <row r="44" spans="1:9" x14ac:dyDescent="0.2">
      <c r="A44" s="78" t="s">
        <v>43</v>
      </c>
      <c r="B44" s="42"/>
      <c r="C44" s="84">
        <f>'Kops a+c+n'!C69</f>
        <v>0</v>
      </c>
      <c r="D44" s="42"/>
      <c r="F44" s="16"/>
      <c r="G44" s="16"/>
      <c r="H44" s="16"/>
    </row>
    <row r="54" spans="5:9" x14ac:dyDescent="0.2">
      <c r="E54" s="20"/>
      <c r="F54" s="20"/>
      <c r="G54" s="79"/>
      <c r="H54" s="20"/>
      <c r="I54" s="20"/>
    </row>
    <row r="67" spans="3:3" x14ac:dyDescent="0.2">
      <c r="C67" s="1">
        <f>'Kopt a+c+n'!B31:C31</f>
        <v>0</v>
      </c>
    </row>
  </sheetData>
  <mergeCells count="42">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C24:D24"/>
    <mergeCell ref="F13:H13"/>
    <mergeCell ref="I13:I14"/>
    <mergeCell ref="C15:D15"/>
    <mergeCell ref="C16:D16"/>
    <mergeCell ref="C17:D17"/>
    <mergeCell ref="C18:D18"/>
    <mergeCell ref="C19:D19"/>
    <mergeCell ref="C20:D20"/>
    <mergeCell ref="C21:D21"/>
    <mergeCell ref="C22:D22"/>
    <mergeCell ref="C23:D23"/>
    <mergeCell ref="A28:C28"/>
    <mergeCell ref="C25:D25"/>
    <mergeCell ref="C26:D26"/>
    <mergeCell ref="A27:D27"/>
    <mergeCell ref="C41:H41"/>
    <mergeCell ref="C42:H42"/>
    <mergeCell ref="A29:C29"/>
    <mergeCell ref="A30:C30"/>
    <mergeCell ref="A31:C31"/>
    <mergeCell ref="C36:H36"/>
    <mergeCell ref="C37:H37"/>
    <mergeCell ref="A39:D39"/>
  </mergeCells>
  <conditionalFormatting sqref="A15:B26">
    <cfRule type="cellIs" dxfId="405" priority="5" operator="equal">
      <formula>0</formula>
    </cfRule>
  </conditionalFormatting>
  <conditionalFormatting sqref="A15:I26 E27:I27 D28:D30 E28:E31">
    <cfRule type="cellIs" dxfId="404" priority="2" operator="equal">
      <formula>0</formula>
    </cfRule>
  </conditionalFormatting>
  <conditionalFormatting sqref="C36:H36 C41:H41 C44">
    <cfRule type="cellIs" dxfId="403" priority="7" operator="equal">
      <formula>0</formula>
    </cfRule>
  </conditionalFormatting>
  <conditionalFormatting sqref="C41:H41">
    <cfRule type="cellIs" dxfId="402" priority="8" operator="equal">
      <formula>0</formula>
    </cfRule>
  </conditionalFormatting>
  <conditionalFormatting sqref="D6:I9 D10:E11">
    <cfRule type="cellIs" dxfId="401"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7"/>
  <sheetViews>
    <sheetView zoomScaleNormal="100" workbookViewId="0">
      <selection activeCell="A27" sqref="A27:XFD34"/>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17"/>
      <c r="H1" s="217"/>
      <c r="I1" s="217"/>
    </row>
    <row r="2" spans="1:9" x14ac:dyDescent="0.2">
      <c r="A2" s="257" t="s">
        <v>20</v>
      </c>
      <c r="B2" s="257"/>
      <c r="C2" s="257"/>
      <c r="D2" s="257"/>
      <c r="E2" s="257"/>
      <c r="F2" s="257"/>
      <c r="G2" s="257"/>
      <c r="H2" s="257"/>
      <c r="I2" s="257"/>
    </row>
    <row r="3" spans="1:9" x14ac:dyDescent="0.2">
      <c r="A3" s="2"/>
      <c r="B3" s="2"/>
      <c r="C3" s="2"/>
      <c r="D3" s="2"/>
      <c r="E3" s="2"/>
      <c r="F3" s="2"/>
      <c r="G3" s="2"/>
      <c r="H3" s="2"/>
      <c r="I3" s="2"/>
    </row>
    <row r="4" spans="1:9" x14ac:dyDescent="0.2">
      <c r="A4" s="2"/>
      <c r="B4" s="2"/>
      <c r="C4" s="258" t="s">
        <v>21</v>
      </c>
      <c r="D4" s="258"/>
      <c r="E4" s="258"/>
      <c r="F4" s="258"/>
      <c r="G4" s="258"/>
      <c r="H4" s="258"/>
      <c r="I4" s="258"/>
    </row>
    <row r="5" spans="1:9" ht="11.25" customHeight="1" x14ac:dyDescent="0.2">
      <c r="A5" s="90"/>
      <c r="B5" s="90"/>
      <c r="C5" s="260" t="s">
        <v>19</v>
      </c>
      <c r="D5" s="260"/>
      <c r="E5" s="260"/>
      <c r="F5" s="260"/>
      <c r="G5" s="260"/>
      <c r="H5" s="260"/>
      <c r="I5" s="260"/>
    </row>
    <row r="6" spans="1:9" x14ac:dyDescent="0.2">
      <c r="A6" s="259" t="s">
        <v>22</v>
      </c>
      <c r="B6" s="259"/>
      <c r="C6" s="259"/>
      <c r="D6" s="225" t="str">
        <f>'Kopt a+c+n'!B13</f>
        <v>Daudzīvokļu dzīvojamā ēka</v>
      </c>
      <c r="E6" s="225"/>
      <c r="F6" s="225"/>
      <c r="G6" s="225"/>
      <c r="H6" s="225"/>
      <c r="I6" s="225"/>
    </row>
    <row r="7" spans="1:9" x14ac:dyDescent="0.2">
      <c r="A7" s="259" t="s">
        <v>6</v>
      </c>
      <c r="B7" s="259"/>
      <c r="C7" s="259"/>
      <c r="D7" s="226" t="str">
        <f>'Kopt a+c+n'!B14</f>
        <v>Daudzdzīvokļu dzīvojamās ēkas energoefektivitātes paaugstināšana</v>
      </c>
      <c r="E7" s="226"/>
      <c r="F7" s="226"/>
      <c r="G7" s="226"/>
      <c r="H7" s="226"/>
      <c r="I7" s="226"/>
    </row>
    <row r="8" spans="1:9" x14ac:dyDescent="0.2">
      <c r="A8" s="265" t="s">
        <v>23</v>
      </c>
      <c r="B8" s="265"/>
      <c r="C8" s="265"/>
      <c r="D8" s="226" t="str">
        <f>'Kopt a+c+n'!B15</f>
        <v>Gaismas iela 5, Stūnīši, Olaines pag., Olaines nov., LV-2127</v>
      </c>
      <c r="E8" s="226"/>
      <c r="F8" s="226"/>
      <c r="G8" s="226"/>
      <c r="H8" s="226"/>
      <c r="I8" s="226"/>
    </row>
    <row r="9" spans="1:9" x14ac:dyDescent="0.2">
      <c r="A9" s="265" t="s">
        <v>24</v>
      </c>
      <c r="B9" s="265"/>
      <c r="C9" s="265"/>
      <c r="D9" s="227" t="str">
        <f>'Kopt a+c+n'!B16</f>
        <v>Iepirkums Nr. AS OŪS 2023/12_E</v>
      </c>
      <c r="E9" s="227"/>
      <c r="F9" s="227"/>
      <c r="G9" s="227"/>
      <c r="H9" s="227"/>
      <c r="I9" s="227"/>
    </row>
    <row r="10" spans="1:9" x14ac:dyDescent="0.2">
      <c r="C10" s="4" t="s">
        <v>25</v>
      </c>
      <c r="D10" s="266">
        <f>E31</f>
        <v>0</v>
      </c>
      <c r="E10" s="266"/>
      <c r="F10" s="54"/>
      <c r="G10" s="54"/>
      <c r="H10" s="54"/>
      <c r="I10" s="54"/>
    </row>
    <row r="11" spans="1:9" x14ac:dyDescent="0.2">
      <c r="C11" s="4" t="s">
        <v>26</v>
      </c>
      <c r="D11" s="267">
        <f>I27</f>
        <v>0</v>
      </c>
      <c r="E11" s="267"/>
      <c r="F11" s="54"/>
      <c r="G11" s="54"/>
      <c r="H11" s="54"/>
      <c r="I11" s="54"/>
    </row>
    <row r="12" spans="1:9" ht="12" thickBot="1" x14ac:dyDescent="0.25">
      <c r="F12" s="17"/>
      <c r="G12" s="17"/>
      <c r="H12" s="17"/>
      <c r="I12" s="17"/>
    </row>
    <row r="13" spans="1:9" x14ac:dyDescent="0.2">
      <c r="A13" s="270" t="s">
        <v>27</v>
      </c>
      <c r="B13" s="272" t="s">
        <v>28</v>
      </c>
      <c r="C13" s="274" t="s">
        <v>29</v>
      </c>
      <c r="D13" s="275"/>
      <c r="E13" s="268" t="s">
        <v>30</v>
      </c>
      <c r="F13" s="261" t="s">
        <v>31</v>
      </c>
      <c r="G13" s="262"/>
      <c r="H13" s="262"/>
      <c r="I13" s="263" t="s">
        <v>32</v>
      </c>
    </row>
    <row r="14" spans="1:9" ht="23.25" thickBot="1" x14ac:dyDescent="0.25">
      <c r="A14" s="271"/>
      <c r="B14" s="273"/>
      <c r="C14" s="276"/>
      <c r="D14" s="277"/>
      <c r="E14" s="269"/>
      <c r="F14" s="18" t="s">
        <v>33</v>
      </c>
      <c r="G14" s="19" t="s">
        <v>34</v>
      </c>
      <c r="H14" s="19" t="s">
        <v>35</v>
      </c>
      <c r="I14" s="264"/>
    </row>
    <row r="15" spans="1:9" x14ac:dyDescent="0.2">
      <c r="A15" s="50">
        <f>IF(E15=0,0,IF(COUNTBLANK(E15)=1,0,COUNTA($E$15:E15)))</f>
        <v>0</v>
      </c>
      <c r="B15" s="23">
        <f>IF(A15=0,0,CONCATENATE("N-",A15))</f>
        <v>0</v>
      </c>
      <c r="C15" s="255" t="str">
        <f>'1n'!C2:I2</f>
        <v>Būvlaukuma sagatavošana</v>
      </c>
      <c r="D15" s="256"/>
      <c r="E15" s="91">
        <f>'1n'!P25</f>
        <v>0</v>
      </c>
      <c r="F15" s="92">
        <f>'1n'!M25</f>
        <v>0</v>
      </c>
      <c r="G15" s="93">
        <f>'1n'!N25</f>
        <v>0</v>
      </c>
      <c r="H15" s="93">
        <f>'1n'!O25</f>
        <v>0</v>
      </c>
      <c r="I15" s="45">
        <f>'1n'!L25</f>
        <v>0</v>
      </c>
    </row>
    <row r="16" spans="1:9" x14ac:dyDescent="0.2">
      <c r="A16" s="51">
        <f>IF(E16=0,0,IF(COUNTBLANK(E16)=1,0,COUNTA($E$15:E16)))</f>
        <v>0</v>
      </c>
      <c r="B16" s="24">
        <f t="shared" ref="B16:B26" si="0">IF(A16=0,0,CONCATENATE("N-",A16))</f>
        <v>0</v>
      </c>
      <c r="C16" s="231" t="str">
        <f>'2n'!C2:I2</f>
        <v>Demontāžas darbi</v>
      </c>
      <c r="D16" s="232"/>
      <c r="E16" s="94">
        <f>'2n'!P29</f>
        <v>0</v>
      </c>
      <c r="F16" s="95">
        <f>'2n'!M29</f>
        <v>0</v>
      </c>
      <c r="G16" s="96">
        <f>'2n'!N29</f>
        <v>0</v>
      </c>
      <c r="H16" s="96">
        <f>'2n'!O29</f>
        <v>0</v>
      </c>
      <c r="I16" s="46">
        <f>'2n'!L29</f>
        <v>0</v>
      </c>
    </row>
    <row r="17" spans="1:9" x14ac:dyDescent="0.2">
      <c r="A17" s="51">
        <f>IF(E17=0,0,IF(COUNTBLANK(E17)=1,0,COUNTA($E$15:E17)))</f>
        <v>0</v>
      </c>
      <c r="B17" s="24">
        <f t="shared" si="0"/>
        <v>0</v>
      </c>
      <c r="C17" s="231" t="str">
        <f>'3n'!C2:I2</f>
        <v>Fasādes</v>
      </c>
      <c r="D17" s="232"/>
      <c r="E17" s="97">
        <f>'3n'!P23</f>
        <v>0</v>
      </c>
      <c r="F17" s="95">
        <f>'3n'!M23</f>
        <v>0</v>
      </c>
      <c r="G17" s="96">
        <f>'3n'!N23</f>
        <v>0</v>
      </c>
      <c r="H17" s="96">
        <f>'3n'!O23</f>
        <v>0</v>
      </c>
      <c r="I17" s="46">
        <f>'3n'!L23</f>
        <v>0</v>
      </c>
    </row>
    <row r="18" spans="1:9" x14ac:dyDescent="0.2">
      <c r="A18" s="51">
        <f>IF(E18=0,0,IF(COUNTBLANK(E18)=1,0,COUNTA($E$15:E18)))</f>
        <v>0</v>
      </c>
      <c r="B18" s="24">
        <f t="shared" si="0"/>
        <v>0</v>
      </c>
      <c r="C18" s="231" t="str">
        <f>'4n'!C2:I2</f>
        <v>Logi un durvis</v>
      </c>
      <c r="D18" s="232"/>
      <c r="E18" s="97">
        <f>'4n'!P18</f>
        <v>0</v>
      </c>
      <c r="F18" s="95">
        <f>'4n'!M18</f>
        <v>0</v>
      </c>
      <c r="G18" s="96">
        <f>'4n'!N18</f>
        <v>0</v>
      </c>
      <c r="H18" s="96">
        <f>'4n'!O18</f>
        <v>0</v>
      </c>
      <c r="I18" s="46">
        <f>'4n'!L18</f>
        <v>0</v>
      </c>
    </row>
    <row r="19" spans="1:9" x14ac:dyDescent="0.2">
      <c r="A19" s="51">
        <f>IF(E19=0,0,IF(COUNTBLANK(E19)=1,0,COUNTA($E$15:E19)))</f>
        <v>0</v>
      </c>
      <c r="B19" s="24">
        <f t="shared" si="0"/>
        <v>0</v>
      </c>
      <c r="C19" s="231" t="str">
        <f>'5n'!C2:I2</f>
        <v>Pagraba pārseguma siltināšana</v>
      </c>
      <c r="D19" s="232"/>
      <c r="E19" s="97">
        <f>'5n'!P24</f>
        <v>0</v>
      </c>
      <c r="F19" s="95">
        <f>'5n'!M24</f>
        <v>0</v>
      </c>
      <c r="G19" s="96">
        <f>'5n'!N24</f>
        <v>0</v>
      </c>
      <c r="H19" s="96">
        <f>'5n'!O24</f>
        <v>0</v>
      </c>
      <c r="I19" s="46">
        <f>'5n'!L24</f>
        <v>0</v>
      </c>
    </row>
    <row r="20" spans="1:9" x14ac:dyDescent="0.2">
      <c r="A20" s="51">
        <f>IF(E20=0,0,IF(COUNTBLANK(E20)=1,0,COUNTA($E$15:E20)))</f>
        <v>0</v>
      </c>
      <c r="B20" s="24">
        <f t="shared" si="0"/>
        <v>0</v>
      </c>
      <c r="C20" s="231" t="str">
        <f>'6n'!C2:I2</f>
        <v>Jumta darbi</v>
      </c>
      <c r="D20" s="232"/>
      <c r="E20" s="97">
        <f>'6n'!P15</f>
        <v>0</v>
      </c>
      <c r="F20" s="95">
        <f>'6n'!M15</f>
        <v>0</v>
      </c>
      <c r="G20" s="96">
        <f>'6n'!N15</f>
        <v>0</v>
      </c>
      <c r="H20" s="96">
        <f>'6n'!O15</f>
        <v>0</v>
      </c>
      <c r="I20" s="46">
        <f>'6n'!L15</f>
        <v>0</v>
      </c>
    </row>
    <row r="21" spans="1:9" x14ac:dyDescent="0.2">
      <c r="A21" s="51">
        <f>IF(E21=0,0,IF(COUNTBLANK(E21)=1,0,COUNTA($E$15:E21)))</f>
        <v>0</v>
      </c>
      <c r="B21" s="24">
        <f t="shared" si="0"/>
        <v>0</v>
      </c>
      <c r="C21" s="231" t="str">
        <f>'7n'!C2:I2</f>
        <v>Iekštelpu darbi</v>
      </c>
      <c r="D21" s="232"/>
      <c r="E21" s="97">
        <f>'7n'!P25</f>
        <v>0</v>
      </c>
      <c r="F21" s="95">
        <f>'7n'!M25</f>
        <v>0</v>
      </c>
      <c r="G21" s="96">
        <f>'7n'!N25</f>
        <v>0</v>
      </c>
      <c r="H21" s="96">
        <f>'7n'!O25</f>
        <v>0</v>
      </c>
      <c r="I21" s="46">
        <f>'7n'!L25</f>
        <v>0</v>
      </c>
    </row>
    <row r="22" spans="1:9" x14ac:dyDescent="0.2">
      <c r="A22" s="51">
        <f>IF(E22=0,0,IF(COUNTBLANK(E22)=1,0,COUNTA($E$15:E22)))</f>
        <v>0</v>
      </c>
      <c r="B22" s="24">
        <f t="shared" si="0"/>
        <v>0</v>
      </c>
      <c r="C22" s="231" t="str">
        <f>'8n'!C2:I2</f>
        <v>Bēniņu siltināšana</v>
      </c>
      <c r="D22" s="232"/>
      <c r="E22" s="97">
        <f>'8n'!P18</f>
        <v>0</v>
      </c>
      <c r="F22" s="95">
        <f>'8n'!M18</f>
        <v>0</v>
      </c>
      <c r="G22" s="96">
        <f>'8n'!N18</f>
        <v>0</v>
      </c>
      <c r="H22" s="96">
        <f>'8n'!O18</f>
        <v>0</v>
      </c>
      <c r="I22" s="46">
        <f>'8n'!L18</f>
        <v>0</v>
      </c>
    </row>
    <row r="23" spans="1:9" x14ac:dyDescent="0.2">
      <c r="A23" s="51">
        <f>IF(E23=0,0,IF(COUNTBLANK(E23)=1,0,COUNTA($E$15:E23)))</f>
        <v>0</v>
      </c>
      <c r="B23" s="24">
        <f t="shared" si="0"/>
        <v>0</v>
      </c>
      <c r="C23" s="231" t="str">
        <f>'9n'!C2:I2</f>
        <v>Labiekārtošana</v>
      </c>
      <c r="D23" s="232"/>
      <c r="E23" s="97">
        <f>'9n'!P24</f>
        <v>0</v>
      </c>
      <c r="F23" s="95">
        <f>'9n'!M24</f>
        <v>0</v>
      </c>
      <c r="G23" s="96">
        <f>'9n'!N24</f>
        <v>0</v>
      </c>
      <c r="H23" s="96">
        <f>'9n'!O24</f>
        <v>0</v>
      </c>
      <c r="I23" s="46">
        <f>'9n'!L24</f>
        <v>0</v>
      </c>
    </row>
    <row r="24" spans="1:9" x14ac:dyDescent="0.2">
      <c r="A24" s="51">
        <f>IF(E24=0,0,IF(COUNTBLANK(E24)=1,0,COUNTA($E$15:E24)))</f>
        <v>0</v>
      </c>
      <c r="B24" s="24">
        <f t="shared" si="0"/>
        <v>0</v>
      </c>
      <c r="C24" s="231" t="str">
        <f>'10n'!C2:I2</f>
        <v>Apkure, vēdināšana un gaisa kondicionēšana</v>
      </c>
      <c r="D24" s="232"/>
      <c r="E24" s="97">
        <f>'10n'!P25</f>
        <v>0</v>
      </c>
      <c r="F24" s="95">
        <f>'10n'!M25</f>
        <v>0</v>
      </c>
      <c r="G24" s="96">
        <f>'10n'!N25</f>
        <v>0</v>
      </c>
      <c r="H24" s="96">
        <f>'10n'!O25</f>
        <v>0</v>
      </c>
      <c r="I24" s="46">
        <f>'10n'!L25</f>
        <v>0</v>
      </c>
    </row>
    <row r="25" spans="1:9" x14ac:dyDescent="0.2">
      <c r="A25" s="51">
        <f>IF(E25=0,0,IF(COUNTBLANK(E25)=1,0,COUNTA($E$15:E25)))</f>
        <v>0</v>
      </c>
      <c r="B25" s="24">
        <f t="shared" si="0"/>
        <v>0</v>
      </c>
      <c r="C25" s="231" t="str">
        <f>'11n'!C2:I2</f>
        <v>Ārējie elektrības tīkli</v>
      </c>
      <c r="D25" s="232"/>
      <c r="E25" s="97">
        <f>'11n'!P27</f>
        <v>0</v>
      </c>
      <c r="F25" s="95">
        <f>'11n'!M27</f>
        <v>0</v>
      </c>
      <c r="G25" s="96">
        <f>'11n'!N27</f>
        <v>0</v>
      </c>
      <c r="H25" s="96">
        <f>'11n'!O27</f>
        <v>0</v>
      </c>
      <c r="I25" s="46">
        <f>'11n'!L27</f>
        <v>0</v>
      </c>
    </row>
    <row r="26" spans="1:9" ht="12" thickBot="1" x14ac:dyDescent="0.25">
      <c r="A26" s="51">
        <f>IF(E26=0,0,IF(COUNTBLANK(E26)=1,0,COUNTA($E$15:E26)))</f>
        <v>0</v>
      </c>
      <c r="B26" s="24">
        <f t="shared" si="0"/>
        <v>0</v>
      </c>
      <c r="C26" s="231" t="str">
        <f>'12n'!C2:I2</f>
        <v>Iekšējais ūdensvads, kanalizācija un to aprīkojums</v>
      </c>
      <c r="D26" s="232"/>
      <c r="E26" s="97">
        <f>'12n'!P25</f>
        <v>0</v>
      </c>
      <c r="F26" s="95">
        <f>'12n'!M25</f>
        <v>0</v>
      </c>
      <c r="G26" s="96">
        <f>'12n'!N25</f>
        <v>0</v>
      </c>
      <c r="H26" s="96">
        <f>'12n'!O25</f>
        <v>0</v>
      </c>
      <c r="I26" s="46">
        <f>'12n'!L25</f>
        <v>0</v>
      </c>
    </row>
    <row r="27" spans="1:9" ht="12" thickBot="1" x14ac:dyDescent="0.25">
      <c r="A27" s="239" t="s">
        <v>36</v>
      </c>
      <c r="B27" s="240"/>
      <c r="C27" s="240"/>
      <c r="D27" s="265"/>
      <c r="E27" s="98">
        <f>SUM(E15:E26)</f>
        <v>0</v>
      </c>
      <c r="F27" s="99">
        <f>SUM(F15:F26)</f>
        <v>0</v>
      </c>
      <c r="G27" s="100">
        <f>SUM(G15:G26)</f>
        <v>0</v>
      </c>
      <c r="H27" s="100">
        <f>SUM(H15:H26)</f>
        <v>0</v>
      </c>
      <c r="I27" s="38">
        <f>SUM(I15:I26)</f>
        <v>0</v>
      </c>
    </row>
    <row r="28" spans="1:9" x14ac:dyDescent="0.2">
      <c r="A28" s="241" t="s">
        <v>37</v>
      </c>
      <c r="B28" s="242"/>
      <c r="C28" s="278"/>
      <c r="D28" s="86">
        <f>'Kops a+c+n'!D53</f>
        <v>0</v>
      </c>
      <c r="E28" s="101">
        <f>ROUND(E27*$D28,2)</f>
        <v>0</v>
      </c>
      <c r="F28" s="39"/>
      <c r="G28" s="39"/>
      <c r="H28" s="39"/>
      <c r="I28" s="39"/>
    </row>
    <row r="29" spans="1:9" x14ac:dyDescent="0.2">
      <c r="A29" s="244" t="s">
        <v>38</v>
      </c>
      <c r="B29" s="245"/>
      <c r="C29" s="280"/>
      <c r="D29" s="87">
        <f>'Kops a+c+n'!D54</f>
        <v>0</v>
      </c>
      <c r="E29" s="102">
        <f>ROUND(E28*$D29,2)</f>
        <v>0</v>
      </c>
      <c r="F29" s="39"/>
      <c r="G29" s="39"/>
      <c r="H29" s="39"/>
      <c r="I29" s="39"/>
    </row>
    <row r="30" spans="1:9" x14ac:dyDescent="0.2">
      <c r="A30" s="247" t="s">
        <v>39</v>
      </c>
      <c r="B30" s="248"/>
      <c r="C30" s="281"/>
      <c r="D30" s="87">
        <f>'Kops a+c+n'!D55</f>
        <v>0</v>
      </c>
      <c r="E30" s="102">
        <f>ROUND(E27*$D30,2)</f>
        <v>0</v>
      </c>
      <c r="F30" s="39"/>
      <c r="G30" s="39"/>
      <c r="H30" s="39"/>
      <c r="I30" s="39"/>
    </row>
    <row r="31" spans="1:9" ht="12" thickBot="1" x14ac:dyDescent="0.25">
      <c r="A31" s="250" t="s">
        <v>40</v>
      </c>
      <c r="B31" s="251"/>
      <c r="C31" s="282"/>
      <c r="D31" s="21"/>
      <c r="E31" s="103">
        <f>SUM(E27:E30)-E29</f>
        <v>0</v>
      </c>
      <c r="F31" s="39"/>
      <c r="G31" s="39"/>
      <c r="H31" s="39"/>
      <c r="I31" s="39"/>
    </row>
    <row r="32" spans="1:9" x14ac:dyDescent="0.2">
      <c r="G32" s="20"/>
    </row>
    <row r="33" spans="1:9" x14ac:dyDescent="0.2">
      <c r="C33" s="16"/>
      <c r="D33" s="16"/>
      <c r="E33" s="16"/>
      <c r="F33" s="22"/>
      <c r="G33" s="22"/>
      <c r="H33" s="22"/>
      <c r="I33" s="22"/>
    </row>
    <row r="36" spans="1:9" x14ac:dyDescent="0.2">
      <c r="A36" s="1" t="s">
        <v>14</v>
      </c>
      <c r="B36" s="16"/>
      <c r="C36" s="233">
        <f>'Kops a+c+n'!C61:H61</f>
        <v>0</v>
      </c>
      <c r="D36" s="233"/>
      <c r="E36" s="233"/>
      <c r="F36" s="233"/>
      <c r="G36" s="233"/>
      <c r="H36" s="233"/>
    </row>
    <row r="37" spans="1:9" x14ac:dyDescent="0.2">
      <c r="A37" s="16"/>
      <c r="B37" s="16"/>
      <c r="C37" s="215" t="s">
        <v>15</v>
      </c>
      <c r="D37" s="215"/>
      <c r="E37" s="215"/>
      <c r="F37" s="215"/>
      <c r="G37" s="215"/>
      <c r="H37" s="215"/>
    </row>
    <row r="38" spans="1:9" x14ac:dyDescent="0.2">
      <c r="A38" s="16"/>
      <c r="B38" s="16"/>
      <c r="C38" s="16"/>
      <c r="D38" s="16"/>
      <c r="E38" s="16"/>
      <c r="F38" s="16"/>
      <c r="G38" s="16"/>
      <c r="H38" s="16"/>
    </row>
    <row r="39" spans="1:9" x14ac:dyDescent="0.2">
      <c r="A39" s="237" t="str">
        <f>'Kops a+c+n'!A64:D64</f>
        <v>Tāme sastādīta 2023. gada __. __________</v>
      </c>
      <c r="B39" s="238"/>
      <c r="C39" s="238"/>
      <c r="D39" s="238"/>
      <c r="F39" s="16"/>
      <c r="G39" s="16"/>
      <c r="H39" s="16"/>
    </row>
    <row r="40" spans="1:9" x14ac:dyDescent="0.2">
      <c r="A40" s="16"/>
      <c r="B40" s="16"/>
      <c r="C40" s="16"/>
      <c r="D40" s="16"/>
      <c r="E40" s="16"/>
      <c r="F40" s="16"/>
      <c r="G40" s="16"/>
      <c r="H40" s="16"/>
    </row>
    <row r="41" spans="1:9" x14ac:dyDescent="0.2">
      <c r="A41" s="1" t="s">
        <v>41</v>
      </c>
      <c r="B41" s="16"/>
      <c r="C41" s="279">
        <f>'Kops a+c+n'!C66:H66</f>
        <v>0</v>
      </c>
      <c r="D41" s="279"/>
      <c r="E41" s="279"/>
      <c r="F41" s="279"/>
      <c r="G41" s="279"/>
      <c r="H41" s="279"/>
    </row>
    <row r="42" spans="1:9" x14ac:dyDescent="0.2">
      <c r="A42" s="16"/>
      <c r="B42" s="16"/>
      <c r="C42" s="215" t="s">
        <v>15</v>
      </c>
      <c r="D42" s="215"/>
      <c r="E42" s="215"/>
      <c r="F42" s="215"/>
      <c r="G42" s="215"/>
      <c r="H42" s="215"/>
    </row>
    <row r="43" spans="1:9" x14ac:dyDescent="0.2">
      <c r="A43" s="16"/>
      <c r="B43" s="16"/>
      <c r="C43" s="16"/>
      <c r="D43" s="16"/>
      <c r="E43" s="16"/>
      <c r="F43" s="16"/>
      <c r="G43" s="16"/>
      <c r="H43" s="16"/>
    </row>
    <row r="44" spans="1:9" x14ac:dyDescent="0.2">
      <c r="A44" s="78" t="s">
        <v>43</v>
      </c>
      <c r="B44" s="42"/>
      <c r="C44" s="84">
        <f>'Kops a+c+n'!C69</f>
        <v>0</v>
      </c>
      <c r="D44" s="42"/>
      <c r="F44" s="16"/>
      <c r="G44" s="16"/>
      <c r="H44" s="16"/>
    </row>
    <row r="54" spans="5:9" x14ac:dyDescent="0.2">
      <c r="E54" s="20"/>
      <c r="F54" s="20"/>
      <c r="G54" s="79"/>
      <c r="H54" s="20"/>
      <c r="I54" s="20"/>
    </row>
    <row r="67" spans="3:3" x14ac:dyDescent="0.2">
      <c r="C67" s="1">
        <f>'Kopt a+c+n'!B31:C31</f>
        <v>0</v>
      </c>
    </row>
  </sheetData>
  <mergeCells count="42">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C26:D26"/>
    <mergeCell ref="C15:D15"/>
    <mergeCell ref="C16:D16"/>
    <mergeCell ref="C17:D17"/>
    <mergeCell ref="C18:D18"/>
    <mergeCell ref="C19:D19"/>
    <mergeCell ref="C20:D20"/>
    <mergeCell ref="C21:D21"/>
    <mergeCell ref="C22:D22"/>
    <mergeCell ref="C23:D23"/>
    <mergeCell ref="C24:D24"/>
    <mergeCell ref="C25:D25"/>
    <mergeCell ref="A29:C29"/>
    <mergeCell ref="A30:C30"/>
    <mergeCell ref="A31:C31"/>
    <mergeCell ref="A27:D27"/>
    <mergeCell ref="A28:C28"/>
    <mergeCell ref="C37:H37"/>
    <mergeCell ref="A39:D39"/>
    <mergeCell ref="C41:H41"/>
    <mergeCell ref="C42:H42"/>
    <mergeCell ref="C36:H36"/>
  </mergeCells>
  <conditionalFormatting sqref="A15:B26">
    <cfRule type="cellIs" dxfId="400" priority="5" operator="equal">
      <formula>0</formula>
    </cfRule>
  </conditionalFormatting>
  <conditionalFormatting sqref="A15:I26 E27:I27 D28:D30 E28:E31">
    <cfRule type="cellIs" dxfId="399" priority="2" operator="equal">
      <formula>0</formula>
    </cfRule>
  </conditionalFormatting>
  <conditionalFormatting sqref="C36:H36 C41:H41 C44">
    <cfRule type="cellIs" dxfId="398" priority="7" operator="equal">
      <formula>0</formula>
    </cfRule>
  </conditionalFormatting>
  <conditionalFormatting sqref="C41:H41">
    <cfRule type="cellIs" dxfId="397" priority="8" operator="equal">
      <formula>0</formula>
    </cfRule>
  </conditionalFormatting>
  <conditionalFormatting sqref="D6:I9 D10:E11">
    <cfRule type="cellIs" dxfId="396"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7"/>
  <sheetViews>
    <sheetView topLeftCell="A2" zoomScale="85" zoomScaleNormal="85" workbookViewId="0">
      <selection activeCell="I14" sqref="I14:J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v>
      </c>
      <c r="E1" s="22"/>
      <c r="F1" s="22"/>
      <c r="G1" s="22"/>
      <c r="H1" s="22"/>
      <c r="I1" s="22"/>
      <c r="J1" s="22"/>
      <c r="N1" s="26"/>
      <c r="O1" s="27"/>
      <c r="P1" s="28"/>
    </row>
    <row r="2" spans="1:17" x14ac:dyDescent="0.2">
      <c r="A2" s="29"/>
      <c r="B2" s="29"/>
      <c r="C2" s="301" t="s">
        <v>425</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426</v>
      </c>
      <c r="B9" s="298"/>
      <c r="C9" s="298"/>
      <c r="D9" s="298"/>
      <c r="E9" s="298"/>
      <c r="F9" s="298"/>
      <c r="G9" s="31"/>
      <c r="H9" s="31"/>
      <c r="I9" s="31"/>
      <c r="J9" s="299" t="s">
        <v>45</v>
      </c>
      <c r="K9" s="299"/>
      <c r="L9" s="299"/>
      <c r="M9" s="299"/>
      <c r="N9" s="300">
        <f>P25</f>
        <v>0</v>
      </c>
      <c r="O9" s="300"/>
      <c r="P9" s="31"/>
      <c r="Q9" s="1"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ht="22.5" x14ac:dyDescent="0.2">
      <c r="A14" s="50">
        <v>1</v>
      </c>
      <c r="B14" s="23" t="s">
        <v>64</v>
      </c>
      <c r="C14" s="70" t="s">
        <v>65</v>
      </c>
      <c r="D14" s="23" t="s">
        <v>66</v>
      </c>
      <c r="E14" s="45">
        <v>146.32</v>
      </c>
      <c r="F14" s="71"/>
      <c r="G14" s="134"/>
      <c r="H14" s="108">
        <f>F14*G14</f>
        <v>0</v>
      </c>
      <c r="I14" s="134"/>
      <c r="J14" s="134"/>
      <c r="K14" s="112">
        <f>SUM(H14:J14)</f>
        <v>0</v>
      </c>
      <c r="L14" s="71">
        <f>E14*F14</f>
        <v>0</v>
      </c>
      <c r="M14" s="108">
        <f>H14*E14</f>
        <v>0</v>
      </c>
      <c r="N14" s="108">
        <f>I14*E14</f>
        <v>0</v>
      </c>
      <c r="O14" s="108">
        <f>J14*E14</f>
        <v>0</v>
      </c>
      <c r="P14" s="109">
        <f>SUM(M14:O14)</f>
        <v>0</v>
      </c>
      <c r="Q14" s="57" t="s">
        <v>46</v>
      </c>
    </row>
    <row r="15" spans="1:17" ht="22.5" x14ac:dyDescent="0.2">
      <c r="A15" s="36">
        <v>2</v>
      </c>
      <c r="B15" s="133" t="s">
        <v>64</v>
      </c>
      <c r="C15" s="40" t="s">
        <v>67</v>
      </c>
      <c r="D15" s="24" t="s">
        <v>68</v>
      </c>
      <c r="E15" s="46">
        <v>2</v>
      </c>
      <c r="F15" s="41"/>
      <c r="G15" s="135"/>
      <c r="H15" s="110">
        <f>F15*G15</f>
        <v>0</v>
      </c>
      <c r="I15" s="135"/>
      <c r="J15" s="135"/>
      <c r="K15" s="113">
        <f t="shared" ref="K15:K24" si="0">SUM(H15:J15)</f>
        <v>0</v>
      </c>
      <c r="L15" s="41">
        <f t="shared" ref="L15:L24" si="1">E15*F15</f>
        <v>0</v>
      </c>
      <c r="M15" s="110">
        <f t="shared" ref="M15:M24" si="2">H15*E15</f>
        <v>0</v>
      </c>
      <c r="N15" s="110">
        <f t="shared" ref="N15:N24" si="3">I15*E15</f>
        <v>0</v>
      </c>
      <c r="O15" s="110">
        <f t="shared" ref="O15:O24" si="4">J15*E15</f>
        <v>0</v>
      </c>
      <c r="P15" s="111">
        <f t="shared" ref="P15:P24" si="5">SUM(M15:O15)</f>
        <v>0</v>
      </c>
      <c r="Q15" s="61" t="s">
        <v>46</v>
      </c>
    </row>
    <row r="16" spans="1:17" ht="22.5" x14ac:dyDescent="0.2">
      <c r="A16" s="36">
        <v>3</v>
      </c>
      <c r="B16" s="133" t="s">
        <v>64</v>
      </c>
      <c r="C16" s="40" t="s">
        <v>69</v>
      </c>
      <c r="D16" s="24" t="s">
        <v>70</v>
      </c>
      <c r="E16" s="46">
        <v>2</v>
      </c>
      <c r="F16" s="41"/>
      <c r="G16" s="135"/>
      <c r="H16" s="110">
        <f t="shared" ref="H16:H24" si="6">F16*G16</f>
        <v>0</v>
      </c>
      <c r="I16" s="135"/>
      <c r="J16" s="135"/>
      <c r="K16" s="113">
        <f t="shared" si="0"/>
        <v>0</v>
      </c>
      <c r="L16" s="41">
        <f t="shared" si="1"/>
        <v>0</v>
      </c>
      <c r="M16" s="110">
        <f t="shared" si="2"/>
        <v>0</v>
      </c>
      <c r="N16" s="110">
        <f t="shared" si="3"/>
        <v>0</v>
      </c>
      <c r="O16" s="110">
        <f t="shared" si="4"/>
        <v>0</v>
      </c>
      <c r="P16" s="111">
        <f t="shared" si="5"/>
        <v>0</v>
      </c>
      <c r="Q16" s="61" t="s">
        <v>46</v>
      </c>
    </row>
    <row r="17" spans="1:17" ht="22.5" x14ac:dyDescent="0.2">
      <c r="A17" s="36">
        <v>4</v>
      </c>
      <c r="B17" s="133" t="s">
        <v>64</v>
      </c>
      <c r="C17" s="40" t="s">
        <v>71</v>
      </c>
      <c r="D17" s="24" t="s">
        <v>70</v>
      </c>
      <c r="E17" s="46">
        <v>1</v>
      </c>
      <c r="F17" s="41"/>
      <c r="G17" s="135"/>
      <c r="H17" s="110">
        <f t="shared" si="6"/>
        <v>0</v>
      </c>
      <c r="I17" s="135"/>
      <c r="J17" s="135"/>
      <c r="K17" s="113">
        <f t="shared" si="0"/>
        <v>0</v>
      </c>
      <c r="L17" s="41">
        <f t="shared" si="1"/>
        <v>0</v>
      </c>
      <c r="M17" s="110">
        <f t="shared" si="2"/>
        <v>0</v>
      </c>
      <c r="N17" s="110">
        <f t="shared" si="3"/>
        <v>0</v>
      </c>
      <c r="O17" s="110">
        <f t="shared" si="4"/>
        <v>0</v>
      </c>
      <c r="P17" s="111">
        <f t="shared" si="5"/>
        <v>0</v>
      </c>
      <c r="Q17" s="61" t="s">
        <v>46</v>
      </c>
    </row>
    <row r="18" spans="1:17" ht="22.5" x14ac:dyDescent="0.2">
      <c r="A18" s="36">
        <v>5</v>
      </c>
      <c r="B18" s="133" t="s">
        <v>64</v>
      </c>
      <c r="C18" s="40" t="s">
        <v>72</v>
      </c>
      <c r="D18" s="24" t="s">
        <v>68</v>
      </c>
      <c r="E18" s="46">
        <v>1</v>
      </c>
      <c r="F18" s="41"/>
      <c r="G18" s="135"/>
      <c r="H18" s="110">
        <f t="shared" si="6"/>
        <v>0</v>
      </c>
      <c r="I18" s="135"/>
      <c r="J18" s="135"/>
      <c r="K18" s="113">
        <f t="shared" si="0"/>
        <v>0</v>
      </c>
      <c r="L18" s="41">
        <f t="shared" si="1"/>
        <v>0</v>
      </c>
      <c r="M18" s="110">
        <f t="shared" si="2"/>
        <v>0</v>
      </c>
      <c r="N18" s="110">
        <f t="shared" si="3"/>
        <v>0</v>
      </c>
      <c r="O18" s="110">
        <f t="shared" si="4"/>
        <v>0</v>
      </c>
      <c r="P18" s="111">
        <f t="shared" si="5"/>
        <v>0</v>
      </c>
      <c r="Q18" s="61" t="s">
        <v>46</v>
      </c>
    </row>
    <row r="19" spans="1:17" ht="22.5" x14ac:dyDescent="0.2">
      <c r="A19" s="36">
        <v>6</v>
      </c>
      <c r="B19" s="133" t="s">
        <v>64</v>
      </c>
      <c r="C19" s="40" t="s">
        <v>73</v>
      </c>
      <c r="D19" s="24" t="s">
        <v>74</v>
      </c>
      <c r="E19" s="46">
        <v>12</v>
      </c>
      <c r="F19" s="41"/>
      <c r="G19" s="135"/>
      <c r="H19" s="110">
        <f t="shared" si="6"/>
        <v>0</v>
      </c>
      <c r="I19" s="135"/>
      <c r="J19" s="135"/>
      <c r="K19" s="113">
        <f t="shared" si="0"/>
        <v>0</v>
      </c>
      <c r="L19" s="41">
        <f t="shared" si="1"/>
        <v>0</v>
      </c>
      <c r="M19" s="110">
        <f t="shared" si="2"/>
        <v>0</v>
      </c>
      <c r="N19" s="110">
        <f t="shared" si="3"/>
        <v>0</v>
      </c>
      <c r="O19" s="110">
        <f t="shared" si="4"/>
        <v>0</v>
      </c>
      <c r="P19" s="111">
        <f t="shared" si="5"/>
        <v>0</v>
      </c>
      <c r="Q19" s="61" t="s">
        <v>46</v>
      </c>
    </row>
    <row r="20" spans="1:17" ht="22.5" x14ac:dyDescent="0.2">
      <c r="A20" s="36">
        <v>7</v>
      </c>
      <c r="B20" s="133" t="s">
        <v>64</v>
      </c>
      <c r="C20" s="40" t="s">
        <v>75</v>
      </c>
      <c r="D20" s="24" t="s">
        <v>76</v>
      </c>
      <c r="E20" s="46">
        <v>2464.7199999999998</v>
      </c>
      <c r="F20" s="41"/>
      <c r="G20" s="135"/>
      <c r="H20" s="110">
        <f t="shared" si="6"/>
        <v>0</v>
      </c>
      <c r="I20" s="135"/>
      <c r="J20" s="135"/>
      <c r="K20" s="113">
        <f t="shared" si="0"/>
        <v>0</v>
      </c>
      <c r="L20" s="41">
        <f t="shared" si="1"/>
        <v>0</v>
      </c>
      <c r="M20" s="110">
        <f t="shared" si="2"/>
        <v>0</v>
      </c>
      <c r="N20" s="110">
        <f t="shared" si="3"/>
        <v>0</v>
      </c>
      <c r="O20" s="110">
        <f t="shared" si="4"/>
        <v>0</v>
      </c>
      <c r="P20" s="111">
        <f t="shared" si="5"/>
        <v>0</v>
      </c>
      <c r="Q20" s="61" t="s">
        <v>46</v>
      </c>
    </row>
    <row r="21" spans="1:17" ht="22.5" x14ac:dyDescent="0.2">
      <c r="A21" s="36">
        <v>8</v>
      </c>
      <c r="B21" s="133" t="s">
        <v>64</v>
      </c>
      <c r="C21" s="40" t="s">
        <v>77</v>
      </c>
      <c r="D21" s="24" t="s">
        <v>70</v>
      </c>
      <c r="E21" s="46">
        <v>6</v>
      </c>
      <c r="F21" s="41"/>
      <c r="G21" s="135"/>
      <c r="H21" s="110">
        <f t="shared" si="6"/>
        <v>0</v>
      </c>
      <c r="I21" s="135"/>
      <c r="J21" s="135"/>
      <c r="K21" s="113">
        <f t="shared" si="0"/>
        <v>0</v>
      </c>
      <c r="L21" s="41">
        <f t="shared" si="1"/>
        <v>0</v>
      </c>
      <c r="M21" s="110">
        <f t="shared" si="2"/>
        <v>0</v>
      </c>
      <c r="N21" s="110">
        <f t="shared" si="3"/>
        <v>0</v>
      </c>
      <c r="O21" s="110">
        <f t="shared" si="4"/>
        <v>0</v>
      </c>
      <c r="P21" s="111">
        <f t="shared" si="5"/>
        <v>0</v>
      </c>
      <c r="Q21" s="61" t="s">
        <v>46</v>
      </c>
    </row>
    <row r="22" spans="1:17" ht="22.5" x14ac:dyDescent="0.2">
      <c r="A22" s="36">
        <v>9</v>
      </c>
      <c r="B22" s="133" t="s">
        <v>64</v>
      </c>
      <c r="C22" s="40" t="s">
        <v>78</v>
      </c>
      <c r="D22" s="24" t="s">
        <v>70</v>
      </c>
      <c r="E22" s="46">
        <v>1</v>
      </c>
      <c r="F22" s="41"/>
      <c r="G22" s="135"/>
      <c r="H22" s="110">
        <f t="shared" si="6"/>
        <v>0</v>
      </c>
      <c r="I22" s="135"/>
      <c r="J22" s="135"/>
      <c r="K22" s="113">
        <f t="shared" si="0"/>
        <v>0</v>
      </c>
      <c r="L22" s="41">
        <f t="shared" si="1"/>
        <v>0</v>
      </c>
      <c r="M22" s="110">
        <f t="shared" si="2"/>
        <v>0</v>
      </c>
      <c r="N22" s="110">
        <f t="shared" si="3"/>
        <v>0</v>
      </c>
      <c r="O22" s="110">
        <f t="shared" si="4"/>
        <v>0</v>
      </c>
      <c r="P22" s="111">
        <f t="shared" si="5"/>
        <v>0</v>
      </c>
      <c r="Q22" s="61" t="s">
        <v>46</v>
      </c>
    </row>
    <row r="23" spans="1:17" ht="22.5" x14ac:dyDescent="0.2">
      <c r="A23" s="36">
        <v>10</v>
      </c>
      <c r="B23" s="133" t="s">
        <v>64</v>
      </c>
      <c r="C23" s="40" t="s">
        <v>79</v>
      </c>
      <c r="D23" s="24" t="s">
        <v>70</v>
      </c>
      <c r="E23" s="46">
        <v>1</v>
      </c>
      <c r="F23" s="41"/>
      <c r="G23" s="135"/>
      <c r="H23" s="110">
        <f t="shared" si="6"/>
        <v>0</v>
      </c>
      <c r="I23" s="135"/>
      <c r="J23" s="135"/>
      <c r="K23" s="113">
        <f t="shared" si="0"/>
        <v>0</v>
      </c>
      <c r="L23" s="41">
        <f t="shared" si="1"/>
        <v>0</v>
      </c>
      <c r="M23" s="110">
        <f t="shared" si="2"/>
        <v>0</v>
      </c>
      <c r="N23" s="110">
        <f t="shared" si="3"/>
        <v>0</v>
      </c>
      <c r="O23" s="110">
        <f t="shared" si="4"/>
        <v>0</v>
      </c>
      <c r="P23" s="111">
        <f t="shared" si="5"/>
        <v>0</v>
      </c>
      <c r="Q23" s="61" t="s">
        <v>46</v>
      </c>
    </row>
    <row r="24" spans="1:17" ht="22.5" x14ac:dyDescent="0.2">
      <c r="A24" s="36">
        <v>11</v>
      </c>
      <c r="B24" s="133" t="s">
        <v>64</v>
      </c>
      <c r="C24" s="40" t="s">
        <v>80</v>
      </c>
      <c r="D24" s="24" t="s">
        <v>70</v>
      </c>
      <c r="E24" s="46">
        <v>1</v>
      </c>
      <c r="F24" s="41"/>
      <c r="G24" s="135"/>
      <c r="H24" s="110">
        <f t="shared" si="6"/>
        <v>0</v>
      </c>
      <c r="I24" s="135"/>
      <c r="J24" s="135"/>
      <c r="K24" s="113">
        <f t="shared" si="0"/>
        <v>0</v>
      </c>
      <c r="L24" s="41">
        <f t="shared" si="1"/>
        <v>0</v>
      </c>
      <c r="M24" s="110">
        <f t="shared" si="2"/>
        <v>0</v>
      </c>
      <c r="N24" s="110">
        <f t="shared" si="3"/>
        <v>0</v>
      </c>
      <c r="O24" s="110">
        <f t="shared" si="4"/>
        <v>0</v>
      </c>
      <c r="P24" s="111">
        <f t="shared" si="5"/>
        <v>0</v>
      </c>
      <c r="Q24" s="61" t="s">
        <v>46</v>
      </c>
    </row>
    <row r="25" spans="1:17" ht="12" thickBot="1" x14ac:dyDescent="0.25">
      <c r="A25" s="286" t="s">
        <v>62</v>
      </c>
      <c r="B25" s="287"/>
      <c r="C25" s="287"/>
      <c r="D25" s="287"/>
      <c r="E25" s="287"/>
      <c r="F25" s="287"/>
      <c r="G25" s="287"/>
      <c r="H25" s="287"/>
      <c r="I25" s="287"/>
      <c r="J25" s="287"/>
      <c r="K25" s="288"/>
      <c r="L25" s="127">
        <f>SUM(L14:L24)</f>
        <v>0</v>
      </c>
      <c r="M25" s="128">
        <f>SUM(M14:M24)</f>
        <v>0</v>
      </c>
      <c r="N25" s="128">
        <f>SUM(N14:N24)</f>
        <v>0</v>
      </c>
      <c r="O25" s="128">
        <f>SUM(O14:O24)</f>
        <v>0</v>
      </c>
      <c r="P25" s="129">
        <f>SUM(P14:P24)</f>
        <v>0</v>
      </c>
    </row>
    <row r="26" spans="1:17" x14ac:dyDescent="0.2">
      <c r="A26" s="16"/>
      <c r="B26" s="16"/>
      <c r="C26" s="16"/>
      <c r="D26" s="16"/>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14</v>
      </c>
      <c r="B28" s="16"/>
      <c r="C28" s="289">
        <f>'Kops n'!C36:H36</f>
        <v>0</v>
      </c>
      <c r="D28" s="289"/>
      <c r="E28" s="289"/>
      <c r="F28" s="289"/>
      <c r="G28" s="289"/>
      <c r="H28" s="289"/>
      <c r="I28" s="16"/>
      <c r="J28" s="16"/>
      <c r="K28" s="16"/>
      <c r="L28" s="16"/>
      <c r="M28" s="16"/>
      <c r="N28" s="16"/>
      <c r="O28" s="16"/>
      <c r="P28" s="16"/>
    </row>
    <row r="29" spans="1:17" x14ac:dyDescent="0.2">
      <c r="A29" s="16"/>
      <c r="B29" s="16"/>
      <c r="C29" s="215" t="s">
        <v>15</v>
      </c>
      <c r="D29" s="215"/>
      <c r="E29" s="215"/>
      <c r="F29" s="215"/>
      <c r="G29" s="215"/>
      <c r="H29" s="215"/>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9:F9">
    <cfRule type="containsText" dxfId="393" priority="1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92" priority="3" operator="equal">
      <formula>0</formula>
    </cfRule>
  </conditionalFormatting>
  <conditionalFormatting sqref="A25:K25">
    <cfRule type="containsText" dxfId="391" priority="15"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90" priority="11" operator="equal">
      <formula>0</formula>
    </cfRule>
  </conditionalFormatting>
  <conditionalFormatting sqref="C33:H33">
    <cfRule type="cellIs" dxfId="389" priority="12" operator="equal">
      <formula>0</formula>
    </cfRule>
  </conditionalFormatting>
  <conditionalFormatting sqref="C2:I2">
    <cfRule type="cellIs" dxfId="388" priority="17" operator="equal">
      <formula>0</formula>
    </cfRule>
  </conditionalFormatting>
  <conditionalFormatting sqref="C4:I4">
    <cfRule type="cellIs" dxfId="387" priority="9" operator="equal">
      <formula>0</formula>
    </cfRule>
  </conditionalFormatting>
  <conditionalFormatting sqref="D1">
    <cfRule type="cellIs" dxfId="386" priority="6" operator="equal">
      <formula>0</formula>
    </cfRule>
  </conditionalFormatting>
  <conditionalFormatting sqref="D5:L8">
    <cfRule type="cellIs" dxfId="385" priority="7" operator="equal">
      <formula>0</formula>
    </cfRule>
  </conditionalFormatting>
  <conditionalFormatting sqref="H14:H24 K14:P24 L25:P25">
    <cfRule type="cellIs" dxfId="384" priority="10" operator="equal">
      <formula>0</formula>
    </cfRule>
  </conditionalFormatting>
  <conditionalFormatting sqref="I14:J24">
    <cfRule type="cellIs" dxfId="383" priority="1" operator="equal">
      <formula>0</formula>
    </cfRule>
  </conditionalFormatting>
  <conditionalFormatting sqref="N9:O9">
    <cfRule type="cellIs" dxfId="382" priority="19" operator="equal">
      <formula>0</formula>
    </cfRule>
  </conditionalFormatting>
  <conditionalFormatting sqref="Q14:Q24">
    <cfRule type="cellIs" dxfId="381" priority="5" operator="equal">
      <formula>0</formula>
    </cfRule>
  </conditionalFormatting>
  <dataValidations disablePrompts="1" count="1">
    <dataValidation type="list" allowBlank="1" showInputMessage="1" showErrorMessage="1" sqref="Q14:Q24"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4"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3"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7"/>
  <sheetViews>
    <sheetView topLeftCell="A8" workbookViewId="0">
      <selection activeCell="U22" sqref="U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301" t="str">
        <f>'1a+c+n'!C2:I2</f>
        <v>Būvlaukuma sagatavošana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'1a+c+n'!A9</f>
        <v>Tāme sastādīta  2023. gada tirgus cenās, pamatojoties uz DOP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ht="22.5" x14ac:dyDescent="0.2">
      <c r="A14" s="50">
        <f>IF(P14=0,0,IF(COUNTBLANK(P14)=1,0,COUNTA($P$14:P14)))</f>
        <v>0</v>
      </c>
      <c r="B14" s="23" t="str">
        <f>IF($C$4="Attiecināmās izmaksas",IF('1a+c+n'!$Q14="A",'1a+c+n'!B14,0))</f>
        <v>03-00000</v>
      </c>
      <c r="C14" s="62" t="str">
        <f>IF($C$4="Attiecināmās izmaksas",IF('1a+c+n'!$Q14="A",'1a+c+n'!C14,0))</f>
        <v>Būvlaukuma nožogošana ar pagaidu nožogojumu, t.sk. Vārti, noma</v>
      </c>
      <c r="D14" s="23" t="str">
        <f>IF($C$4="Attiecināmās izmaksas",IF('1a+c+n'!$Q14="A",'1a+c+n'!D14,0))</f>
        <v>tm</v>
      </c>
      <c r="E14" s="45"/>
      <c r="F14" s="63"/>
      <c r="G14" s="114"/>
      <c r="H14" s="114">
        <f>IF($C$4="Attiecināmās izmaksas",IF('1a+c+n'!$Q14="A",'1a+c+n'!H14,0))</f>
        <v>0</v>
      </c>
      <c r="I14" s="114"/>
      <c r="J14" s="114"/>
      <c r="K14" s="115">
        <f>IF($C$4="Attiecināmās izmaksas",IF('1a+c+n'!$Q14="A",'1a+c+n'!K14,0))</f>
        <v>0</v>
      </c>
      <c r="L14" s="63">
        <f>IF($C$4="Attiecināmās izmaksas",IF('1a+c+n'!$Q14="A",'1a+c+n'!L14,0))</f>
        <v>0</v>
      </c>
      <c r="M14" s="114">
        <f>IF($C$4="Attiecināmās izmaksas",IF('1a+c+n'!$Q14="A",'1a+c+n'!M14,0))</f>
        <v>0</v>
      </c>
      <c r="N14" s="114">
        <f>IF($C$4="Attiecināmās izmaksas",IF('1a+c+n'!$Q14="A",'1a+c+n'!N14,0))</f>
        <v>0</v>
      </c>
      <c r="O14" s="114">
        <f>IF($C$4="Attiecināmās izmaksas",IF('1a+c+n'!$Q14="A",'1a+c+n'!O14,0))</f>
        <v>0</v>
      </c>
      <c r="P14" s="115">
        <f>IF($C$4="Attiecināmās izmaksas",IF('1a+c+n'!$Q14="A",'1a+c+n'!P14,0))</f>
        <v>0</v>
      </c>
    </row>
    <row r="15" spans="1:16" ht="22.5" x14ac:dyDescent="0.2">
      <c r="A15" s="51">
        <f>IF(P15=0,0,IF(COUNTBLANK(P15)=1,0,COUNTA($P$14:P15)))</f>
        <v>0</v>
      </c>
      <c r="B15" s="24" t="str">
        <f>IF($C$4="Attiecināmās izmaksas",IF('1a+c+n'!$Q15="A",'1a+c+n'!B15,0))</f>
        <v>03-00000</v>
      </c>
      <c r="C15" s="64" t="str">
        <f>IF($C$4="Attiecināmās izmaksas",IF('1a+c+n'!$Q15="A",'1a+c+n'!C15,0))</f>
        <v>Brīdinājuma zīmju uzstādīšana</v>
      </c>
      <c r="D15" s="24" t="str">
        <f>IF($C$4="Attiecināmās izmaksas",IF('1a+c+n'!$Q15="A",'1a+c+n'!D15,0))</f>
        <v>kompl</v>
      </c>
      <c r="E15" s="46"/>
      <c r="F15" s="65"/>
      <c r="G15" s="116"/>
      <c r="H15" s="116">
        <f>IF($C$4="Attiecināmās izmaksas",IF('1a+c+n'!$Q15="A",'1a+c+n'!H15,0))</f>
        <v>0</v>
      </c>
      <c r="I15" s="116"/>
      <c r="J15" s="116"/>
      <c r="K15" s="117">
        <f>IF($C$4="Attiecināmās izmaksas",IF('1a+c+n'!$Q15="A",'1a+c+n'!K15,0))</f>
        <v>0</v>
      </c>
      <c r="L15" s="65">
        <f>IF($C$4="Attiecināmās izmaksas",IF('1a+c+n'!$Q15="A",'1a+c+n'!L15,0))</f>
        <v>0</v>
      </c>
      <c r="M15" s="116">
        <f>IF($C$4="Attiecināmās izmaksas",IF('1a+c+n'!$Q15="A",'1a+c+n'!M15,0))</f>
        <v>0</v>
      </c>
      <c r="N15" s="116">
        <f>IF($C$4="Attiecināmās izmaksas",IF('1a+c+n'!$Q15="A",'1a+c+n'!N15,0))</f>
        <v>0</v>
      </c>
      <c r="O15" s="116">
        <f>IF($C$4="Attiecināmās izmaksas",IF('1a+c+n'!$Q15="A",'1a+c+n'!O15,0))</f>
        <v>0</v>
      </c>
      <c r="P15" s="117">
        <f>IF($C$4="Attiecināmās izmaksas",IF('1a+c+n'!$Q15="A",'1a+c+n'!P15,0))</f>
        <v>0</v>
      </c>
    </row>
    <row r="16" spans="1:16" ht="22.5" x14ac:dyDescent="0.2">
      <c r="A16" s="51">
        <f>IF(P16=0,0,IF(COUNTBLANK(P16)=1,0,COUNTA($P$14:P16)))</f>
        <v>0</v>
      </c>
      <c r="B16" s="24" t="str">
        <f>IF($C$4="Attiecināmās izmaksas",IF('1a+c+n'!$Q16="A",'1a+c+n'!B16,0))</f>
        <v>03-00000</v>
      </c>
      <c r="C16" s="64" t="str">
        <f>IF($C$4="Attiecināmās izmaksas",IF('1a+c+n'!$Q16="A",'1a+c+n'!C16,0))</f>
        <v>Strādnieku sadzīves vagoniņš un instrumentu noliktava 10,00 m2</v>
      </c>
      <c r="D16" s="24" t="str">
        <f>IF($C$4="Attiecināmās izmaksas",IF('1a+c+n'!$Q16="A",'1a+c+n'!D16,0))</f>
        <v>gab</v>
      </c>
      <c r="E16" s="46"/>
      <c r="F16" s="65"/>
      <c r="G16" s="116"/>
      <c r="H16" s="116">
        <f>IF($C$4="Attiecināmās izmaksas",IF('1a+c+n'!$Q16="A",'1a+c+n'!H16,0))</f>
        <v>0</v>
      </c>
      <c r="I16" s="116"/>
      <c r="J16" s="116"/>
      <c r="K16" s="117">
        <f>IF($C$4="Attiecināmās izmaksas",IF('1a+c+n'!$Q16="A",'1a+c+n'!K16,0))</f>
        <v>0</v>
      </c>
      <c r="L16" s="65">
        <f>IF($C$4="Attiecināmās izmaksas",IF('1a+c+n'!$Q16="A",'1a+c+n'!L16,0))</f>
        <v>0</v>
      </c>
      <c r="M16" s="116">
        <f>IF($C$4="Attiecināmās izmaksas",IF('1a+c+n'!$Q16="A",'1a+c+n'!M16,0))</f>
        <v>0</v>
      </c>
      <c r="N16" s="116">
        <f>IF($C$4="Attiecināmās izmaksas",IF('1a+c+n'!$Q16="A",'1a+c+n'!N16,0))</f>
        <v>0</v>
      </c>
      <c r="O16" s="116">
        <f>IF($C$4="Attiecināmās izmaksas",IF('1a+c+n'!$Q16="A",'1a+c+n'!O16,0))</f>
        <v>0</v>
      </c>
      <c r="P16" s="117">
        <f>IF($C$4="Attiecināmās izmaksas",IF('1a+c+n'!$Q16="A",'1a+c+n'!P16,0))</f>
        <v>0</v>
      </c>
    </row>
    <row r="17" spans="1:16" ht="22.5" x14ac:dyDescent="0.2">
      <c r="A17" s="51">
        <f>IF(P17=0,0,IF(COUNTBLANK(P17)=1,0,COUNTA($P$14:P17)))</f>
        <v>0</v>
      </c>
      <c r="B17" s="24" t="str">
        <f>IF($C$4="Attiecināmās izmaksas",IF('1a+c+n'!$Q17="A",'1a+c+n'!B17,0))</f>
        <v>03-00000</v>
      </c>
      <c r="C17" s="64" t="str">
        <f>IF($C$4="Attiecināmās izmaksas",IF('1a+c+n'!$Q17="A",'1a+c+n'!C17,0))</f>
        <v>BIO tualete</v>
      </c>
      <c r="D17" s="24" t="str">
        <f>IF($C$4="Attiecināmās izmaksas",IF('1a+c+n'!$Q17="A",'1a+c+n'!D17,0))</f>
        <v>gab</v>
      </c>
      <c r="E17" s="46"/>
      <c r="F17" s="65"/>
      <c r="G17" s="116"/>
      <c r="H17" s="116">
        <f>IF($C$4="Attiecināmās izmaksas",IF('1a+c+n'!$Q17="A",'1a+c+n'!H17,0))</f>
        <v>0</v>
      </c>
      <c r="I17" s="116"/>
      <c r="J17" s="116"/>
      <c r="K17" s="117">
        <f>IF($C$4="Attiecināmās izmaksas",IF('1a+c+n'!$Q17="A",'1a+c+n'!K17,0))</f>
        <v>0</v>
      </c>
      <c r="L17" s="65">
        <f>IF($C$4="Attiecināmās izmaksas",IF('1a+c+n'!$Q17="A",'1a+c+n'!L17,0))</f>
        <v>0</v>
      </c>
      <c r="M17" s="116">
        <f>IF($C$4="Attiecināmās izmaksas",IF('1a+c+n'!$Q17="A",'1a+c+n'!M17,0))</f>
        <v>0</v>
      </c>
      <c r="N17" s="116">
        <f>IF($C$4="Attiecināmās izmaksas",IF('1a+c+n'!$Q17="A",'1a+c+n'!N17,0))</f>
        <v>0</v>
      </c>
      <c r="O17" s="116">
        <f>IF($C$4="Attiecināmās izmaksas",IF('1a+c+n'!$Q17="A",'1a+c+n'!O17,0))</f>
        <v>0</v>
      </c>
      <c r="P17" s="117">
        <f>IF($C$4="Attiecināmās izmaksas",IF('1a+c+n'!$Q17="A",'1a+c+n'!P17,0))</f>
        <v>0</v>
      </c>
    </row>
    <row r="18" spans="1:16" ht="22.5" x14ac:dyDescent="0.2">
      <c r="A18" s="51">
        <f>IF(P18=0,0,IF(COUNTBLANK(P18)=1,0,COUNTA($P$14:P18)))</f>
        <v>0</v>
      </c>
      <c r="B18" s="24" t="str">
        <f>IF($C$4="Attiecināmās izmaksas",IF('1a+c+n'!$Q18="A",'1a+c+n'!B18,0))</f>
        <v>03-00000</v>
      </c>
      <c r="C18" s="64" t="str">
        <f>IF($C$4="Attiecināmās izmaksas",IF('1a+c+n'!$Q18="A",'1a+c+n'!C18,0))</f>
        <v>Būvlaukuma ugunsdzēsības komplekts (ugunsdzēsības stends, ugunsdzēsības aparāti)</v>
      </c>
      <c r="D18" s="24" t="str">
        <f>IF($C$4="Attiecināmās izmaksas",IF('1a+c+n'!$Q18="A",'1a+c+n'!D18,0))</f>
        <v>kompl</v>
      </c>
      <c r="E18" s="46"/>
      <c r="F18" s="65"/>
      <c r="G18" s="116"/>
      <c r="H18" s="116">
        <f>IF($C$4="Attiecināmās izmaksas",IF('1a+c+n'!$Q18="A",'1a+c+n'!H18,0))</f>
        <v>0</v>
      </c>
      <c r="I18" s="116"/>
      <c r="J18" s="116"/>
      <c r="K18" s="117">
        <f>IF($C$4="Attiecināmās izmaksas",IF('1a+c+n'!$Q18="A",'1a+c+n'!K18,0))</f>
        <v>0</v>
      </c>
      <c r="L18" s="65">
        <f>IF($C$4="Attiecināmās izmaksas",IF('1a+c+n'!$Q18="A",'1a+c+n'!L18,0))</f>
        <v>0</v>
      </c>
      <c r="M18" s="116">
        <f>IF($C$4="Attiecināmās izmaksas",IF('1a+c+n'!$Q18="A",'1a+c+n'!M18,0))</f>
        <v>0</v>
      </c>
      <c r="N18" s="116">
        <f>IF($C$4="Attiecināmās izmaksas",IF('1a+c+n'!$Q18="A",'1a+c+n'!N18,0))</f>
        <v>0</v>
      </c>
      <c r="O18" s="116">
        <f>IF($C$4="Attiecināmās izmaksas",IF('1a+c+n'!$Q18="A",'1a+c+n'!O18,0))</f>
        <v>0</v>
      </c>
      <c r="P18" s="117">
        <f>IF($C$4="Attiecināmās izmaksas",IF('1a+c+n'!$Q18="A",'1a+c+n'!P18,0))</f>
        <v>0</v>
      </c>
    </row>
    <row r="19" spans="1:16" ht="22.5" x14ac:dyDescent="0.2">
      <c r="A19" s="51">
        <f>IF(P19=0,0,IF(COUNTBLANK(P19)=1,0,COUNTA($P$14:P19)))</f>
        <v>0</v>
      </c>
      <c r="B19" s="24" t="str">
        <f>IF($C$4="Attiecināmās izmaksas",IF('1a+c+n'!$Q19="A",'1a+c+n'!B19,0))</f>
        <v>03-00000</v>
      </c>
      <c r="C19" s="64" t="str">
        <f>IF($C$4="Attiecināmās izmaksas",IF('1a+c+n'!$Q19="A",'1a+c+n'!C19,0))</f>
        <v>Būvgružu konteinera noma, t.sk. Novietošana un aizvešana</v>
      </c>
      <c r="D19" s="24" t="str">
        <f>IF($C$4="Attiecināmās izmaksas",IF('1a+c+n'!$Q19="A",'1a+c+n'!D19,0))</f>
        <v>mēn.</v>
      </c>
      <c r="E19" s="46"/>
      <c r="F19" s="65"/>
      <c r="G19" s="116"/>
      <c r="H19" s="116">
        <f>IF($C$4="Attiecināmās izmaksas",IF('1a+c+n'!$Q19="A",'1a+c+n'!H19,0))</f>
        <v>0</v>
      </c>
      <c r="I19" s="116"/>
      <c r="J19" s="116"/>
      <c r="K19" s="117">
        <f>IF($C$4="Attiecināmās izmaksas",IF('1a+c+n'!$Q19="A",'1a+c+n'!K19,0))</f>
        <v>0</v>
      </c>
      <c r="L19" s="65">
        <f>IF($C$4="Attiecināmās izmaksas",IF('1a+c+n'!$Q19="A",'1a+c+n'!L19,0))</f>
        <v>0</v>
      </c>
      <c r="M19" s="116">
        <f>IF($C$4="Attiecināmās izmaksas",IF('1a+c+n'!$Q19="A",'1a+c+n'!M19,0))</f>
        <v>0</v>
      </c>
      <c r="N19" s="116">
        <f>IF($C$4="Attiecināmās izmaksas",IF('1a+c+n'!$Q19="A",'1a+c+n'!N19,0))</f>
        <v>0</v>
      </c>
      <c r="O19" s="116">
        <f>IF($C$4="Attiecināmās izmaksas",IF('1a+c+n'!$Q19="A",'1a+c+n'!O19,0))</f>
        <v>0</v>
      </c>
      <c r="P19" s="117">
        <f>IF($C$4="Attiecināmās izmaksas",IF('1a+c+n'!$Q19="A",'1a+c+n'!P19,0))</f>
        <v>0</v>
      </c>
    </row>
    <row r="20" spans="1:16" ht="22.5" x14ac:dyDescent="0.2">
      <c r="A20" s="51">
        <f>IF(P20=0,0,IF(COUNTBLANK(P20)=1,0,COUNTA($P$14:P20)))</f>
        <v>0</v>
      </c>
      <c r="B20" s="24" t="str">
        <f>IF($C$4="Attiecināmās izmaksas",IF('1a+c+n'!$Q20="A",'1a+c+n'!B20,0))</f>
        <v>03-00000</v>
      </c>
      <c r="C20" s="64" t="str">
        <f>IF($C$4="Attiecināmās izmaksas",IF('1a+c+n'!$Q20="A",'1a+c+n'!C20,0))</f>
        <v>Sastatņu montāža, t.sk. norobežošana ar celtniecības tīklu, demontāža, noma</v>
      </c>
      <c r="D20" s="24" t="str">
        <f>IF($C$4="Attiecināmās izmaksas",IF('1a+c+n'!$Q20="A",'1a+c+n'!D20,0))</f>
        <v>m2</v>
      </c>
      <c r="E20" s="46"/>
      <c r="F20" s="65"/>
      <c r="G20" s="116"/>
      <c r="H20" s="116">
        <f>IF($C$4="Attiecināmās izmaksas",IF('1a+c+n'!$Q20="A",'1a+c+n'!H20,0))</f>
        <v>0</v>
      </c>
      <c r="I20" s="116"/>
      <c r="J20" s="116"/>
      <c r="K20" s="117">
        <f>IF($C$4="Attiecināmās izmaksas",IF('1a+c+n'!$Q20="A",'1a+c+n'!K20,0))</f>
        <v>0</v>
      </c>
      <c r="L20" s="65">
        <f>IF($C$4="Attiecināmās izmaksas",IF('1a+c+n'!$Q20="A",'1a+c+n'!L20,0))</f>
        <v>0</v>
      </c>
      <c r="M20" s="116">
        <f>IF($C$4="Attiecināmās izmaksas",IF('1a+c+n'!$Q20="A",'1a+c+n'!M20,0))</f>
        <v>0</v>
      </c>
      <c r="N20" s="116">
        <f>IF($C$4="Attiecināmās izmaksas",IF('1a+c+n'!$Q20="A",'1a+c+n'!N20,0))</f>
        <v>0</v>
      </c>
      <c r="O20" s="116">
        <f>IF($C$4="Attiecināmās izmaksas",IF('1a+c+n'!$Q20="A",'1a+c+n'!O20,0))</f>
        <v>0</v>
      </c>
      <c r="P20" s="117">
        <f>IF($C$4="Attiecināmās izmaksas",IF('1a+c+n'!$Q20="A",'1a+c+n'!P20,0))</f>
        <v>0</v>
      </c>
    </row>
    <row r="21" spans="1:16" ht="22.5" x14ac:dyDescent="0.2">
      <c r="A21" s="51">
        <f>IF(P21=0,0,IF(COUNTBLANK(P21)=1,0,COUNTA($P$14:P21)))</f>
        <v>0</v>
      </c>
      <c r="B21" s="24" t="str">
        <f>IF($C$4="Attiecināmās izmaksas",IF('1a+c+n'!$Q21="A",'1a+c+n'!B21,0))</f>
        <v>03-00000</v>
      </c>
      <c r="C21" s="64" t="str">
        <f>IF($C$4="Attiecināmās izmaksas",IF('1a+c+n'!$Q21="A",'1a+c+n'!C21,0))</f>
        <v>Ieejas mezglu koka nojumju izveidošana</v>
      </c>
      <c r="D21" s="24" t="str">
        <f>IF($C$4="Attiecināmās izmaksas",IF('1a+c+n'!$Q21="A",'1a+c+n'!D21,0))</f>
        <v>gab</v>
      </c>
      <c r="E21" s="46"/>
      <c r="F21" s="65"/>
      <c r="G21" s="116"/>
      <c r="H21" s="116">
        <f>IF($C$4="Attiecināmās izmaksas",IF('1a+c+n'!$Q21="A",'1a+c+n'!H21,0))</f>
        <v>0</v>
      </c>
      <c r="I21" s="116"/>
      <c r="J21" s="116"/>
      <c r="K21" s="117">
        <f>IF($C$4="Attiecināmās izmaksas",IF('1a+c+n'!$Q21="A",'1a+c+n'!K21,0))</f>
        <v>0</v>
      </c>
      <c r="L21" s="65">
        <f>IF($C$4="Attiecināmās izmaksas",IF('1a+c+n'!$Q21="A",'1a+c+n'!L21,0))</f>
        <v>0</v>
      </c>
      <c r="M21" s="116">
        <f>IF($C$4="Attiecināmās izmaksas",IF('1a+c+n'!$Q21="A",'1a+c+n'!M21,0))</f>
        <v>0</v>
      </c>
      <c r="N21" s="116">
        <f>IF($C$4="Attiecināmās izmaksas",IF('1a+c+n'!$Q21="A",'1a+c+n'!N21,0))</f>
        <v>0</v>
      </c>
      <c r="O21" s="116">
        <f>IF($C$4="Attiecināmās izmaksas",IF('1a+c+n'!$Q21="A",'1a+c+n'!O21,0))</f>
        <v>0</v>
      </c>
      <c r="P21" s="117">
        <f>IF($C$4="Attiecināmās izmaksas",IF('1a+c+n'!$Q21="A",'1a+c+n'!P21,0))</f>
        <v>0</v>
      </c>
    </row>
    <row r="22" spans="1:16" ht="22.5" x14ac:dyDescent="0.2">
      <c r="A22" s="51">
        <f>IF(P22=0,0,IF(COUNTBLANK(P22)=1,0,COUNTA($P$14:P22)))</f>
        <v>0</v>
      </c>
      <c r="B22" s="24" t="str">
        <f>IF($C$4="Attiecināmās izmaksas",IF('1a+c+n'!$Q22="A",'1a+c+n'!B22,0))</f>
        <v>03-00000</v>
      </c>
      <c r="C22" s="64" t="str">
        <f>IF($C$4="Attiecināmās izmaksas",IF('1a+c+n'!$Q22="A",'1a+c+n'!C22,0))</f>
        <v>Elektrības pieslēgums ar skaitītāju uz būvniecības laiku</v>
      </c>
      <c r="D22" s="24" t="str">
        <f>IF($C$4="Attiecināmās izmaksas",IF('1a+c+n'!$Q22="A",'1a+c+n'!D22,0))</f>
        <v>gab</v>
      </c>
      <c r="E22" s="46"/>
      <c r="F22" s="65"/>
      <c r="G22" s="116"/>
      <c r="H22" s="116">
        <f>IF($C$4="Attiecināmās izmaksas",IF('1a+c+n'!$Q22="A",'1a+c+n'!H22,0))</f>
        <v>0</v>
      </c>
      <c r="I22" s="116"/>
      <c r="J22" s="116"/>
      <c r="K22" s="117">
        <f>IF($C$4="Attiecināmās izmaksas",IF('1a+c+n'!$Q22="A",'1a+c+n'!K22,0))</f>
        <v>0</v>
      </c>
      <c r="L22" s="65">
        <f>IF($C$4="Attiecināmās izmaksas",IF('1a+c+n'!$Q22="A",'1a+c+n'!L22,0))</f>
        <v>0</v>
      </c>
      <c r="M22" s="116">
        <f>IF($C$4="Attiecināmās izmaksas",IF('1a+c+n'!$Q22="A",'1a+c+n'!M22,0))</f>
        <v>0</v>
      </c>
      <c r="N22" s="116">
        <f>IF($C$4="Attiecināmās izmaksas",IF('1a+c+n'!$Q22="A",'1a+c+n'!N22,0))</f>
        <v>0</v>
      </c>
      <c r="O22" s="116">
        <f>IF($C$4="Attiecināmās izmaksas",IF('1a+c+n'!$Q22="A",'1a+c+n'!O22,0))</f>
        <v>0</v>
      </c>
      <c r="P22" s="117">
        <f>IF($C$4="Attiecināmās izmaksas",IF('1a+c+n'!$Q22="A",'1a+c+n'!P22,0))</f>
        <v>0</v>
      </c>
    </row>
    <row r="23" spans="1:16" ht="22.5" x14ac:dyDescent="0.2">
      <c r="A23" s="51">
        <f>IF(P23=0,0,IF(COUNTBLANK(P23)=1,0,COUNTA($P$14:P23)))</f>
        <v>0</v>
      </c>
      <c r="B23" s="24" t="str">
        <f>IF($C$4="Attiecināmās izmaksas",IF('1a+c+n'!$Q23="A",'1a+c+n'!B23,0))</f>
        <v>03-00000</v>
      </c>
      <c r="C23" s="64" t="str">
        <f>IF($C$4="Attiecināmās izmaksas",IF('1a+c+n'!$Q23="A",'1a+c+n'!C23,0))</f>
        <v>Ūdens pieslēgums ar skaitītāju uz būvniecības laiku</v>
      </c>
      <c r="D23" s="24" t="str">
        <f>IF($C$4="Attiecināmās izmaksas",IF('1a+c+n'!$Q23="A",'1a+c+n'!D23,0))</f>
        <v>gab</v>
      </c>
      <c r="E23" s="46"/>
      <c r="F23" s="65"/>
      <c r="G23" s="116"/>
      <c r="H23" s="116">
        <f>IF($C$4="Attiecināmās izmaksas",IF('1a+c+n'!$Q23="A",'1a+c+n'!H23,0))</f>
        <v>0</v>
      </c>
      <c r="I23" s="116"/>
      <c r="J23" s="116"/>
      <c r="K23" s="117">
        <f>IF($C$4="Attiecināmās izmaksas",IF('1a+c+n'!$Q23="A",'1a+c+n'!K23,0))</f>
        <v>0</v>
      </c>
      <c r="L23" s="65">
        <f>IF($C$4="Attiecināmās izmaksas",IF('1a+c+n'!$Q23="A",'1a+c+n'!L23,0))</f>
        <v>0</v>
      </c>
      <c r="M23" s="116">
        <f>IF($C$4="Attiecināmās izmaksas",IF('1a+c+n'!$Q23="A",'1a+c+n'!M23,0))</f>
        <v>0</v>
      </c>
      <c r="N23" s="116">
        <f>IF($C$4="Attiecināmās izmaksas",IF('1a+c+n'!$Q23="A",'1a+c+n'!N23,0))</f>
        <v>0</v>
      </c>
      <c r="O23" s="116">
        <f>IF($C$4="Attiecināmās izmaksas",IF('1a+c+n'!$Q23="A",'1a+c+n'!O23,0))</f>
        <v>0</v>
      </c>
      <c r="P23" s="117">
        <f>IF($C$4="Attiecināmās izmaksas",IF('1a+c+n'!$Q23="A",'1a+c+n'!P23,0))</f>
        <v>0</v>
      </c>
    </row>
    <row r="24" spans="1:16" ht="22.5" x14ac:dyDescent="0.2">
      <c r="A24" s="51">
        <f>IF(P24=0,0,IF(COUNTBLANK(P24)=1,0,COUNTA($P$14:P24)))</f>
        <v>0</v>
      </c>
      <c r="B24" s="24" t="str">
        <f>IF($C$4="Attiecināmās izmaksas",IF('1a+c+n'!$Q24="A",'1a+c+n'!B24,0))</f>
        <v>03-00000</v>
      </c>
      <c r="C24" s="64" t="str">
        <f>IF($C$4="Attiecināmās izmaksas",IF('1a+c+n'!$Q24="A",'1a+c+n'!C24,0))</f>
        <v>Būvtāfeles izveide un uzstādīšana</v>
      </c>
      <c r="D24" s="24" t="str">
        <f>IF($C$4="Attiecināmās izmaksas",IF('1a+c+n'!$Q24="A",'1a+c+n'!D24,0))</f>
        <v>gab</v>
      </c>
      <c r="E24" s="46"/>
      <c r="F24" s="65"/>
      <c r="G24" s="116"/>
      <c r="H24" s="116">
        <f>IF($C$4="Attiecināmās izmaksas",IF('1a+c+n'!$Q24="A",'1a+c+n'!H24,0))</f>
        <v>0</v>
      </c>
      <c r="I24" s="116"/>
      <c r="J24" s="116"/>
      <c r="K24" s="117">
        <f>IF($C$4="Attiecināmās izmaksas",IF('1a+c+n'!$Q24="A",'1a+c+n'!K24,0))</f>
        <v>0</v>
      </c>
      <c r="L24" s="65">
        <f>IF($C$4="Attiecināmās izmaksas",IF('1a+c+n'!$Q24="A",'1a+c+n'!L24,0))</f>
        <v>0</v>
      </c>
      <c r="M24" s="116">
        <f>IF($C$4="Attiecināmās izmaksas",IF('1a+c+n'!$Q24="A",'1a+c+n'!M24,0))</f>
        <v>0</v>
      </c>
      <c r="N24" s="116">
        <f>IF($C$4="Attiecināmās izmaksas",IF('1a+c+n'!$Q24="A",'1a+c+n'!N24,0))</f>
        <v>0</v>
      </c>
      <c r="O24" s="116">
        <f>IF($C$4="Attiecināmās izmaksas",IF('1a+c+n'!$Q24="A",'1a+c+n'!O24,0))</f>
        <v>0</v>
      </c>
      <c r="P24" s="117">
        <f>IF($C$4="Attiecināmās izmaksas",IF('1a+c+n'!$Q24="A",'1a+c+n'!P24,0))</f>
        <v>0</v>
      </c>
    </row>
    <row r="25" spans="1:16" ht="12" customHeight="1" thickBot="1" x14ac:dyDescent="0.25">
      <c r="A25" s="286" t="s">
        <v>62</v>
      </c>
      <c r="B25" s="287"/>
      <c r="C25" s="287"/>
      <c r="D25" s="287"/>
      <c r="E25" s="287"/>
      <c r="F25" s="287"/>
      <c r="G25" s="287"/>
      <c r="H25" s="287"/>
      <c r="I25" s="287"/>
      <c r="J25" s="287"/>
      <c r="K25" s="288"/>
      <c r="L25" s="127">
        <f>SUM(L14:L24)</f>
        <v>0</v>
      </c>
      <c r="M25" s="128">
        <f>SUM(M14:M24)</f>
        <v>0</v>
      </c>
      <c r="N25" s="128">
        <f>SUM(N14:N24)</f>
        <v>0</v>
      </c>
      <c r="O25" s="128">
        <f>SUM(O14:O24)</f>
        <v>0</v>
      </c>
      <c r="P25" s="129">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n'!C36:H36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N9:O9"/>
    <mergeCell ref="D5:L5"/>
    <mergeCell ref="D6:L6"/>
    <mergeCell ref="D7:L7"/>
    <mergeCell ref="D8:L8"/>
    <mergeCell ref="C2:I2"/>
    <mergeCell ref="C3:I3"/>
    <mergeCell ref="C4:I4"/>
    <mergeCell ref="A9:F9"/>
    <mergeCell ref="J9:M9"/>
    <mergeCell ref="A31:D31"/>
    <mergeCell ref="C33:H33"/>
    <mergeCell ref="C34:H34"/>
    <mergeCell ref="C28:H28"/>
    <mergeCell ref="C29:H29"/>
    <mergeCell ref="F12:K12"/>
    <mergeCell ref="L12:P12"/>
    <mergeCell ref="A25:K25"/>
    <mergeCell ref="A12:A13"/>
    <mergeCell ref="B12:B13"/>
    <mergeCell ref="C12:C13"/>
    <mergeCell ref="D12:D13"/>
    <mergeCell ref="E12:E13"/>
  </mergeCells>
  <conditionalFormatting sqref="A25:K25">
    <cfRule type="containsText" dxfId="380"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379" priority="3" operator="equal">
      <formula>0</formula>
    </cfRule>
  </conditionalFormatting>
  <conditionalFormatting sqref="D5:L8 A14:P24 L25:P25 C28:H28 C33:H33 C36">
    <cfRule type="cellIs" dxfId="378"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301" t="str">
        <f>'1a+c+n'!C2:I2</f>
        <v>Būvlaukuma sagatavošana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'1a+c+n'!A9</f>
        <v>Tāme sastādīta  2023. gada tirgus cenās, pamatojoties uz DOP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4"/>
      <c r="H14" s="114">
        <f>IF($C$4="citu pasākumu izmaksas",IF('1a+c+n'!$Q14="C",'1a+c+n'!H14,0))</f>
        <v>0</v>
      </c>
      <c r="I14" s="114"/>
      <c r="J14" s="114"/>
      <c r="K14" s="115">
        <f>IF($C$4="citu pasākumu izmaksas",IF('1a+c+n'!$Q14="C",'1a+c+n'!K14,0))</f>
        <v>0</v>
      </c>
      <c r="L14" s="81">
        <f>IF($C$4="citu pasākumu izmaksas",IF('1a+c+n'!$Q14="C",'1a+c+n'!L14,0))</f>
        <v>0</v>
      </c>
      <c r="M14" s="114">
        <f>IF($C$4="citu pasākumu izmaksas",IF('1a+c+n'!$Q14="C",'1a+c+n'!M14,0))</f>
        <v>0</v>
      </c>
      <c r="N14" s="114">
        <f>IF($C$4="citu pasākumu izmaksas",IF('1a+c+n'!$Q14="C",'1a+c+n'!N14,0))</f>
        <v>0</v>
      </c>
      <c r="O14" s="114">
        <f>IF($C$4="citu pasākumu izmaksas",IF('1a+c+n'!$Q14="C",'1a+c+n'!O14,0))</f>
        <v>0</v>
      </c>
      <c r="P14" s="115">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6"/>
      <c r="H15" s="116">
        <f>IF($C$4="citu pasākumu izmaksas",IF('1a+c+n'!$Q15="C",'1a+c+n'!H15,0))</f>
        <v>0</v>
      </c>
      <c r="I15" s="116"/>
      <c r="J15" s="116"/>
      <c r="K15" s="117">
        <f>IF($C$4="citu pasākumu izmaksas",IF('1a+c+n'!$Q15="C",'1a+c+n'!K15,0))</f>
        <v>0</v>
      </c>
      <c r="L15" s="82">
        <f>IF($C$4="citu pasākumu izmaksas",IF('1a+c+n'!$Q15="C",'1a+c+n'!L15,0))</f>
        <v>0</v>
      </c>
      <c r="M15" s="116">
        <f>IF($C$4="citu pasākumu izmaksas",IF('1a+c+n'!$Q15="C",'1a+c+n'!M15,0))</f>
        <v>0</v>
      </c>
      <c r="N15" s="116">
        <f>IF($C$4="citu pasākumu izmaksas",IF('1a+c+n'!$Q15="C",'1a+c+n'!N15,0))</f>
        <v>0</v>
      </c>
      <c r="O15" s="116">
        <f>IF($C$4="citu pasākumu izmaksas",IF('1a+c+n'!$Q15="C",'1a+c+n'!O15,0))</f>
        <v>0</v>
      </c>
      <c r="P15" s="117">
        <f>IF($C$4="citu pasākumu izmaksas",IF('1a+c+n'!$Q15="C",'1a+c+n'!P15,0))</f>
        <v>0</v>
      </c>
    </row>
    <row r="16" spans="1:16" x14ac:dyDescent="0.2">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6"/>
      <c r="H16" s="116">
        <f>IF($C$4="citu pasākumu izmaksas",IF('1a+c+n'!$Q16="C",'1a+c+n'!H16,0))</f>
        <v>0</v>
      </c>
      <c r="I16" s="116"/>
      <c r="J16" s="116"/>
      <c r="K16" s="117">
        <f>IF($C$4="citu pasākumu izmaksas",IF('1a+c+n'!$Q16="C",'1a+c+n'!K16,0))</f>
        <v>0</v>
      </c>
      <c r="L16" s="82">
        <f>IF($C$4="citu pasākumu izmaksas",IF('1a+c+n'!$Q16="C",'1a+c+n'!L16,0))</f>
        <v>0</v>
      </c>
      <c r="M16" s="116">
        <f>IF($C$4="citu pasākumu izmaksas",IF('1a+c+n'!$Q16="C",'1a+c+n'!M16,0))</f>
        <v>0</v>
      </c>
      <c r="N16" s="116">
        <f>IF($C$4="citu pasākumu izmaksas",IF('1a+c+n'!$Q16="C",'1a+c+n'!N16,0))</f>
        <v>0</v>
      </c>
      <c r="O16" s="116">
        <f>IF($C$4="citu pasākumu izmaksas",IF('1a+c+n'!$Q16="C",'1a+c+n'!O16,0))</f>
        <v>0</v>
      </c>
      <c r="P16" s="117">
        <f>IF($C$4="citu pasākumu izmaksas",IF('1a+c+n'!$Q16="C",'1a+c+n'!P16,0))</f>
        <v>0</v>
      </c>
    </row>
    <row r="17" spans="1:16" x14ac:dyDescent="0.2">
      <c r="A17" s="51">
        <f>IF(P17=0,0,IF(COUNTBLANK(P17)=1,0,COUNTA($P$14:P17)))</f>
        <v>0</v>
      </c>
      <c r="B17" s="24">
        <f>IF($C$4="citu pasākumu izmaksas",IF('1a+c+n'!$Q17="C",'1a+c+n'!B17,0))</f>
        <v>0</v>
      </c>
      <c r="C17" s="64">
        <f>IF($C$4="citu pasākumu izmaksas",IF('1a+c+n'!$Q17="C",'1a+c+n'!C17,0))</f>
        <v>0</v>
      </c>
      <c r="D17" s="24">
        <f>IF($C$4="citu pasākumu izmaksas",IF('1a+c+n'!$Q17="C",'1a+c+n'!D17,0))</f>
        <v>0</v>
      </c>
      <c r="E17" s="46"/>
      <c r="F17" s="65"/>
      <c r="G17" s="116"/>
      <c r="H17" s="116">
        <f>IF($C$4="citu pasākumu izmaksas",IF('1a+c+n'!$Q17="C",'1a+c+n'!H17,0))</f>
        <v>0</v>
      </c>
      <c r="I17" s="116"/>
      <c r="J17" s="116"/>
      <c r="K17" s="117">
        <f>IF($C$4="citu pasākumu izmaksas",IF('1a+c+n'!$Q17="C",'1a+c+n'!K17,0))</f>
        <v>0</v>
      </c>
      <c r="L17" s="82">
        <f>IF($C$4="citu pasākumu izmaksas",IF('1a+c+n'!$Q17="C",'1a+c+n'!L17,0))</f>
        <v>0</v>
      </c>
      <c r="M17" s="116">
        <f>IF($C$4="citu pasākumu izmaksas",IF('1a+c+n'!$Q17="C",'1a+c+n'!M17,0))</f>
        <v>0</v>
      </c>
      <c r="N17" s="116">
        <f>IF($C$4="citu pasākumu izmaksas",IF('1a+c+n'!$Q17="C",'1a+c+n'!N17,0))</f>
        <v>0</v>
      </c>
      <c r="O17" s="116">
        <f>IF($C$4="citu pasākumu izmaksas",IF('1a+c+n'!$Q17="C",'1a+c+n'!O17,0))</f>
        <v>0</v>
      </c>
      <c r="P17" s="117">
        <f>IF($C$4="citu pasākumu izmaksas",IF('1a+c+n'!$Q17="C",'1a+c+n'!P17,0))</f>
        <v>0</v>
      </c>
    </row>
    <row r="18" spans="1:16" x14ac:dyDescent="0.2">
      <c r="A18" s="51">
        <f>IF(P18=0,0,IF(COUNTBLANK(P18)=1,0,COUNTA($P$14:P18)))</f>
        <v>0</v>
      </c>
      <c r="B18" s="24">
        <f>IF($C$4="citu pasākumu izmaksas",IF('1a+c+n'!$Q18="C",'1a+c+n'!B18,0))</f>
        <v>0</v>
      </c>
      <c r="C18" s="64">
        <f>IF($C$4="citu pasākumu izmaksas",IF('1a+c+n'!$Q18="C",'1a+c+n'!C18,0))</f>
        <v>0</v>
      </c>
      <c r="D18" s="24">
        <f>IF($C$4="citu pasākumu izmaksas",IF('1a+c+n'!$Q18="C",'1a+c+n'!D18,0))</f>
        <v>0</v>
      </c>
      <c r="E18" s="46"/>
      <c r="F18" s="65"/>
      <c r="G18" s="116"/>
      <c r="H18" s="116">
        <f>IF($C$4="citu pasākumu izmaksas",IF('1a+c+n'!$Q18="C",'1a+c+n'!H18,0))</f>
        <v>0</v>
      </c>
      <c r="I18" s="116"/>
      <c r="J18" s="116"/>
      <c r="K18" s="117">
        <f>IF($C$4="citu pasākumu izmaksas",IF('1a+c+n'!$Q18="C",'1a+c+n'!K18,0))</f>
        <v>0</v>
      </c>
      <c r="L18" s="82">
        <f>IF($C$4="citu pasākumu izmaksas",IF('1a+c+n'!$Q18="C",'1a+c+n'!L18,0))</f>
        <v>0</v>
      </c>
      <c r="M18" s="116">
        <f>IF($C$4="citu pasākumu izmaksas",IF('1a+c+n'!$Q18="C",'1a+c+n'!M18,0))</f>
        <v>0</v>
      </c>
      <c r="N18" s="116">
        <f>IF($C$4="citu pasākumu izmaksas",IF('1a+c+n'!$Q18="C",'1a+c+n'!N18,0))</f>
        <v>0</v>
      </c>
      <c r="O18" s="116">
        <f>IF($C$4="citu pasākumu izmaksas",IF('1a+c+n'!$Q18="C",'1a+c+n'!O18,0))</f>
        <v>0</v>
      </c>
      <c r="P18" s="117">
        <f>IF($C$4="citu pasākumu izmaksas",IF('1a+c+n'!$Q18="C",'1a+c+n'!P18,0))</f>
        <v>0</v>
      </c>
    </row>
    <row r="19" spans="1:16" x14ac:dyDescent="0.2">
      <c r="A19" s="51">
        <f>IF(P19=0,0,IF(COUNTBLANK(P19)=1,0,COUNTA($P$14:P19)))</f>
        <v>0</v>
      </c>
      <c r="B19" s="24">
        <f>IF($C$4="citu pasākumu izmaksas",IF('1a+c+n'!$Q19="C",'1a+c+n'!B19,0))</f>
        <v>0</v>
      </c>
      <c r="C19" s="64">
        <f>IF($C$4="citu pasākumu izmaksas",IF('1a+c+n'!$Q19="C",'1a+c+n'!C19,0))</f>
        <v>0</v>
      </c>
      <c r="D19" s="24">
        <f>IF($C$4="citu pasākumu izmaksas",IF('1a+c+n'!$Q19="C",'1a+c+n'!D19,0))</f>
        <v>0</v>
      </c>
      <c r="E19" s="46"/>
      <c r="F19" s="65"/>
      <c r="G19" s="116"/>
      <c r="H19" s="116">
        <f>IF($C$4="citu pasākumu izmaksas",IF('1a+c+n'!$Q19="C",'1a+c+n'!H19,0))</f>
        <v>0</v>
      </c>
      <c r="I19" s="116"/>
      <c r="J19" s="116"/>
      <c r="K19" s="117">
        <f>IF($C$4="citu pasākumu izmaksas",IF('1a+c+n'!$Q19="C",'1a+c+n'!K19,0))</f>
        <v>0</v>
      </c>
      <c r="L19" s="82">
        <f>IF($C$4="citu pasākumu izmaksas",IF('1a+c+n'!$Q19="C",'1a+c+n'!L19,0))</f>
        <v>0</v>
      </c>
      <c r="M19" s="116">
        <f>IF($C$4="citu pasākumu izmaksas",IF('1a+c+n'!$Q19="C",'1a+c+n'!M19,0))</f>
        <v>0</v>
      </c>
      <c r="N19" s="116">
        <f>IF($C$4="citu pasākumu izmaksas",IF('1a+c+n'!$Q19="C",'1a+c+n'!N19,0))</f>
        <v>0</v>
      </c>
      <c r="O19" s="116">
        <f>IF($C$4="citu pasākumu izmaksas",IF('1a+c+n'!$Q19="C",'1a+c+n'!O19,0))</f>
        <v>0</v>
      </c>
      <c r="P19" s="117">
        <f>IF($C$4="citu pasākumu izmaksas",IF('1a+c+n'!$Q19="C",'1a+c+n'!P19,0))</f>
        <v>0</v>
      </c>
    </row>
    <row r="20" spans="1:16" x14ac:dyDescent="0.2">
      <c r="A20" s="51">
        <f>IF(P20=0,0,IF(COUNTBLANK(P20)=1,0,COUNTA($P$14:P20)))</f>
        <v>0</v>
      </c>
      <c r="B20" s="24">
        <f>IF($C$4="citu pasākumu izmaksas",IF('1a+c+n'!$Q20="C",'1a+c+n'!B20,0))</f>
        <v>0</v>
      </c>
      <c r="C20" s="64">
        <f>IF($C$4="citu pasākumu izmaksas",IF('1a+c+n'!$Q20="C",'1a+c+n'!C20,0))</f>
        <v>0</v>
      </c>
      <c r="D20" s="24">
        <f>IF($C$4="citu pasākumu izmaksas",IF('1a+c+n'!$Q20="C",'1a+c+n'!D20,0))</f>
        <v>0</v>
      </c>
      <c r="E20" s="46"/>
      <c r="F20" s="65"/>
      <c r="G20" s="116"/>
      <c r="H20" s="116">
        <f>IF($C$4="citu pasākumu izmaksas",IF('1a+c+n'!$Q20="C",'1a+c+n'!H20,0))</f>
        <v>0</v>
      </c>
      <c r="I20" s="116"/>
      <c r="J20" s="116"/>
      <c r="K20" s="117">
        <f>IF($C$4="citu pasākumu izmaksas",IF('1a+c+n'!$Q20="C",'1a+c+n'!K20,0))</f>
        <v>0</v>
      </c>
      <c r="L20" s="82">
        <f>IF($C$4="citu pasākumu izmaksas",IF('1a+c+n'!$Q20="C",'1a+c+n'!L20,0))</f>
        <v>0</v>
      </c>
      <c r="M20" s="116">
        <f>IF($C$4="citu pasākumu izmaksas",IF('1a+c+n'!$Q20="C",'1a+c+n'!M20,0))</f>
        <v>0</v>
      </c>
      <c r="N20" s="116">
        <f>IF($C$4="citu pasākumu izmaksas",IF('1a+c+n'!$Q20="C",'1a+c+n'!N20,0))</f>
        <v>0</v>
      </c>
      <c r="O20" s="116">
        <f>IF($C$4="citu pasākumu izmaksas",IF('1a+c+n'!$Q20="C",'1a+c+n'!O20,0))</f>
        <v>0</v>
      </c>
      <c r="P20" s="117">
        <f>IF($C$4="citu pasākumu izmaksas",IF('1a+c+n'!$Q20="C",'1a+c+n'!P20,0))</f>
        <v>0</v>
      </c>
    </row>
    <row r="21" spans="1:16" x14ac:dyDescent="0.2">
      <c r="A21" s="51">
        <f>IF(P21=0,0,IF(COUNTBLANK(P21)=1,0,COUNTA($P$14:P21)))</f>
        <v>0</v>
      </c>
      <c r="B21" s="24">
        <f>IF($C$4="citu pasākumu izmaksas",IF('1a+c+n'!$Q21="C",'1a+c+n'!B21,0))</f>
        <v>0</v>
      </c>
      <c r="C21" s="64">
        <f>IF($C$4="citu pasākumu izmaksas",IF('1a+c+n'!$Q21="C",'1a+c+n'!C21,0))</f>
        <v>0</v>
      </c>
      <c r="D21" s="24">
        <f>IF($C$4="citu pasākumu izmaksas",IF('1a+c+n'!$Q21="C",'1a+c+n'!D21,0))</f>
        <v>0</v>
      </c>
      <c r="E21" s="46"/>
      <c r="F21" s="65"/>
      <c r="G21" s="116"/>
      <c r="H21" s="116">
        <f>IF($C$4="citu pasākumu izmaksas",IF('1a+c+n'!$Q21="C",'1a+c+n'!H21,0))</f>
        <v>0</v>
      </c>
      <c r="I21" s="116"/>
      <c r="J21" s="116"/>
      <c r="K21" s="117">
        <f>IF($C$4="citu pasākumu izmaksas",IF('1a+c+n'!$Q21="C",'1a+c+n'!K21,0))</f>
        <v>0</v>
      </c>
      <c r="L21" s="82">
        <f>IF($C$4="citu pasākumu izmaksas",IF('1a+c+n'!$Q21="C",'1a+c+n'!L21,0))</f>
        <v>0</v>
      </c>
      <c r="M21" s="116">
        <f>IF($C$4="citu pasākumu izmaksas",IF('1a+c+n'!$Q21="C",'1a+c+n'!M21,0))</f>
        <v>0</v>
      </c>
      <c r="N21" s="116">
        <f>IF($C$4="citu pasākumu izmaksas",IF('1a+c+n'!$Q21="C",'1a+c+n'!N21,0))</f>
        <v>0</v>
      </c>
      <c r="O21" s="116">
        <f>IF($C$4="citu pasākumu izmaksas",IF('1a+c+n'!$Q21="C",'1a+c+n'!O21,0))</f>
        <v>0</v>
      </c>
      <c r="P21" s="117">
        <f>IF($C$4="citu pasākumu izmaksas",IF('1a+c+n'!$Q21="C",'1a+c+n'!P21,0))</f>
        <v>0</v>
      </c>
    </row>
    <row r="22" spans="1:16" x14ac:dyDescent="0.2">
      <c r="A22" s="51">
        <f>IF(P22=0,0,IF(COUNTBLANK(P22)=1,0,COUNTA($P$14:P22)))</f>
        <v>0</v>
      </c>
      <c r="B22" s="24">
        <f>IF($C$4="citu pasākumu izmaksas",IF('1a+c+n'!$Q22="C",'1a+c+n'!B22,0))</f>
        <v>0</v>
      </c>
      <c r="C22" s="64">
        <f>IF($C$4="citu pasākumu izmaksas",IF('1a+c+n'!$Q22="C",'1a+c+n'!C22,0))</f>
        <v>0</v>
      </c>
      <c r="D22" s="24">
        <f>IF($C$4="citu pasākumu izmaksas",IF('1a+c+n'!$Q22="C",'1a+c+n'!D22,0))</f>
        <v>0</v>
      </c>
      <c r="E22" s="46"/>
      <c r="F22" s="65"/>
      <c r="G22" s="116"/>
      <c r="H22" s="116">
        <f>IF($C$4="citu pasākumu izmaksas",IF('1a+c+n'!$Q22="C",'1a+c+n'!H22,0))</f>
        <v>0</v>
      </c>
      <c r="I22" s="116"/>
      <c r="J22" s="116"/>
      <c r="K22" s="117">
        <f>IF($C$4="citu pasākumu izmaksas",IF('1a+c+n'!$Q22="C",'1a+c+n'!K22,0))</f>
        <v>0</v>
      </c>
      <c r="L22" s="82">
        <f>IF($C$4="citu pasākumu izmaksas",IF('1a+c+n'!$Q22="C",'1a+c+n'!L22,0))</f>
        <v>0</v>
      </c>
      <c r="M22" s="116">
        <f>IF($C$4="citu pasākumu izmaksas",IF('1a+c+n'!$Q22="C",'1a+c+n'!M22,0))</f>
        <v>0</v>
      </c>
      <c r="N22" s="116">
        <f>IF($C$4="citu pasākumu izmaksas",IF('1a+c+n'!$Q22="C",'1a+c+n'!N22,0))</f>
        <v>0</v>
      </c>
      <c r="O22" s="116">
        <f>IF($C$4="citu pasākumu izmaksas",IF('1a+c+n'!$Q22="C",'1a+c+n'!O22,0))</f>
        <v>0</v>
      </c>
      <c r="P22" s="117">
        <f>IF($C$4="citu pasākumu izmaksas",IF('1a+c+n'!$Q22="C",'1a+c+n'!P22,0))</f>
        <v>0</v>
      </c>
    </row>
    <row r="23" spans="1:16" x14ac:dyDescent="0.2">
      <c r="A23" s="51">
        <f>IF(P23=0,0,IF(COUNTBLANK(P23)=1,0,COUNTA($P$14:P23)))</f>
        <v>0</v>
      </c>
      <c r="B23" s="24">
        <f>IF($C$4="citu pasākumu izmaksas",IF('1a+c+n'!$Q23="C",'1a+c+n'!B23,0))</f>
        <v>0</v>
      </c>
      <c r="C23" s="64">
        <f>IF($C$4="citu pasākumu izmaksas",IF('1a+c+n'!$Q23="C",'1a+c+n'!C23,0))</f>
        <v>0</v>
      </c>
      <c r="D23" s="24">
        <f>IF($C$4="citu pasākumu izmaksas",IF('1a+c+n'!$Q23="C",'1a+c+n'!D23,0))</f>
        <v>0</v>
      </c>
      <c r="E23" s="46"/>
      <c r="F23" s="65"/>
      <c r="G23" s="116"/>
      <c r="H23" s="116">
        <f>IF($C$4="citu pasākumu izmaksas",IF('1a+c+n'!$Q23="C",'1a+c+n'!H23,0))</f>
        <v>0</v>
      </c>
      <c r="I23" s="116"/>
      <c r="J23" s="116"/>
      <c r="K23" s="117">
        <f>IF($C$4="citu pasākumu izmaksas",IF('1a+c+n'!$Q23="C",'1a+c+n'!K23,0))</f>
        <v>0</v>
      </c>
      <c r="L23" s="82">
        <f>IF($C$4="citu pasākumu izmaksas",IF('1a+c+n'!$Q23="C",'1a+c+n'!L23,0))</f>
        <v>0</v>
      </c>
      <c r="M23" s="116">
        <f>IF($C$4="citu pasākumu izmaksas",IF('1a+c+n'!$Q23="C",'1a+c+n'!M23,0))</f>
        <v>0</v>
      </c>
      <c r="N23" s="116">
        <f>IF($C$4="citu pasākumu izmaksas",IF('1a+c+n'!$Q23="C",'1a+c+n'!N23,0))</f>
        <v>0</v>
      </c>
      <c r="O23" s="116">
        <f>IF($C$4="citu pasākumu izmaksas",IF('1a+c+n'!$Q23="C",'1a+c+n'!O23,0))</f>
        <v>0</v>
      </c>
      <c r="P23" s="117">
        <f>IF($C$4="citu pasākumu izmaksas",IF('1a+c+n'!$Q23="C",'1a+c+n'!P23,0))</f>
        <v>0</v>
      </c>
    </row>
    <row r="24" spans="1:16" ht="12" thickBot="1" x14ac:dyDescent="0.25">
      <c r="A24" s="51">
        <f>IF(P24=0,0,IF(COUNTBLANK(P24)=1,0,COUNTA($P$14:P24)))</f>
        <v>0</v>
      </c>
      <c r="B24" s="24">
        <f>IF($C$4="citu pasākumu izmaksas",IF('1a+c+n'!$Q24="C",'1a+c+n'!B24,0))</f>
        <v>0</v>
      </c>
      <c r="C24" s="64">
        <f>IF($C$4="citu pasākumu izmaksas",IF('1a+c+n'!$Q24="C",'1a+c+n'!C24,0))</f>
        <v>0</v>
      </c>
      <c r="D24" s="24">
        <f>IF($C$4="citu pasākumu izmaksas",IF('1a+c+n'!$Q24="C",'1a+c+n'!D24,0))</f>
        <v>0</v>
      </c>
      <c r="E24" s="46"/>
      <c r="F24" s="65"/>
      <c r="G24" s="116"/>
      <c r="H24" s="116">
        <f>IF($C$4="citu pasākumu izmaksas",IF('1a+c+n'!$Q24="C",'1a+c+n'!H24,0))</f>
        <v>0</v>
      </c>
      <c r="I24" s="116"/>
      <c r="J24" s="116"/>
      <c r="K24" s="117">
        <f>IF($C$4="citu pasākumu izmaksas",IF('1a+c+n'!$Q24="C",'1a+c+n'!K24,0))</f>
        <v>0</v>
      </c>
      <c r="L24" s="82">
        <f>IF($C$4="citu pasākumu izmaksas",IF('1a+c+n'!$Q24="C",'1a+c+n'!L24,0))</f>
        <v>0</v>
      </c>
      <c r="M24" s="116">
        <f>IF($C$4="citu pasākumu izmaksas",IF('1a+c+n'!$Q24="C",'1a+c+n'!M24,0))</f>
        <v>0</v>
      </c>
      <c r="N24" s="116">
        <f>IF($C$4="citu pasākumu izmaksas",IF('1a+c+n'!$Q24="C",'1a+c+n'!N24,0))</f>
        <v>0</v>
      </c>
      <c r="O24" s="116">
        <f>IF($C$4="citu pasākumu izmaksas",IF('1a+c+n'!$Q24="C",'1a+c+n'!O24,0))</f>
        <v>0</v>
      </c>
      <c r="P24" s="117">
        <f>IF($C$4="citu pasākumu izmaksas",IF('1a+c+n'!$Q24="C",'1a+c+n'!P24,0))</f>
        <v>0</v>
      </c>
    </row>
    <row r="25" spans="1:16" ht="12" customHeight="1" thickBot="1" x14ac:dyDescent="0.25">
      <c r="A25" s="286" t="s">
        <v>62</v>
      </c>
      <c r="B25" s="287"/>
      <c r="C25" s="287"/>
      <c r="D25" s="287"/>
      <c r="E25" s="287"/>
      <c r="F25" s="287"/>
      <c r="G25" s="287"/>
      <c r="H25" s="287"/>
      <c r="I25" s="287"/>
      <c r="J25" s="287"/>
      <c r="K25" s="288"/>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c'!C36:H36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c'!C41:H41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c'!C44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4:H34"/>
    <mergeCell ref="L12:P12"/>
    <mergeCell ref="A25:K25"/>
    <mergeCell ref="C28:H28"/>
    <mergeCell ref="C29:H29"/>
    <mergeCell ref="A31:D31"/>
    <mergeCell ref="C33:H33"/>
  </mergeCells>
  <conditionalFormatting sqref="A25:K25">
    <cfRule type="containsText" dxfId="377"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76" priority="1" operator="equal">
      <formula>0</formula>
    </cfRule>
  </conditionalFormatting>
  <conditionalFormatting sqref="C2:I2 D5:L8 N9:O9 L25:P25 C28:H28 C33:H33 C36">
    <cfRule type="cellIs" dxfId="375"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'1a+c+n'!D1</f>
        <v>1</v>
      </c>
      <c r="E1" s="22"/>
      <c r="F1" s="22"/>
      <c r="G1" s="22"/>
      <c r="H1" s="22"/>
      <c r="I1" s="22"/>
      <c r="J1" s="22"/>
      <c r="N1" s="26"/>
      <c r="O1" s="27"/>
      <c r="P1" s="28"/>
    </row>
    <row r="2" spans="1:16" x14ac:dyDescent="0.2">
      <c r="A2" s="29"/>
      <c r="B2" s="29"/>
      <c r="C2" s="301" t="str">
        <f>'1a+c+n'!C2:I2</f>
        <v>Būvlaukuma sagatavošana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'1a+c+n'!A9</f>
        <v>Tāme sastādīta  2023. gada tirgus cenās, pamatojoties uz DOP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4"/>
      <c r="H14" s="114">
        <f>IF($C$4="Neattiecināmās izmaksas",IF('1a+c+n'!$Q14="N",'1a+c+n'!H14,0))</f>
        <v>0</v>
      </c>
      <c r="I14" s="114"/>
      <c r="J14" s="114"/>
      <c r="K14" s="115">
        <f>IF($C$4="Neattiecināmās izmaksas",IF('1a+c+n'!$Q14="N",'1a+c+n'!K14,0))</f>
        <v>0</v>
      </c>
      <c r="L14" s="81">
        <f>IF($C$4="Neattiecināmās izmaksas",IF('1a+c+n'!$Q14="N",'1a+c+n'!L14,0))</f>
        <v>0</v>
      </c>
      <c r="M14" s="114">
        <f>IF($C$4="Neattiecināmās izmaksas",IF('1a+c+n'!$Q14="N",'1a+c+n'!M14,0))</f>
        <v>0</v>
      </c>
      <c r="N14" s="114">
        <f>IF($C$4="Neattiecināmās izmaksas",IF('1a+c+n'!$Q14="N",'1a+c+n'!N14,0))</f>
        <v>0</v>
      </c>
      <c r="O14" s="114">
        <f>IF($C$4="Neattiecināmās izmaksas",IF('1a+c+n'!$Q14="N",'1a+c+n'!O14,0))</f>
        <v>0</v>
      </c>
      <c r="P14" s="115">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6"/>
      <c r="H15" s="116">
        <f>IF($C$4="Neattiecināmās izmaksas",IF('1a+c+n'!$Q15="N",'1a+c+n'!H15,0))</f>
        <v>0</v>
      </c>
      <c r="I15" s="116"/>
      <c r="J15" s="116"/>
      <c r="K15" s="117">
        <f>IF($C$4="Neattiecināmās izmaksas",IF('1a+c+n'!$Q15="N",'1a+c+n'!K15,0))</f>
        <v>0</v>
      </c>
      <c r="L15" s="82">
        <f>IF($C$4="Neattiecināmās izmaksas",IF('1a+c+n'!$Q15="N",'1a+c+n'!L15,0))</f>
        <v>0</v>
      </c>
      <c r="M15" s="116">
        <f>IF($C$4="Neattiecināmās izmaksas",IF('1a+c+n'!$Q15="N",'1a+c+n'!M15,0))</f>
        <v>0</v>
      </c>
      <c r="N15" s="116">
        <f>IF($C$4="Neattiecināmās izmaksas",IF('1a+c+n'!$Q15="N",'1a+c+n'!N15,0))</f>
        <v>0</v>
      </c>
      <c r="O15" s="116">
        <f>IF($C$4="Neattiecināmās izmaksas",IF('1a+c+n'!$Q15="N",'1a+c+n'!O15,0))</f>
        <v>0</v>
      </c>
      <c r="P15" s="117">
        <f>IF($C$4="Neattiecināmās izmaksas",IF('1a+c+n'!$Q15="N",'1a+c+n'!P15,0))</f>
        <v>0</v>
      </c>
    </row>
    <row r="16" spans="1:16" x14ac:dyDescent="0.2">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6"/>
      <c r="H16" s="116">
        <f>IF($C$4="Neattiecināmās izmaksas",IF('1a+c+n'!$Q16="N",'1a+c+n'!H16,0))</f>
        <v>0</v>
      </c>
      <c r="I16" s="116"/>
      <c r="J16" s="116"/>
      <c r="K16" s="117">
        <f>IF($C$4="Neattiecināmās izmaksas",IF('1a+c+n'!$Q16="N",'1a+c+n'!K16,0))</f>
        <v>0</v>
      </c>
      <c r="L16" s="82">
        <f>IF($C$4="Neattiecināmās izmaksas",IF('1a+c+n'!$Q16="N",'1a+c+n'!L16,0))</f>
        <v>0</v>
      </c>
      <c r="M16" s="116">
        <f>IF($C$4="Neattiecināmās izmaksas",IF('1a+c+n'!$Q16="N",'1a+c+n'!M16,0))</f>
        <v>0</v>
      </c>
      <c r="N16" s="116">
        <f>IF($C$4="Neattiecināmās izmaksas",IF('1a+c+n'!$Q16="N",'1a+c+n'!N16,0))</f>
        <v>0</v>
      </c>
      <c r="O16" s="116">
        <f>IF($C$4="Neattiecināmās izmaksas",IF('1a+c+n'!$Q16="N",'1a+c+n'!O16,0))</f>
        <v>0</v>
      </c>
      <c r="P16" s="117">
        <f>IF($C$4="Neattiecināmās izmaksas",IF('1a+c+n'!$Q16="N",'1a+c+n'!P16,0))</f>
        <v>0</v>
      </c>
    </row>
    <row r="17" spans="1:16" x14ac:dyDescent="0.2">
      <c r="A17" s="51">
        <f>IF(P17=0,0,IF(COUNTBLANK(P17)=1,0,COUNTA($P$14:P17)))</f>
        <v>0</v>
      </c>
      <c r="B17" s="24">
        <f>IF($C$4="Neattiecināmās izmaksas",IF('1a+c+n'!$Q17="N",'1a+c+n'!B17,0))</f>
        <v>0</v>
      </c>
      <c r="C17" s="64">
        <f>IF($C$4="Neattiecināmās izmaksas",IF('1a+c+n'!$Q17="N",'1a+c+n'!C17,0))</f>
        <v>0</v>
      </c>
      <c r="D17" s="24">
        <f>IF($C$4="Neattiecināmās izmaksas",IF('1a+c+n'!$Q17="N",'1a+c+n'!D17,0))</f>
        <v>0</v>
      </c>
      <c r="E17" s="46"/>
      <c r="F17" s="65"/>
      <c r="G17" s="116"/>
      <c r="H17" s="116">
        <f>IF($C$4="Neattiecināmās izmaksas",IF('1a+c+n'!$Q17="N",'1a+c+n'!H17,0))</f>
        <v>0</v>
      </c>
      <c r="I17" s="116"/>
      <c r="J17" s="116"/>
      <c r="K17" s="117">
        <f>IF($C$4="Neattiecināmās izmaksas",IF('1a+c+n'!$Q17="N",'1a+c+n'!K17,0))</f>
        <v>0</v>
      </c>
      <c r="L17" s="82">
        <f>IF($C$4="Neattiecināmās izmaksas",IF('1a+c+n'!$Q17="N",'1a+c+n'!L17,0))</f>
        <v>0</v>
      </c>
      <c r="M17" s="116">
        <f>IF($C$4="Neattiecināmās izmaksas",IF('1a+c+n'!$Q17="N",'1a+c+n'!M17,0))</f>
        <v>0</v>
      </c>
      <c r="N17" s="116">
        <f>IF($C$4="Neattiecināmās izmaksas",IF('1a+c+n'!$Q17="N",'1a+c+n'!N17,0))</f>
        <v>0</v>
      </c>
      <c r="O17" s="116">
        <f>IF($C$4="Neattiecināmās izmaksas",IF('1a+c+n'!$Q17="N",'1a+c+n'!O17,0))</f>
        <v>0</v>
      </c>
      <c r="P17" s="117">
        <f>IF($C$4="Neattiecināmās izmaksas",IF('1a+c+n'!$Q17="N",'1a+c+n'!P17,0))</f>
        <v>0</v>
      </c>
    </row>
    <row r="18" spans="1:16" x14ac:dyDescent="0.2">
      <c r="A18" s="51">
        <f>IF(P18=0,0,IF(COUNTBLANK(P18)=1,0,COUNTA($P$14:P18)))</f>
        <v>0</v>
      </c>
      <c r="B18" s="24">
        <f>IF($C$4="Neattiecināmās izmaksas",IF('1a+c+n'!$Q18="N",'1a+c+n'!B18,0))</f>
        <v>0</v>
      </c>
      <c r="C18" s="64">
        <f>IF($C$4="Neattiecināmās izmaksas",IF('1a+c+n'!$Q18="N",'1a+c+n'!C18,0))</f>
        <v>0</v>
      </c>
      <c r="D18" s="24">
        <f>IF($C$4="Neattiecināmās izmaksas",IF('1a+c+n'!$Q18="N",'1a+c+n'!D18,0))</f>
        <v>0</v>
      </c>
      <c r="E18" s="46"/>
      <c r="F18" s="65"/>
      <c r="G18" s="116"/>
      <c r="H18" s="116">
        <f>IF($C$4="Neattiecināmās izmaksas",IF('1a+c+n'!$Q18="N",'1a+c+n'!H18,0))</f>
        <v>0</v>
      </c>
      <c r="I18" s="116"/>
      <c r="J18" s="116"/>
      <c r="K18" s="117">
        <f>IF($C$4="Neattiecināmās izmaksas",IF('1a+c+n'!$Q18="N",'1a+c+n'!K18,0))</f>
        <v>0</v>
      </c>
      <c r="L18" s="82">
        <f>IF($C$4="Neattiecināmās izmaksas",IF('1a+c+n'!$Q18="N",'1a+c+n'!L18,0))</f>
        <v>0</v>
      </c>
      <c r="M18" s="116">
        <f>IF($C$4="Neattiecināmās izmaksas",IF('1a+c+n'!$Q18="N",'1a+c+n'!M18,0))</f>
        <v>0</v>
      </c>
      <c r="N18" s="116">
        <f>IF($C$4="Neattiecināmās izmaksas",IF('1a+c+n'!$Q18="N",'1a+c+n'!N18,0))</f>
        <v>0</v>
      </c>
      <c r="O18" s="116">
        <f>IF($C$4="Neattiecināmās izmaksas",IF('1a+c+n'!$Q18="N",'1a+c+n'!O18,0))</f>
        <v>0</v>
      </c>
      <c r="P18" s="117">
        <f>IF($C$4="Neattiecināmās izmaksas",IF('1a+c+n'!$Q18="N",'1a+c+n'!P18,0))</f>
        <v>0</v>
      </c>
    </row>
    <row r="19" spans="1:16" x14ac:dyDescent="0.2">
      <c r="A19" s="51">
        <f>IF(P19=0,0,IF(COUNTBLANK(P19)=1,0,COUNTA($P$14:P19)))</f>
        <v>0</v>
      </c>
      <c r="B19" s="24">
        <f>IF($C$4="Neattiecināmās izmaksas",IF('1a+c+n'!$Q19="N",'1a+c+n'!B19,0))</f>
        <v>0</v>
      </c>
      <c r="C19" s="64">
        <f>IF($C$4="Neattiecināmās izmaksas",IF('1a+c+n'!$Q19="N",'1a+c+n'!C19,0))</f>
        <v>0</v>
      </c>
      <c r="D19" s="24">
        <f>IF($C$4="Neattiecināmās izmaksas",IF('1a+c+n'!$Q19="N",'1a+c+n'!D19,0))</f>
        <v>0</v>
      </c>
      <c r="E19" s="46"/>
      <c r="F19" s="65"/>
      <c r="G19" s="116"/>
      <c r="H19" s="116">
        <f>IF($C$4="Neattiecināmās izmaksas",IF('1a+c+n'!$Q19="N",'1a+c+n'!H19,0))</f>
        <v>0</v>
      </c>
      <c r="I19" s="116"/>
      <c r="J19" s="116"/>
      <c r="K19" s="117">
        <f>IF($C$4="Neattiecināmās izmaksas",IF('1a+c+n'!$Q19="N",'1a+c+n'!K19,0))</f>
        <v>0</v>
      </c>
      <c r="L19" s="82">
        <f>IF($C$4="Neattiecināmās izmaksas",IF('1a+c+n'!$Q19="N",'1a+c+n'!L19,0))</f>
        <v>0</v>
      </c>
      <c r="M19" s="116">
        <f>IF($C$4="Neattiecināmās izmaksas",IF('1a+c+n'!$Q19="N",'1a+c+n'!M19,0))</f>
        <v>0</v>
      </c>
      <c r="N19" s="116">
        <f>IF($C$4="Neattiecināmās izmaksas",IF('1a+c+n'!$Q19="N",'1a+c+n'!N19,0))</f>
        <v>0</v>
      </c>
      <c r="O19" s="116">
        <f>IF($C$4="Neattiecināmās izmaksas",IF('1a+c+n'!$Q19="N",'1a+c+n'!O19,0))</f>
        <v>0</v>
      </c>
      <c r="P19" s="117">
        <f>IF($C$4="Neattiecināmās izmaksas",IF('1a+c+n'!$Q19="N",'1a+c+n'!P19,0))</f>
        <v>0</v>
      </c>
    </row>
    <row r="20" spans="1:16" x14ac:dyDescent="0.2">
      <c r="A20" s="51">
        <f>IF(P20=0,0,IF(COUNTBLANK(P20)=1,0,COUNTA($P$14:P20)))</f>
        <v>0</v>
      </c>
      <c r="B20" s="24">
        <f>IF($C$4="Neattiecināmās izmaksas",IF('1a+c+n'!$Q20="N",'1a+c+n'!B20,0))</f>
        <v>0</v>
      </c>
      <c r="C20" s="64">
        <f>IF($C$4="Neattiecināmās izmaksas",IF('1a+c+n'!$Q20="N",'1a+c+n'!C20,0))</f>
        <v>0</v>
      </c>
      <c r="D20" s="24">
        <f>IF($C$4="Neattiecināmās izmaksas",IF('1a+c+n'!$Q20="N",'1a+c+n'!D20,0))</f>
        <v>0</v>
      </c>
      <c r="E20" s="46"/>
      <c r="F20" s="65"/>
      <c r="G20" s="116"/>
      <c r="H20" s="116">
        <f>IF($C$4="Neattiecināmās izmaksas",IF('1a+c+n'!$Q20="N",'1a+c+n'!H20,0))</f>
        <v>0</v>
      </c>
      <c r="I20" s="116"/>
      <c r="J20" s="116"/>
      <c r="K20" s="117">
        <f>IF($C$4="Neattiecināmās izmaksas",IF('1a+c+n'!$Q20="N",'1a+c+n'!K20,0))</f>
        <v>0</v>
      </c>
      <c r="L20" s="82">
        <f>IF($C$4="Neattiecināmās izmaksas",IF('1a+c+n'!$Q20="N",'1a+c+n'!L20,0))</f>
        <v>0</v>
      </c>
      <c r="M20" s="116">
        <f>IF($C$4="Neattiecināmās izmaksas",IF('1a+c+n'!$Q20="N",'1a+c+n'!M20,0))</f>
        <v>0</v>
      </c>
      <c r="N20" s="116">
        <f>IF($C$4="Neattiecināmās izmaksas",IF('1a+c+n'!$Q20="N",'1a+c+n'!N20,0))</f>
        <v>0</v>
      </c>
      <c r="O20" s="116">
        <f>IF($C$4="Neattiecināmās izmaksas",IF('1a+c+n'!$Q20="N",'1a+c+n'!O20,0))</f>
        <v>0</v>
      </c>
      <c r="P20" s="117">
        <f>IF($C$4="Neattiecināmās izmaksas",IF('1a+c+n'!$Q20="N",'1a+c+n'!P20,0))</f>
        <v>0</v>
      </c>
    </row>
    <row r="21" spans="1:16" x14ac:dyDescent="0.2">
      <c r="A21" s="51">
        <f>IF(P21=0,0,IF(COUNTBLANK(P21)=1,0,COUNTA($P$14:P21)))</f>
        <v>0</v>
      </c>
      <c r="B21" s="24">
        <f>IF($C$4="Neattiecināmās izmaksas",IF('1a+c+n'!$Q21="N",'1a+c+n'!B21,0))</f>
        <v>0</v>
      </c>
      <c r="C21" s="64">
        <f>IF($C$4="Neattiecināmās izmaksas",IF('1a+c+n'!$Q21="N",'1a+c+n'!C21,0))</f>
        <v>0</v>
      </c>
      <c r="D21" s="24">
        <f>IF($C$4="Neattiecināmās izmaksas",IF('1a+c+n'!$Q21="N",'1a+c+n'!D21,0))</f>
        <v>0</v>
      </c>
      <c r="E21" s="46"/>
      <c r="F21" s="65"/>
      <c r="G21" s="116"/>
      <c r="H21" s="116">
        <f>IF($C$4="Neattiecināmās izmaksas",IF('1a+c+n'!$Q21="N",'1a+c+n'!H21,0))</f>
        <v>0</v>
      </c>
      <c r="I21" s="116"/>
      <c r="J21" s="116"/>
      <c r="K21" s="117">
        <f>IF($C$4="Neattiecināmās izmaksas",IF('1a+c+n'!$Q21="N",'1a+c+n'!K21,0))</f>
        <v>0</v>
      </c>
      <c r="L21" s="82">
        <f>IF($C$4="Neattiecināmās izmaksas",IF('1a+c+n'!$Q21="N",'1a+c+n'!L21,0))</f>
        <v>0</v>
      </c>
      <c r="M21" s="116">
        <f>IF($C$4="Neattiecināmās izmaksas",IF('1a+c+n'!$Q21="N",'1a+c+n'!M21,0))</f>
        <v>0</v>
      </c>
      <c r="N21" s="116">
        <f>IF($C$4="Neattiecināmās izmaksas",IF('1a+c+n'!$Q21="N",'1a+c+n'!N21,0))</f>
        <v>0</v>
      </c>
      <c r="O21" s="116">
        <f>IF($C$4="Neattiecināmās izmaksas",IF('1a+c+n'!$Q21="N",'1a+c+n'!O21,0))</f>
        <v>0</v>
      </c>
      <c r="P21" s="117">
        <f>IF($C$4="Neattiecināmās izmaksas",IF('1a+c+n'!$Q21="N",'1a+c+n'!P21,0))</f>
        <v>0</v>
      </c>
    </row>
    <row r="22" spans="1:16" x14ac:dyDescent="0.2">
      <c r="A22" s="51">
        <f>IF(P22=0,0,IF(COUNTBLANK(P22)=1,0,COUNTA($P$14:P22)))</f>
        <v>0</v>
      </c>
      <c r="B22" s="24">
        <f>IF($C$4="Neattiecināmās izmaksas",IF('1a+c+n'!$Q22="N",'1a+c+n'!B22,0))</f>
        <v>0</v>
      </c>
      <c r="C22" s="64">
        <f>IF($C$4="Neattiecināmās izmaksas",IF('1a+c+n'!$Q22="N",'1a+c+n'!C22,0))</f>
        <v>0</v>
      </c>
      <c r="D22" s="24">
        <f>IF($C$4="Neattiecināmās izmaksas",IF('1a+c+n'!$Q22="N",'1a+c+n'!D22,0))</f>
        <v>0</v>
      </c>
      <c r="E22" s="46"/>
      <c r="F22" s="65"/>
      <c r="G22" s="116"/>
      <c r="H22" s="116">
        <f>IF($C$4="Neattiecināmās izmaksas",IF('1a+c+n'!$Q22="N",'1a+c+n'!H22,0))</f>
        <v>0</v>
      </c>
      <c r="I22" s="116"/>
      <c r="J22" s="116"/>
      <c r="K22" s="117">
        <f>IF($C$4="Neattiecināmās izmaksas",IF('1a+c+n'!$Q22="N",'1a+c+n'!K22,0))</f>
        <v>0</v>
      </c>
      <c r="L22" s="82">
        <f>IF($C$4="Neattiecināmās izmaksas",IF('1a+c+n'!$Q22="N",'1a+c+n'!L22,0))</f>
        <v>0</v>
      </c>
      <c r="M22" s="116">
        <f>IF($C$4="Neattiecināmās izmaksas",IF('1a+c+n'!$Q22="N",'1a+c+n'!M22,0))</f>
        <v>0</v>
      </c>
      <c r="N22" s="116">
        <f>IF($C$4="Neattiecināmās izmaksas",IF('1a+c+n'!$Q22="N",'1a+c+n'!N22,0))</f>
        <v>0</v>
      </c>
      <c r="O22" s="116">
        <f>IF($C$4="Neattiecināmās izmaksas",IF('1a+c+n'!$Q22="N",'1a+c+n'!O22,0))</f>
        <v>0</v>
      </c>
      <c r="P22" s="117">
        <f>IF($C$4="Neattiecināmās izmaksas",IF('1a+c+n'!$Q22="N",'1a+c+n'!P22,0))</f>
        <v>0</v>
      </c>
    </row>
    <row r="23" spans="1:16" x14ac:dyDescent="0.2">
      <c r="A23" s="51">
        <f>IF(P23=0,0,IF(COUNTBLANK(P23)=1,0,COUNTA($P$14:P23)))</f>
        <v>0</v>
      </c>
      <c r="B23" s="24">
        <f>IF($C$4="Neattiecināmās izmaksas",IF('1a+c+n'!$Q23="N",'1a+c+n'!B23,0))</f>
        <v>0</v>
      </c>
      <c r="C23" s="64">
        <f>IF($C$4="Neattiecināmās izmaksas",IF('1a+c+n'!$Q23="N",'1a+c+n'!C23,0))</f>
        <v>0</v>
      </c>
      <c r="D23" s="24">
        <f>IF($C$4="Neattiecināmās izmaksas",IF('1a+c+n'!$Q23="N",'1a+c+n'!D23,0))</f>
        <v>0</v>
      </c>
      <c r="E23" s="46"/>
      <c r="F23" s="65"/>
      <c r="G23" s="116"/>
      <c r="H23" s="116">
        <f>IF($C$4="Neattiecināmās izmaksas",IF('1a+c+n'!$Q23="N",'1a+c+n'!H23,0))</f>
        <v>0</v>
      </c>
      <c r="I23" s="116"/>
      <c r="J23" s="116"/>
      <c r="K23" s="117">
        <f>IF($C$4="Neattiecināmās izmaksas",IF('1a+c+n'!$Q23="N",'1a+c+n'!K23,0))</f>
        <v>0</v>
      </c>
      <c r="L23" s="82">
        <f>IF($C$4="Neattiecināmās izmaksas",IF('1a+c+n'!$Q23="N",'1a+c+n'!L23,0))</f>
        <v>0</v>
      </c>
      <c r="M23" s="116">
        <f>IF($C$4="Neattiecināmās izmaksas",IF('1a+c+n'!$Q23="N",'1a+c+n'!M23,0))</f>
        <v>0</v>
      </c>
      <c r="N23" s="116">
        <f>IF($C$4="Neattiecināmās izmaksas",IF('1a+c+n'!$Q23="N",'1a+c+n'!N23,0))</f>
        <v>0</v>
      </c>
      <c r="O23" s="116">
        <f>IF($C$4="Neattiecināmās izmaksas",IF('1a+c+n'!$Q23="N",'1a+c+n'!O23,0))</f>
        <v>0</v>
      </c>
      <c r="P23" s="117">
        <f>IF($C$4="Neattiecināmās izmaksas",IF('1a+c+n'!$Q23="N",'1a+c+n'!P23,0))</f>
        <v>0</v>
      </c>
    </row>
    <row r="24" spans="1:16" ht="12" thickBot="1" x14ac:dyDescent="0.25">
      <c r="A24" s="51">
        <f>IF(P24=0,0,IF(COUNTBLANK(P24)=1,0,COUNTA($P$14:P24)))</f>
        <v>0</v>
      </c>
      <c r="B24" s="24">
        <f>IF($C$4="Neattiecināmās izmaksas",IF('1a+c+n'!$Q24="N",'1a+c+n'!B24,0))</f>
        <v>0</v>
      </c>
      <c r="C24" s="64">
        <f>IF($C$4="Neattiecināmās izmaksas",IF('1a+c+n'!$Q24="N",'1a+c+n'!C24,0))</f>
        <v>0</v>
      </c>
      <c r="D24" s="24">
        <f>IF($C$4="Neattiecināmās izmaksas",IF('1a+c+n'!$Q24="N",'1a+c+n'!D24,0))</f>
        <v>0</v>
      </c>
      <c r="E24" s="46"/>
      <c r="F24" s="65"/>
      <c r="G24" s="116"/>
      <c r="H24" s="116">
        <f>IF($C$4="Neattiecināmās izmaksas",IF('1a+c+n'!$Q24="N",'1a+c+n'!H24,0))</f>
        <v>0</v>
      </c>
      <c r="I24" s="116"/>
      <c r="J24" s="116"/>
      <c r="K24" s="117">
        <f>IF($C$4="Neattiecināmās izmaksas",IF('1a+c+n'!$Q24="N",'1a+c+n'!K24,0))</f>
        <v>0</v>
      </c>
      <c r="L24" s="82">
        <f>IF($C$4="Neattiecināmās izmaksas",IF('1a+c+n'!$Q24="N",'1a+c+n'!L24,0))</f>
        <v>0</v>
      </c>
      <c r="M24" s="116">
        <f>IF($C$4="Neattiecināmās izmaksas",IF('1a+c+n'!$Q24="N",'1a+c+n'!M24,0))</f>
        <v>0</v>
      </c>
      <c r="N24" s="116">
        <f>IF($C$4="Neattiecināmās izmaksas",IF('1a+c+n'!$Q24="N",'1a+c+n'!N24,0))</f>
        <v>0</v>
      </c>
      <c r="O24" s="116">
        <f>IF($C$4="Neattiecināmās izmaksas",IF('1a+c+n'!$Q24="N",'1a+c+n'!O24,0))</f>
        <v>0</v>
      </c>
      <c r="P24" s="117">
        <f>IF($C$4="Neattiecināmās izmaksas",IF('1a+c+n'!$Q24="N",'1a+c+n'!P24,0))</f>
        <v>0</v>
      </c>
    </row>
    <row r="25" spans="1:16" ht="12" customHeight="1" thickBot="1" x14ac:dyDescent="0.25">
      <c r="A25" s="286" t="s">
        <v>62</v>
      </c>
      <c r="B25" s="287"/>
      <c r="C25" s="287"/>
      <c r="D25" s="287"/>
      <c r="E25" s="287"/>
      <c r="F25" s="287"/>
      <c r="G25" s="287"/>
      <c r="H25" s="287"/>
      <c r="I25" s="287"/>
      <c r="J25" s="287"/>
      <c r="K25" s="288"/>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n'!C36:H36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374"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73" priority="1" operator="equal">
      <formula>0</formula>
    </cfRule>
  </conditionalFormatting>
  <conditionalFormatting sqref="C2:I2 D5:L8 N9:O9 L25:P25 C28:H28 C33:H33 C36">
    <cfRule type="cellIs" dxfId="372"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41"/>
  <sheetViews>
    <sheetView topLeftCell="A21" zoomScale="85" zoomScaleNormal="85" workbookViewId="0">
      <selection activeCell="I14" sqref="I14:J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2</v>
      </c>
      <c r="E1" s="22"/>
      <c r="F1" s="22"/>
      <c r="G1" s="22"/>
      <c r="H1" s="22"/>
      <c r="I1" s="22"/>
      <c r="J1" s="22"/>
      <c r="N1" s="26"/>
      <c r="O1" s="27"/>
      <c r="P1" s="28"/>
    </row>
    <row r="2" spans="1:17" x14ac:dyDescent="0.2">
      <c r="A2" s="29"/>
      <c r="B2" s="29"/>
      <c r="C2" s="301" t="s">
        <v>431</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P29</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ht="45" x14ac:dyDescent="0.2">
      <c r="A14" s="50">
        <v>1</v>
      </c>
      <c r="B14" s="23" t="s">
        <v>81</v>
      </c>
      <c r="C14" s="70" t="s">
        <v>82</v>
      </c>
      <c r="D14" s="23" t="s">
        <v>68</v>
      </c>
      <c r="E14" s="45">
        <v>1</v>
      </c>
      <c r="F14" s="71"/>
      <c r="G14" s="134"/>
      <c r="H14" s="108">
        <f>F14*G14</f>
        <v>0</v>
      </c>
      <c r="I14" s="134"/>
      <c r="J14" s="134"/>
      <c r="K14" s="112">
        <f>SUM(H14:J14)</f>
        <v>0</v>
      </c>
      <c r="L14" s="71">
        <f>E14*F14</f>
        <v>0</v>
      </c>
      <c r="M14" s="108">
        <f>H14*E14</f>
        <v>0</v>
      </c>
      <c r="N14" s="108">
        <f>I14*E14</f>
        <v>0</v>
      </c>
      <c r="O14" s="108">
        <f>J14*E14</f>
        <v>0</v>
      </c>
      <c r="P14" s="109">
        <f>SUM(M14:O14)</f>
        <v>0</v>
      </c>
      <c r="Q14" s="57" t="s">
        <v>47</v>
      </c>
    </row>
    <row r="15" spans="1:17" ht="22.5" x14ac:dyDescent="0.2">
      <c r="A15" s="36">
        <v>2</v>
      </c>
      <c r="B15" s="133" t="s">
        <v>81</v>
      </c>
      <c r="C15" s="40" t="s">
        <v>294</v>
      </c>
      <c r="D15" s="24" t="s">
        <v>70</v>
      </c>
      <c r="E15" s="46">
        <v>6</v>
      </c>
      <c r="F15" s="41"/>
      <c r="G15" s="135"/>
      <c r="H15" s="110">
        <f t="shared" ref="H15:H26" si="0">F15*G15</f>
        <v>0</v>
      </c>
      <c r="I15" s="135"/>
      <c r="J15" s="135"/>
      <c r="K15" s="113">
        <f t="shared" ref="K15:K26" si="1">SUM(H15:J15)</f>
        <v>0</v>
      </c>
      <c r="L15" s="41">
        <f t="shared" ref="L15:L26" si="2">E15*F15</f>
        <v>0</v>
      </c>
      <c r="M15" s="110">
        <f t="shared" ref="M15:M26" si="3">H15*E15</f>
        <v>0</v>
      </c>
      <c r="N15" s="110">
        <f t="shared" ref="N15:N26" si="4">I15*E15</f>
        <v>0</v>
      </c>
      <c r="O15" s="110">
        <f t="shared" ref="O15:O26" si="5">J15*E15</f>
        <v>0</v>
      </c>
      <c r="P15" s="111">
        <f t="shared" ref="P15:P26" si="6">SUM(M15:O15)</f>
        <v>0</v>
      </c>
      <c r="Q15" s="61" t="s">
        <v>46</v>
      </c>
    </row>
    <row r="16" spans="1:17" ht="22.5" x14ac:dyDescent="0.2">
      <c r="A16" s="36">
        <v>3</v>
      </c>
      <c r="B16" s="133" t="s">
        <v>81</v>
      </c>
      <c r="C16" s="40" t="s">
        <v>295</v>
      </c>
      <c r="D16" s="24" t="s">
        <v>83</v>
      </c>
      <c r="E16" s="46">
        <v>16</v>
      </c>
      <c r="F16" s="41"/>
      <c r="G16" s="135"/>
      <c r="H16" s="110">
        <f t="shared" si="0"/>
        <v>0</v>
      </c>
      <c r="I16" s="135"/>
      <c r="J16" s="135"/>
      <c r="K16" s="113">
        <f t="shared" si="1"/>
        <v>0</v>
      </c>
      <c r="L16" s="41">
        <f t="shared" si="2"/>
        <v>0</v>
      </c>
      <c r="M16" s="110">
        <f t="shared" si="3"/>
        <v>0</v>
      </c>
      <c r="N16" s="110">
        <f t="shared" si="4"/>
        <v>0</v>
      </c>
      <c r="O16" s="110">
        <f t="shared" si="5"/>
        <v>0</v>
      </c>
      <c r="P16" s="111">
        <f t="shared" si="6"/>
        <v>0</v>
      </c>
      <c r="Q16" s="61" t="s">
        <v>46</v>
      </c>
    </row>
    <row r="17" spans="1:17" ht="22.5" x14ac:dyDescent="0.2">
      <c r="A17" s="36">
        <v>4</v>
      </c>
      <c r="B17" s="133" t="s">
        <v>81</v>
      </c>
      <c r="C17" s="40" t="s">
        <v>84</v>
      </c>
      <c r="D17" s="24" t="s">
        <v>66</v>
      </c>
      <c r="E17" s="46">
        <v>242</v>
      </c>
      <c r="F17" s="41"/>
      <c r="G17" s="135"/>
      <c r="H17" s="110">
        <f t="shared" si="0"/>
        <v>0</v>
      </c>
      <c r="I17" s="135"/>
      <c r="J17" s="135"/>
      <c r="K17" s="113">
        <f t="shared" si="1"/>
        <v>0</v>
      </c>
      <c r="L17" s="41">
        <f t="shared" si="2"/>
        <v>0</v>
      </c>
      <c r="M17" s="110">
        <f t="shared" si="3"/>
        <v>0</v>
      </c>
      <c r="N17" s="110">
        <f t="shared" si="4"/>
        <v>0</v>
      </c>
      <c r="O17" s="110">
        <f t="shared" si="5"/>
        <v>0</v>
      </c>
      <c r="P17" s="111">
        <f t="shared" si="6"/>
        <v>0</v>
      </c>
      <c r="Q17" s="61" t="s">
        <v>46</v>
      </c>
    </row>
    <row r="18" spans="1:17" ht="22.5" x14ac:dyDescent="0.2">
      <c r="A18" s="36">
        <v>5</v>
      </c>
      <c r="B18" s="133" t="s">
        <v>81</v>
      </c>
      <c r="C18" s="40" t="s">
        <v>85</v>
      </c>
      <c r="D18" s="24" t="s">
        <v>70</v>
      </c>
      <c r="E18" s="46">
        <v>30</v>
      </c>
      <c r="F18" s="41"/>
      <c r="G18" s="135"/>
      <c r="H18" s="110">
        <f t="shared" si="0"/>
        <v>0</v>
      </c>
      <c r="I18" s="135"/>
      <c r="J18" s="135"/>
      <c r="K18" s="113">
        <f t="shared" si="1"/>
        <v>0</v>
      </c>
      <c r="L18" s="41">
        <f t="shared" si="2"/>
        <v>0</v>
      </c>
      <c r="M18" s="110">
        <f t="shared" si="3"/>
        <v>0</v>
      </c>
      <c r="N18" s="110">
        <f t="shared" si="4"/>
        <v>0</v>
      </c>
      <c r="O18" s="110">
        <f t="shared" si="5"/>
        <v>0</v>
      </c>
      <c r="P18" s="111">
        <f t="shared" si="6"/>
        <v>0</v>
      </c>
      <c r="Q18" s="61" t="s">
        <v>46</v>
      </c>
    </row>
    <row r="19" spans="1:17" ht="22.5" x14ac:dyDescent="0.2">
      <c r="A19" s="36">
        <v>6</v>
      </c>
      <c r="B19" s="133" t="s">
        <v>81</v>
      </c>
      <c r="C19" s="40" t="s">
        <v>298</v>
      </c>
      <c r="D19" s="24" t="s">
        <v>70</v>
      </c>
      <c r="E19" s="46">
        <v>17</v>
      </c>
      <c r="F19" s="41"/>
      <c r="G19" s="135"/>
      <c r="H19" s="110">
        <f t="shared" ref="H19" si="7">F19*G19</f>
        <v>0</v>
      </c>
      <c r="I19" s="135"/>
      <c r="J19" s="135"/>
      <c r="K19" s="113">
        <f t="shared" ref="K19" si="8">SUM(H19:J19)</f>
        <v>0</v>
      </c>
      <c r="L19" s="41">
        <f t="shared" ref="L19" si="9">E19*F19</f>
        <v>0</v>
      </c>
      <c r="M19" s="110">
        <f t="shared" ref="M19" si="10">H19*E19</f>
        <v>0</v>
      </c>
      <c r="N19" s="110">
        <f t="shared" ref="N19" si="11">I19*E19</f>
        <v>0</v>
      </c>
      <c r="O19" s="110">
        <f t="shared" ref="O19" si="12">J19*E19</f>
        <v>0</v>
      </c>
      <c r="P19" s="111">
        <f t="shared" ref="P19" si="13">SUM(M19:O19)</f>
        <v>0</v>
      </c>
      <c r="Q19" s="61" t="s">
        <v>46</v>
      </c>
    </row>
    <row r="20" spans="1:17" ht="22.5" x14ac:dyDescent="0.2">
      <c r="A20" s="36">
        <v>7</v>
      </c>
      <c r="B20" s="133" t="s">
        <v>81</v>
      </c>
      <c r="C20" s="40" t="s">
        <v>299</v>
      </c>
      <c r="D20" s="24" t="s">
        <v>70</v>
      </c>
      <c r="E20" s="46">
        <v>2</v>
      </c>
      <c r="F20" s="41"/>
      <c r="G20" s="135"/>
      <c r="H20" s="110">
        <f t="shared" ref="H20" si="14">F20*G20</f>
        <v>0</v>
      </c>
      <c r="I20" s="135"/>
      <c r="J20" s="135"/>
      <c r="K20" s="113">
        <f t="shared" ref="K20" si="15">SUM(H20:J20)</f>
        <v>0</v>
      </c>
      <c r="L20" s="41">
        <f t="shared" ref="L20" si="16">E20*F20</f>
        <v>0</v>
      </c>
      <c r="M20" s="110">
        <f t="shared" ref="M20" si="17">H20*E20</f>
        <v>0</v>
      </c>
      <c r="N20" s="110">
        <f t="shared" ref="N20" si="18">I20*E20</f>
        <v>0</v>
      </c>
      <c r="O20" s="110">
        <f t="shared" ref="O20" si="19">J20*E20</f>
        <v>0</v>
      </c>
      <c r="P20" s="111">
        <f t="shared" ref="P20" si="20">SUM(M20:O20)</f>
        <v>0</v>
      </c>
      <c r="Q20" s="61" t="s">
        <v>46</v>
      </c>
    </row>
    <row r="21" spans="1:17" ht="22.5" x14ac:dyDescent="0.2">
      <c r="A21" s="36">
        <v>8</v>
      </c>
      <c r="B21" s="133" t="s">
        <v>81</v>
      </c>
      <c r="C21" s="40" t="s">
        <v>86</v>
      </c>
      <c r="D21" s="24" t="s">
        <v>70</v>
      </c>
      <c r="E21" s="46">
        <v>15</v>
      </c>
      <c r="F21" s="41"/>
      <c r="G21" s="135"/>
      <c r="H21" s="110">
        <f t="shared" si="0"/>
        <v>0</v>
      </c>
      <c r="I21" s="135"/>
      <c r="J21" s="135"/>
      <c r="K21" s="113">
        <f t="shared" si="1"/>
        <v>0</v>
      </c>
      <c r="L21" s="41">
        <f t="shared" si="2"/>
        <v>0</v>
      </c>
      <c r="M21" s="110">
        <f t="shared" si="3"/>
        <v>0</v>
      </c>
      <c r="N21" s="110">
        <f t="shared" si="4"/>
        <v>0</v>
      </c>
      <c r="O21" s="110">
        <f t="shared" si="5"/>
        <v>0</v>
      </c>
      <c r="P21" s="111">
        <f t="shared" si="6"/>
        <v>0</v>
      </c>
      <c r="Q21" s="61" t="s">
        <v>46</v>
      </c>
    </row>
    <row r="22" spans="1:17" ht="22.5" x14ac:dyDescent="0.2">
      <c r="A22" s="36">
        <v>9</v>
      </c>
      <c r="B22" s="133" t="s">
        <v>81</v>
      </c>
      <c r="C22" s="40" t="s">
        <v>296</v>
      </c>
      <c r="D22" s="24" t="s">
        <v>76</v>
      </c>
      <c r="E22" s="46">
        <v>110</v>
      </c>
      <c r="F22" s="41"/>
      <c r="G22" s="135"/>
      <c r="H22" s="110">
        <f t="shared" si="0"/>
        <v>0</v>
      </c>
      <c r="I22" s="135"/>
      <c r="J22" s="135"/>
      <c r="K22" s="113">
        <f t="shared" si="1"/>
        <v>0</v>
      </c>
      <c r="L22" s="41">
        <f t="shared" si="2"/>
        <v>0</v>
      </c>
      <c r="M22" s="110">
        <f t="shared" si="3"/>
        <v>0</v>
      </c>
      <c r="N22" s="110">
        <f t="shared" si="4"/>
        <v>0</v>
      </c>
      <c r="O22" s="110">
        <f t="shared" si="5"/>
        <v>0</v>
      </c>
      <c r="P22" s="111">
        <f t="shared" si="6"/>
        <v>0</v>
      </c>
      <c r="Q22" s="61" t="s">
        <v>46</v>
      </c>
    </row>
    <row r="23" spans="1:17" ht="22.5" x14ac:dyDescent="0.2">
      <c r="A23" s="36">
        <v>10</v>
      </c>
      <c r="B23" s="133" t="s">
        <v>81</v>
      </c>
      <c r="C23" s="40" t="s">
        <v>301</v>
      </c>
      <c r="D23" s="24" t="s">
        <v>66</v>
      </c>
      <c r="E23" s="46">
        <v>201</v>
      </c>
      <c r="F23" s="41"/>
      <c r="G23" s="135"/>
      <c r="H23" s="110">
        <f t="shared" si="0"/>
        <v>0</v>
      </c>
      <c r="I23" s="135"/>
      <c r="J23" s="135"/>
      <c r="K23" s="113">
        <f t="shared" si="1"/>
        <v>0</v>
      </c>
      <c r="L23" s="41">
        <f t="shared" si="2"/>
        <v>0</v>
      </c>
      <c r="M23" s="110">
        <f t="shared" si="3"/>
        <v>0</v>
      </c>
      <c r="N23" s="110">
        <f t="shared" si="4"/>
        <v>0</v>
      </c>
      <c r="O23" s="110">
        <f t="shared" si="5"/>
        <v>0</v>
      </c>
      <c r="P23" s="111">
        <f t="shared" si="6"/>
        <v>0</v>
      </c>
      <c r="Q23" s="61" t="s">
        <v>47</v>
      </c>
    </row>
    <row r="24" spans="1:17" ht="22.5" x14ac:dyDescent="0.2">
      <c r="A24" s="36">
        <v>11</v>
      </c>
      <c r="B24" s="133" t="s">
        <v>81</v>
      </c>
      <c r="C24" s="40" t="s">
        <v>387</v>
      </c>
      <c r="D24" s="24" t="s">
        <v>68</v>
      </c>
      <c r="E24" s="46">
        <v>3</v>
      </c>
      <c r="F24" s="141"/>
      <c r="G24" s="142"/>
      <c r="H24" s="135">
        <f t="shared" si="0"/>
        <v>0</v>
      </c>
      <c r="I24" s="142"/>
      <c r="J24" s="142"/>
      <c r="K24" s="171">
        <f t="shared" si="1"/>
        <v>0</v>
      </c>
      <c r="L24" s="41">
        <f t="shared" si="2"/>
        <v>0</v>
      </c>
      <c r="M24" s="135">
        <f t="shared" si="3"/>
        <v>0</v>
      </c>
      <c r="N24" s="135">
        <f t="shared" si="4"/>
        <v>0</v>
      </c>
      <c r="O24" s="135">
        <f t="shared" si="5"/>
        <v>0</v>
      </c>
      <c r="P24" s="172">
        <f t="shared" si="6"/>
        <v>0</v>
      </c>
      <c r="Q24" s="61" t="s">
        <v>54</v>
      </c>
    </row>
    <row r="25" spans="1:17" ht="22.5" x14ac:dyDescent="0.2">
      <c r="A25" s="36">
        <v>12</v>
      </c>
      <c r="B25" s="133" t="s">
        <v>81</v>
      </c>
      <c r="C25" s="40" t="s">
        <v>297</v>
      </c>
      <c r="D25" s="24" t="s">
        <v>70</v>
      </c>
      <c r="E25" s="46">
        <v>6</v>
      </c>
      <c r="F25" s="41"/>
      <c r="G25" s="135"/>
      <c r="H25" s="110">
        <f t="shared" si="0"/>
        <v>0</v>
      </c>
      <c r="I25" s="135"/>
      <c r="J25" s="135"/>
      <c r="K25" s="113">
        <f t="shared" si="1"/>
        <v>0</v>
      </c>
      <c r="L25" s="41">
        <f t="shared" si="2"/>
        <v>0</v>
      </c>
      <c r="M25" s="110">
        <f t="shared" si="3"/>
        <v>0</v>
      </c>
      <c r="N25" s="110">
        <f t="shared" si="4"/>
        <v>0</v>
      </c>
      <c r="O25" s="110">
        <f t="shared" si="5"/>
        <v>0</v>
      </c>
      <c r="P25" s="111">
        <f t="shared" si="6"/>
        <v>0</v>
      </c>
      <c r="Q25" s="61" t="s">
        <v>47</v>
      </c>
    </row>
    <row r="26" spans="1:17" ht="22.5" x14ac:dyDescent="0.2">
      <c r="A26" s="36">
        <v>13</v>
      </c>
      <c r="B26" s="133" t="s">
        <v>81</v>
      </c>
      <c r="C26" s="40" t="s">
        <v>300</v>
      </c>
      <c r="D26" s="24" t="s">
        <v>66</v>
      </c>
      <c r="E26" s="46">
        <v>124</v>
      </c>
      <c r="F26" s="41"/>
      <c r="G26" s="135"/>
      <c r="H26" s="110">
        <f t="shared" si="0"/>
        <v>0</v>
      </c>
      <c r="I26" s="135"/>
      <c r="J26" s="135"/>
      <c r="K26" s="113">
        <f t="shared" si="1"/>
        <v>0</v>
      </c>
      <c r="L26" s="41">
        <f t="shared" si="2"/>
        <v>0</v>
      </c>
      <c r="M26" s="110">
        <f t="shared" si="3"/>
        <v>0</v>
      </c>
      <c r="N26" s="110">
        <f t="shared" si="4"/>
        <v>0</v>
      </c>
      <c r="O26" s="110">
        <f t="shared" si="5"/>
        <v>0</v>
      </c>
      <c r="P26" s="111">
        <f t="shared" si="6"/>
        <v>0</v>
      </c>
      <c r="Q26" s="61" t="s">
        <v>46</v>
      </c>
    </row>
    <row r="27" spans="1:17" ht="22.5" x14ac:dyDescent="0.2">
      <c r="A27" s="36">
        <v>14</v>
      </c>
      <c r="B27" s="133" t="s">
        <v>81</v>
      </c>
      <c r="C27" s="40" t="s">
        <v>335</v>
      </c>
      <c r="D27" s="24" t="s">
        <v>70</v>
      </c>
      <c r="E27" s="46">
        <v>3</v>
      </c>
      <c r="F27" s="41"/>
      <c r="G27" s="135"/>
      <c r="H27" s="110">
        <f t="shared" ref="H27:H28" si="21">F27*G27</f>
        <v>0</v>
      </c>
      <c r="I27" s="135"/>
      <c r="J27" s="135"/>
      <c r="K27" s="113">
        <f t="shared" ref="K27:K28" si="22">SUM(H27:J27)</f>
        <v>0</v>
      </c>
      <c r="L27" s="41">
        <f t="shared" ref="L27:L28" si="23">E27*F27</f>
        <v>0</v>
      </c>
      <c r="M27" s="110">
        <f t="shared" ref="M27:M28" si="24">H27*E27</f>
        <v>0</v>
      </c>
      <c r="N27" s="110">
        <f t="shared" ref="N27:N28" si="25">I27*E27</f>
        <v>0</v>
      </c>
      <c r="O27" s="110">
        <f t="shared" ref="O27:O28" si="26">J27*E27</f>
        <v>0</v>
      </c>
      <c r="P27" s="111">
        <f t="shared" ref="P27:P28" si="27">SUM(M27:O27)</f>
        <v>0</v>
      </c>
      <c r="Q27" s="61" t="s">
        <v>54</v>
      </c>
    </row>
    <row r="28" spans="1:17" ht="22.5" x14ac:dyDescent="0.2">
      <c r="A28" s="36">
        <v>15</v>
      </c>
      <c r="B28" s="133" t="s">
        <v>81</v>
      </c>
      <c r="C28" s="40" t="s">
        <v>402</v>
      </c>
      <c r="D28" s="24" t="s">
        <v>76</v>
      </c>
      <c r="E28" s="46">
        <v>18.600000000000001</v>
      </c>
      <c r="F28" s="41"/>
      <c r="G28" s="135"/>
      <c r="H28" s="110">
        <f t="shared" si="21"/>
        <v>0</v>
      </c>
      <c r="I28" s="135"/>
      <c r="J28" s="135"/>
      <c r="K28" s="113">
        <f t="shared" si="22"/>
        <v>0</v>
      </c>
      <c r="L28" s="41">
        <f t="shared" si="23"/>
        <v>0</v>
      </c>
      <c r="M28" s="110">
        <f t="shared" si="24"/>
        <v>0</v>
      </c>
      <c r="N28" s="110">
        <f t="shared" si="25"/>
        <v>0</v>
      </c>
      <c r="O28" s="110">
        <f t="shared" si="26"/>
        <v>0</v>
      </c>
      <c r="P28" s="111">
        <f t="shared" si="27"/>
        <v>0</v>
      </c>
      <c r="Q28" s="61" t="s">
        <v>46</v>
      </c>
    </row>
    <row r="29" spans="1:17" ht="12" customHeight="1" thickBot="1" x14ac:dyDescent="0.25">
      <c r="A29" s="286" t="s">
        <v>62</v>
      </c>
      <c r="B29" s="287"/>
      <c r="C29" s="287"/>
      <c r="D29" s="287"/>
      <c r="E29" s="287"/>
      <c r="F29" s="287"/>
      <c r="G29" s="287"/>
      <c r="H29" s="287"/>
      <c r="I29" s="287"/>
      <c r="J29" s="287"/>
      <c r="K29" s="288"/>
      <c r="L29" s="127">
        <f>SUM(L14:L28)</f>
        <v>0</v>
      </c>
      <c r="M29" s="128">
        <f>SUM(M14:M28)</f>
        <v>0</v>
      </c>
      <c r="N29" s="128">
        <f>SUM(N14:N28)</f>
        <v>0</v>
      </c>
      <c r="O29" s="128">
        <f>SUM(O14:O28)</f>
        <v>0</v>
      </c>
      <c r="P29" s="129">
        <f>SUM(P14:P28)</f>
        <v>0</v>
      </c>
    </row>
    <row r="30" spans="1:17" x14ac:dyDescent="0.2">
      <c r="A30" s="16"/>
      <c r="B30" s="16"/>
      <c r="C30" s="16"/>
      <c r="D30" s="16"/>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14</v>
      </c>
      <c r="B32" s="16"/>
      <c r="C32" s="289">
        <f>'Kops n'!C36:H36</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37" t="str">
        <f>'Kops n'!A39:D39</f>
        <v>Tāme sastādīta 2023. gada __. __________</v>
      </c>
      <c r="B35" s="238"/>
      <c r="C35" s="238"/>
      <c r="D35" s="238"/>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289">
        <f>'Kops n'!C41:H41</f>
        <v>0</v>
      </c>
      <c r="D37" s="289"/>
      <c r="E37" s="289"/>
      <c r="F37" s="289"/>
      <c r="G37" s="289"/>
      <c r="H37" s="289"/>
      <c r="I37" s="16"/>
      <c r="J37" s="16"/>
      <c r="K37" s="16"/>
      <c r="L37" s="16"/>
      <c r="M37" s="16"/>
      <c r="N37" s="16"/>
      <c r="O37" s="16"/>
      <c r="P37" s="16"/>
    </row>
    <row r="38" spans="1:16" x14ac:dyDescent="0.2">
      <c r="A38" s="16"/>
      <c r="B38" s="16"/>
      <c r="C38" s="215" t="s">
        <v>15</v>
      </c>
      <c r="D38" s="215"/>
      <c r="E38" s="215"/>
      <c r="F38" s="215"/>
      <c r="G38" s="215"/>
      <c r="H38" s="215"/>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4">
        <f>'Kops n'!C44</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8:H38"/>
    <mergeCell ref="C4:I4"/>
    <mergeCell ref="F12:K12"/>
    <mergeCell ref="A9:F9"/>
    <mergeCell ref="J9:M9"/>
    <mergeCell ref="D8:L8"/>
    <mergeCell ref="A29:K29"/>
    <mergeCell ref="C32:H32"/>
    <mergeCell ref="C33:H33"/>
    <mergeCell ref="A35:D35"/>
    <mergeCell ref="C37:H37"/>
  </mergeCells>
  <conditionalFormatting sqref="A9:F9">
    <cfRule type="containsText" dxfId="369"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8">
    <cfRule type="cellIs" dxfId="368" priority="2" operator="equal">
      <formula>0</formula>
    </cfRule>
  </conditionalFormatting>
  <conditionalFormatting sqref="A29:K29">
    <cfRule type="containsText" dxfId="367" priority="12" operator="containsText" text="Tiešās izmaksas kopā, t. sk. darba devēja sociālais nodoklis __.__% ">
      <formula>NOT(ISERROR(SEARCH("Tiešās izmaksas kopā, t. sk. darba devēja sociālais nodoklis __.__% ",A29)))</formula>
    </cfRule>
  </conditionalFormatting>
  <conditionalFormatting sqref="C32:H32">
    <cfRule type="cellIs" dxfId="366" priority="19" operator="equal">
      <formula>0</formula>
    </cfRule>
  </conditionalFormatting>
  <conditionalFormatting sqref="C37:H37">
    <cfRule type="cellIs" dxfId="365" priority="20" operator="equal">
      <formula>0</formula>
    </cfRule>
  </conditionalFormatting>
  <conditionalFormatting sqref="C2:I2">
    <cfRule type="cellIs" dxfId="364" priority="25" operator="equal">
      <formula>0</formula>
    </cfRule>
  </conditionalFormatting>
  <conditionalFormatting sqref="C4:I4">
    <cfRule type="cellIs" dxfId="363" priority="17" operator="equal">
      <formula>0</formula>
    </cfRule>
  </conditionalFormatting>
  <conditionalFormatting sqref="D1">
    <cfRule type="cellIs" dxfId="362" priority="14" operator="equal">
      <formula>0</formula>
    </cfRule>
  </conditionalFormatting>
  <conditionalFormatting sqref="D5:L8">
    <cfRule type="cellIs" dxfId="361" priority="15" operator="equal">
      <formula>0</formula>
    </cfRule>
  </conditionalFormatting>
  <conditionalFormatting sqref="H14:H28 K14:P28">
    <cfRule type="cellIs" dxfId="360" priority="4" operator="equal">
      <formula>0</formula>
    </cfRule>
  </conditionalFormatting>
  <conditionalFormatting sqref="I14:J28">
    <cfRule type="cellIs" dxfId="359" priority="1" operator="equal">
      <formula>0</formula>
    </cfRule>
  </conditionalFormatting>
  <conditionalFormatting sqref="L29:P29">
    <cfRule type="cellIs" dxfId="358" priority="18" operator="equal">
      <formula>0</formula>
    </cfRule>
  </conditionalFormatting>
  <conditionalFormatting sqref="N9:O9">
    <cfRule type="cellIs" dxfId="357" priority="28" operator="equal">
      <formula>0</formula>
    </cfRule>
  </conditionalFormatting>
  <conditionalFormatting sqref="Q14:Q28">
    <cfRule type="cellIs" dxfId="356" priority="5" operator="equal">
      <formula>0</formula>
    </cfRule>
  </conditionalFormatting>
  <dataValidations count="1">
    <dataValidation type="list" allowBlank="1" showInputMessage="1" showErrorMessage="1" sqref="Q14:Q28"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 operator="containsText" id="{4A26336A-A6BB-4BBC-8F54-3EBA6F169318}">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21" operator="containsText" id="{629E41BF-123B-4A16-9AC7-46F3B9A418A1}">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42"/>
  <sheetViews>
    <sheetView topLeftCell="A8" zoomScale="85" zoomScaleNormal="85" workbookViewId="0">
      <selection activeCell="A30" sqref="A30: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301" t="str">
        <f>'2a+c+n'!C2:I2</f>
        <v>Demontāžas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'2a+c+n'!A9</f>
        <v>Tāme sastādīta  2023. gada tirgus cenās, pamatojoties uz AR daļas rasējumiem</v>
      </c>
      <c r="B9" s="298"/>
      <c r="C9" s="298"/>
      <c r="D9" s="298"/>
      <c r="E9" s="298"/>
      <c r="F9" s="298"/>
      <c r="G9" s="31"/>
      <c r="H9" s="31"/>
      <c r="I9" s="31"/>
      <c r="J9" s="299" t="s">
        <v>45</v>
      </c>
      <c r="K9" s="299"/>
      <c r="L9" s="299"/>
      <c r="M9" s="299"/>
      <c r="N9" s="300">
        <f>P30</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izmaksas",IF('2a+c+n'!$Q14="A",'2a+c+n'!B14,0),0)</f>
        <v>0</v>
      </c>
      <c r="C14" s="23">
        <f>IF($C$4="Attiecināmās izmaksas",IF('2a+c+n'!$Q14="A",'2a+c+n'!C14,0),0)</f>
        <v>0</v>
      </c>
      <c r="D14" s="23">
        <f>IF($C$4="Attiecināmās izmaksas",IF('2a+c+n'!$Q14="A",'2a+c+n'!D14,0),0)</f>
        <v>0</v>
      </c>
      <c r="E14" s="45"/>
      <c r="F14" s="63"/>
      <c r="G14" s="114"/>
      <c r="H14" s="114">
        <f>IF($C$4="Attiecināmās izmaksas",IF('2a+c+n'!$Q14="A",'2a+c+n'!H14,0),0)</f>
        <v>0</v>
      </c>
      <c r="I14" s="114"/>
      <c r="J14" s="114"/>
      <c r="K14" s="115">
        <f>IF($C$4="Attiecināmās izmaksas",IF('2a+c+n'!$Q14="A",'2a+c+n'!K14,0),0)</f>
        <v>0</v>
      </c>
      <c r="L14" s="63">
        <f>IF($C$4="Attiecināmās izmaksas",IF('2a+c+n'!$Q14="A",'2a+c+n'!L14,0),0)</f>
        <v>0</v>
      </c>
      <c r="M14" s="114">
        <f>IF($C$4="Attiecināmās izmaksas",IF('2a+c+n'!$Q14="A",'2a+c+n'!M14,0),0)</f>
        <v>0</v>
      </c>
      <c r="N14" s="114">
        <f>IF($C$4="Attiecināmās izmaksas",IF('2a+c+n'!$Q14="A",'2a+c+n'!N14,0),0)</f>
        <v>0</v>
      </c>
      <c r="O14" s="114">
        <f>IF($C$4="Attiecināmās izmaksas",IF('2a+c+n'!$Q14="A",'2a+c+n'!O14,0),0)</f>
        <v>0</v>
      </c>
      <c r="P14" s="115">
        <f>IF($C$4="Attiecināmās izmaksas",IF('2a+c+n'!$Q14="A",'2a+c+n'!P14,0),0)</f>
        <v>0</v>
      </c>
    </row>
    <row r="15" spans="1:16" x14ac:dyDescent="0.2">
      <c r="A15" s="51"/>
      <c r="B15" s="24"/>
      <c r="C15" s="24"/>
      <c r="D15" s="24"/>
      <c r="E15" s="46"/>
      <c r="F15" s="65"/>
      <c r="G15" s="116"/>
      <c r="H15" s="116"/>
      <c r="I15" s="116"/>
      <c r="J15" s="116"/>
      <c r="K15" s="117"/>
      <c r="L15" s="65"/>
      <c r="M15" s="116"/>
      <c r="N15" s="116"/>
      <c r="O15" s="116"/>
      <c r="P15" s="117"/>
    </row>
    <row r="16" spans="1:16" ht="22.5" x14ac:dyDescent="0.2">
      <c r="A16" s="51">
        <f>IF(P16=0,0,IF(COUNTBLANK(P16)=1,0,COUNTA($P$14:P16)))</f>
        <v>0</v>
      </c>
      <c r="B16" s="24" t="str">
        <f>IF($C$4="Attiecināmās izmaksas",IF('2a+c+n'!$Q15="A",'2a+c+n'!B15,0),0)</f>
        <v>02-00000</v>
      </c>
      <c r="C16" s="24" t="str">
        <f>IF($C$4="Attiecināmās izmaksas",IF('2a+c+n'!$Q15="A",'2a+c+n'!C15,0),0)</f>
        <v>Ventilācijas restu/loga demontāža cokolā, utilizācija</v>
      </c>
      <c r="D16" s="24" t="str">
        <f>IF($C$4="Attiecināmās izmaksas",IF('2a+c+n'!$Q15="A",'2a+c+n'!D15,0),0)</f>
        <v>gab</v>
      </c>
      <c r="E16" s="46"/>
      <c r="F16" s="65"/>
      <c r="G16" s="116"/>
      <c r="H16" s="116">
        <f>IF($C$4="Attiecināmās izmaksas",IF('2a+c+n'!$Q15="A",'2a+c+n'!H15,0),0)</f>
        <v>0</v>
      </c>
      <c r="I16" s="116"/>
      <c r="J16" s="116"/>
      <c r="K16" s="117">
        <f>IF($C$4="Attiecināmās izmaksas",IF('2a+c+n'!$Q15="A",'2a+c+n'!K15,0),0)</f>
        <v>0</v>
      </c>
      <c r="L16" s="65">
        <f>IF($C$4="Attiecināmās izmaksas",IF('2a+c+n'!$Q15="A",'2a+c+n'!L15,0),0)</f>
        <v>0</v>
      </c>
      <c r="M16" s="116">
        <f>IF($C$4="Attiecināmās izmaksas",IF('2a+c+n'!$Q15="A",'2a+c+n'!M15,0),0)</f>
        <v>0</v>
      </c>
      <c r="N16" s="116">
        <f>IF($C$4="Attiecināmās izmaksas",IF('2a+c+n'!$Q15="A",'2a+c+n'!N15,0),0)</f>
        <v>0</v>
      </c>
      <c r="O16" s="116">
        <f>IF($C$4="Attiecināmās izmaksas",IF('2a+c+n'!$Q15="A",'2a+c+n'!O15,0),0)</f>
        <v>0</v>
      </c>
      <c r="P16" s="117">
        <f>IF($C$4="Attiecināmās izmaksas",IF('2a+c+n'!$Q15="A",'2a+c+n'!P15,0),0)</f>
        <v>0</v>
      </c>
    </row>
    <row r="17" spans="1:16" ht="22.5" x14ac:dyDescent="0.2">
      <c r="A17" s="51">
        <f>IF(P17=0,0,IF(COUNTBLANK(P17)=1,0,COUNTA($P$14:P17)))</f>
        <v>0</v>
      </c>
      <c r="B17" s="24" t="str">
        <f>IF($C$4="Attiecināmās izmaksas",IF('2a+c+n'!$Q16="A",'2a+c+n'!B16,0),0)</f>
        <v>02-00000</v>
      </c>
      <c r="C17" s="24" t="str">
        <f>IF($C$4="Attiecināmās izmaksas",IF('2a+c+n'!$Q16="A",'2a+c+n'!C16,0),0)</f>
        <v>Esošo ventilācijas restu demontāža bēniņos, utilizācija</v>
      </c>
      <c r="D17" s="24" t="str">
        <f>IF($C$4="Attiecināmās izmaksas",IF('2a+c+n'!$Q16="A",'2a+c+n'!D16,0),0)</f>
        <v>gb</v>
      </c>
      <c r="E17" s="46"/>
      <c r="F17" s="65"/>
      <c r="G17" s="116"/>
      <c r="H17" s="116">
        <f>IF($C$4="Attiecināmās izmaksas",IF('2a+c+n'!$Q16="A",'2a+c+n'!H16,0),0)</f>
        <v>0</v>
      </c>
      <c r="I17" s="116"/>
      <c r="J17" s="116"/>
      <c r="K17" s="117">
        <f>IF($C$4="Attiecināmās izmaksas",IF('2a+c+n'!$Q16="A",'2a+c+n'!K16,0),0)</f>
        <v>0</v>
      </c>
      <c r="L17" s="65">
        <f>IF($C$4="Attiecināmās izmaksas",IF('2a+c+n'!$Q16="A",'2a+c+n'!L16,0),0)</f>
        <v>0</v>
      </c>
      <c r="M17" s="116">
        <f>IF($C$4="Attiecināmās izmaksas",IF('2a+c+n'!$Q16="A",'2a+c+n'!M16,0),0)</f>
        <v>0</v>
      </c>
      <c r="N17" s="116">
        <f>IF($C$4="Attiecināmās izmaksas",IF('2a+c+n'!$Q16="A",'2a+c+n'!N16,0),0)</f>
        <v>0</v>
      </c>
      <c r="O17" s="116">
        <f>IF($C$4="Attiecināmās izmaksas",IF('2a+c+n'!$Q16="A",'2a+c+n'!O16,0),0)</f>
        <v>0</v>
      </c>
      <c r="P17" s="117">
        <f>IF($C$4="Attiecināmās izmaksas",IF('2a+c+n'!$Q16="A",'2a+c+n'!P16,0),0)</f>
        <v>0</v>
      </c>
    </row>
    <row r="18" spans="1:16" ht="22.5" x14ac:dyDescent="0.2">
      <c r="A18" s="51">
        <f>IF(P18=0,0,IF(COUNTBLANK(P18)=1,0,COUNTA($P$14:P18)))</f>
        <v>0</v>
      </c>
      <c r="B18" s="24" t="str">
        <f>IF($C$4="Attiecināmās izmaksas",IF('2a+c+n'!$Q17="A",'2a+c+n'!B17,0),0)</f>
        <v>02-00000</v>
      </c>
      <c r="C18" s="24" t="str">
        <f>IF($C$4="Attiecināmās izmaksas",IF('2a+c+n'!$Q17="A",'2a+c+n'!C17,0),0)</f>
        <v>Esošo palodžu demontāža fasādē, utilizācija</v>
      </c>
      <c r="D18" s="24" t="str">
        <f>IF($C$4="Attiecināmās izmaksas",IF('2a+c+n'!$Q17="A",'2a+c+n'!D17,0),0)</f>
        <v>tm</v>
      </c>
      <c r="E18" s="46"/>
      <c r="F18" s="65"/>
      <c r="G18" s="116"/>
      <c r="H18" s="116">
        <f>IF($C$4="Attiecināmās izmaksas",IF('2a+c+n'!$Q17="A",'2a+c+n'!H17,0),0)</f>
        <v>0</v>
      </c>
      <c r="I18" s="116"/>
      <c r="J18" s="116"/>
      <c r="K18" s="117">
        <f>IF($C$4="Attiecināmās izmaksas",IF('2a+c+n'!$Q17="A",'2a+c+n'!K17,0),0)</f>
        <v>0</v>
      </c>
      <c r="L18" s="65">
        <f>IF($C$4="Attiecināmās izmaksas",IF('2a+c+n'!$Q17="A",'2a+c+n'!L17,0),0)</f>
        <v>0</v>
      </c>
      <c r="M18" s="116">
        <f>IF($C$4="Attiecināmās izmaksas",IF('2a+c+n'!$Q17="A",'2a+c+n'!M17,0),0)</f>
        <v>0</v>
      </c>
      <c r="N18" s="116">
        <f>IF($C$4="Attiecināmās izmaksas",IF('2a+c+n'!$Q17="A",'2a+c+n'!N17,0),0)</f>
        <v>0</v>
      </c>
      <c r="O18" s="116">
        <f>IF($C$4="Attiecināmās izmaksas",IF('2a+c+n'!$Q17="A",'2a+c+n'!O17,0),0)</f>
        <v>0</v>
      </c>
      <c r="P18" s="117">
        <f>IF($C$4="Attiecināmās izmaksas",IF('2a+c+n'!$Q17="A",'2a+c+n'!P17,0),0)</f>
        <v>0</v>
      </c>
    </row>
    <row r="19" spans="1:16" ht="22.5" x14ac:dyDescent="0.2">
      <c r="A19" s="51">
        <f>IF(P19=0,0,IF(COUNTBLANK(P19)=1,0,COUNTA($P$14:P19)))</f>
        <v>0</v>
      </c>
      <c r="B19" s="24" t="str">
        <f>IF($C$4="Attiecināmās izmaksas",IF('2a+c+n'!$Q18="A",'2a+c+n'!B18,0),0)</f>
        <v>02-00000</v>
      </c>
      <c r="C19" s="24" t="str">
        <f>IF($C$4="Attiecināmās izmaksas",IF('2a+c+n'!$Q18="A",'2a+c+n'!C18,0),0)</f>
        <v>Veco logu un balkonu logu demontāža, t.sk. iekšējās palodzes, utilizācija</v>
      </c>
      <c r="D19" s="24" t="str">
        <f>IF($C$4="Attiecināmās izmaksas",IF('2a+c+n'!$Q18="A",'2a+c+n'!D18,0),0)</f>
        <v>gab</v>
      </c>
      <c r="E19" s="46"/>
      <c r="F19" s="65"/>
      <c r="G19" s="116"/>
      <c r="H19" s="116">
        <f>IF($C$4="Attiecināmās izmaksas",IF('2a+c+n'!$Q18="A",'2a+c+n'!H18,0),0)</f>
        <v>0</v>
      </c>
      <c r="I19" s="116"/>
      <c r="J19" s="116"/>
      <c r="K19" s="117">
        <f>IF($C$4="Attiecināmās izmaksas",IF('2a+c+n'!$Q18="A",'2a+c+n'!K18,0),0)</f>
        <v>0</v>
      </c>
      <c r="L19" s="65">
        <f>IF($C$4="Attiecināmās izmaksas",IF('2a+c+n'!$Q18="A",'2a+c+n'!L18,0),0)</f>
        <v>0</v>
      </c>
      <c r="M19" s="116">
        <f>IF($C$4="Attiecināmās izmaksas",IF('2a+c+n'!$Q18="A",'2a+c+n'!M18,0),0)</f>
        <v>0</v>
      </c>
      <c r="N19" s="116">
        <f>IF($C$4="Attiecināmās izmaksas",IF('2a+c+n'!$Q18="A",'2a+c+n'!N18,0),0)</f>
        <v>0</v>
      </c>
      <c r="O19" s="116">
        <f>IF($C$4="Attiecināmās izmaksas",IF('2a+c+n'!$Q18="A",'2a+c+n'!O18,0),0)</f>
        <v>0</v>
      </c>
      <c r="P19" s="117">
        <f>IF($C$4="Attiecināmās izmaksas",IF('2a+c+n'!$Q18="A",'2a+c+n'!P18,0),0)</f>
        <v>0</v>
      </c>
    </row>
    <row r="20" spans="1:16" ht="22.5" x14ac:dyDescent="0.2">
      <c r="A20" s="51">
        <f>IF(P20=0,0,IF(COUNTBLANK(P20)=1,0,COUNTA($P$14:P20)))</f>
        <v>0</v>
      </c>
      <c r="B20" s="24" t="str">
        <f>IF($C$4="Attiecināmās izmaksas",IF('2a+c+n'!$Q19="A",'2a+c+n'!B19,0),0)</f>
        <v>02-00000</v>
      </c>
      <c r="C20" s="24" t="str">
        <f>IF($C$4="Attiecināmās izmaksas",IF('2a+c+n'!$Q19="A",'2a+c+n'!C19,0),0)</f>
        <v>Lodžiju stiklojuma demontāža, utilizācija</v>
      </c>
      <c r="D20" s="24" t="str">
        <f>IF($C$4="Attiecināmās izmaksas",IF('2a+c+n'!$Q19="A",'2a+c+n'!D19,0),0)</f>
        <v>gab</v>
      </c>
      <c r="E20" s="46"/>
      <c r="F20" s="65"/>
      <c r="G20" s="116"/>
      <c r="H20" s="116">
        <f>IF($C$4="Attiecināmās izmaksas",IF('2a+c+n'!$Q19="A",'2a+c+n'!H19,0),0)</f>
        <v>0</v>
      </c>
      <c r="I20" s="116"/>
      <c r="J20" s="116"/>
      <c r="K20" s="117">
        <f>IF($C$4="Attiecināmās izmaksas",IF('2a+c+n'!$Q19="A",'2a+c+n'!K19,0),0)</f>
        <v>0</v>
      </c>
      <c r="L20" s="65">
        <f>IF($C$4="Attiecināmās izmaksas",IF('2a+c+n'!$Q19="A",'2a+c+n'!L19,0),0)</f>
        <v>0</v>
      </c>
      <c r="M20" s="116">
        <f>IF($C$4="Attiecināmās izmaksas",IF('2a+c+n'!$Q19="A",'2a+c+n'!M19,0),0)</f>
        <v>0</v>
      </c>
      <c r="N20" s="116">
        <f>IF($C$4="Attiecināmās izmaksas",IF('2a+c+n'!$Q19="A",'2a+c+n'!N19,0),0)</f>
        <v>0</v>
      </c>
      <c r="O20" s="116">
        <f>IF($C$4="Attiecināmās izmaksas",IF('2a+c+n'!$Q19="A",'2a+c+n'!O19,0),0)</f>
        <v>0</v>
      </c>
      <c r="P20" s="117">
        <f>IF($C$4="Attiecināmās izmaksas",IF('2a+c+n'!$Q19="A",'2a+c+n'!P19,0),0)</f>
        <v>0</v>
      </c>
    </row>
    <row r="21" spans="1:16" ht="22.5" x14ac:dyDescent="0.2">
      <c r="A21" s="51">
        <f>IF(P21=0,0,IF(COUNTBLANK(P21)=1,0,COUNTA($P$14:P21)))</f>
        <v>0</v>
      </c>
      <c r="B21" s="24" t="str">
        <f>IF($C$4="Attiecināmās izmaksas",IF('2a+c+n'!$Q20="A",'2a+c+n'!B20,0),0)</f>
        <v>02-00000</v>
      </c>
      <c r="C21" s="24" t="str">
        <f>IF($C$4="Attiecināmās izmaksas",IF('2a+c+n'!$Q20="A",'2a+c+n'!C20,0),0)</f>
        <v>Lodžiju stiklojuma demontāža,bez utilizācijas (uzstādāmi atpakaļ pēc jaunas margas izveides)</v>
      </c>
      <c r="D21" s="24" t="str">
        <f>IF($C$4="Attiecināmās izmaksas",IF('2a+c+n'!$Q20="A",'2a+c+n'!D20,0),0)</f>
        <v>gab</v>
      </c>
      <c r="E21" s="46"/>
      <c r="F21" s="65"/>
      <c r="G21" s="116"/>
      <c r="H21" s="116">
        <f>IF($C$4="Attiecināmās izmaksas",IF('2a+c+n'!$Q20="A",'2a+c+n'!H20,0),0)</f>
        <v>0</v>
      </c>
      <c r="I21" s="116"/>
      <c r="J21" s="116"/>
      <c r="K21" s="117">
        <f>IF($C$4="Attiecināmās izmaksas",IF('2a+c+n'!$Q20="A",'2a+c+n'!K20,0),0)</f>
        <v>0</v>
      </c>
      <c r="L21" s="65">
        <f>IF($C$4="Attiecināmās izmaksas",IF('2a+c+n'!$Q20="A",'2a+c+n'!L20,0),0)</f>
        <v>0</v>
      </c>
      <c r="M21" s="116">
        <f>IF($C$4="Attiecināmās izmaksas",IF('2a+c+n'!$Q20="A",'2a+c+n'!M20,0),0)</f>
        <v>0</v>
      </c>
      <c r="N21" s="116">
        <f>IF($C$4="Attiecināmās izmaksas",IF('2a+c+n'!$Q20="A",'2a+c+n'!N20,0),0)</f>
        <v>0</v>
      </c>
      <c r="O21" s="116">
        <f>IF($C$4="Attiecināmās izmaksas",IF('2a+c+n'!$Q20="A",'2a+c+n'!O20,0),0)</f>
        <v>0</v>
      </c>
      <c r="P21" s="117">
        <f>IF($C$4="Attiecināmās izmaksas",IF('2a+c+n'!$Q20="A",'2a+c+n'!P20,0),0)</f>
        <v>0</v>
      </c>
    </row>
    <row r="22" spans="1:16" ht="22.5" x14ac:dyDescent="0.2">
      <c r="A22" s="51">
        <f>IF(P22=0,0,IF(COUNTBLANK(P22)=1,0,COUNTA($P$14:P22)))</f>
        <v>0</v>
      </c>
      <c r="B22" s="24" t="str">
        <f>IF($C$4="Attiecināmās izmaksas",IF('2a+c+n'!$Q21="A",'2a+c+n'!B21,0),0)</f>
        <v>02-00000</v>
      </c>
      <c r="C22" s="24" t="str">
        <f>IF($C$4="Attiecināmās izmaksas",IF('2a+c+n'!$Q21="A",'2a+c+n'!C21,0),0)</f>
        <v>Veco durvju demontāža, utilizācija</v>
      </c>
      <c r="D22" s="24" t="str">
        <f>IF($C$4="Attiecināmās izmaksas",IF('2a+c+n'!$Q21="A",'2a+c+n'!D21,0),0)</f>
        <v>gab</v>
      </c>
      <c r="E22" s="46"/>
      <c r="F22" s="65"/>
      <c r="G22" s="116"/>
      <c r="H22" s="116">
        <f>IF($C$4="Attiecināmās izmaksas",IF('2a+c+n'!$Q21="A",'2a+c+n'!H21,0),0)</f>
        <v>0</v>
      </c>
      <c r="I22" s="116"/>
      <c r="J22" s="116"/>
      <c r="K22" s="117">
        <f>IF($C$4="Attiecināmās izmaksas",IF('2a+c+n'!$Q21="A",'2a+c+n'!K21,0),0)</f>
        <v>0</v>
      </c>
      <c r="L22" s="65">
        <f>IF($C$4="Attiecināmās izmaksas",IF('2a+c+n'!$Q21="A",'2a+c+n'!L21,0),0)</f>
        <v>0</v>
      </c>
      <c r="M22" s="116">
        <f>IF($C$4="Attiecināmās izmaksas",IF('2a+c+n'!$Q21="A",'2a+c+n'!M21,0),0)</f>
        <v>0</v>
      </c>
      <c r="N22" s="116">
        <f>IF($C$4="Attiecināmās izmaksas",IF('2a+c+n'!$Q21="A",'2a+c+n'!N21,0),0)</f>
        <v>0</v>
      </c>
      <c r="O22" s="116">
        <f>IF($C$4="Attiecināmās izmaksas",IF('2a+c+n'!$Q21="A",'2a+c+n'!O21,0),0)</f>
        <v>0</v>
      </c>
      <c r="P22" s="117">
        <f>IF($C$4="Attiecināmās izmaksas",IF('2a+c+n'!$Q21="A",'2a+c+n'!P21,0),0)</f>
        <v>0</v>
      </c>
    </row>
    <row r="23" spans="1:16" ht="22.5" x14ac:dyDescent="0.2">
      <c r="A23" s="51">
        <f>IF(P23=0,0,IF(COUNTBLANK(P23)=1,0,COUNTA($P$14:P23)))</f>
        <v>0</v>
      </c>
      <c r="B23" s="24" t="str">
        <f>IF($C$4="Attiecināmās izmaksas",IF('2a+c+n'!$Q22="A",'2a+c+n'!B22,0),0)</f>
        <v>02-00000</v>
      </c>
      <c r="C23" s="24" t="str">
        <f>IF($C$4="Attiecināmās izmaksas",IF('2a+c+n'!$Q22="A",'2a+c+n'!C22,0),0)</f>
        <v>Lodžiju ekrānu demontāža, utilizācija</v>
      </c>
      <c r="D23" s="24" t="str">
        <f>IF($C$4="Attiecināmās izmaksas",IF('2a+c+n'!$Q22="A",'2a+c+n'!D22,0),0)</f>
        <v>m2</v>
      </c>
      <c r="E23" s="46"/>
      <c r="F23" s="65"/>
      <c r="G23" s="116"/>
      <c r="H23" s="116">
        <f>IF($C$4="Attiecināmās izmaksas",IF('2a+c+n'!$Q22="A",'2a+c+n'!H22,0),0)</f>
        <v>0</v>
      </c>
      <c r="I23" s="116"/>
      <c r="J23" s="116"/>
      <c r="K23" s="117">
        <f>IF($C$4="Attiecināmās izmaksas",IF('2a+c+n'!$Q22="A",'2a+c+n'!K22,0),0)</f>
        <v>0</v>
      </c>
      <c r="L23" s="65">
        <f>IF($C$4="Attiecināmās izmaksas",IF('2a+c+n'!$Q22="A",'2a+c+n'!L22,0),0)</f>
        <v>0</v>
      </c>
      <c r="M23" s="116">
        <f>IF($C$4="Attiecināmās izmaksas",IF('2a+c+n'!$Q22="A",'2a+c+n'!M22,0),0)</f>
        <v>0</v>
      </c>
      <c r="N23" s="116">
        <f>IF($C$4="Attiecināmās izmaksas",IF('2a+c+n'!$Q22="A",'2a+c+n'!N22,0),0)</f>
        <v>0</v>
      </c>
      <c r="O23" s="116">
        <f>IF($C$4="Attiecināmās izmaksas",IF('2a+c+n'!$Q22="A",'2a+c+n'!O22,0),0)</f>
        <v>0</v>
      </c>
      <c r="P23" s="117">
        <f>IF($C$4="Attiecināmās izmaksas",IF('2a+c+n'!$Q22="A",'2a+c+n'!P22,0),0)</f>
        <v>0</v>
      </c>
    </row>
    <row r="24" spans="1:16" x14ac:dyDescent="0.2">
      <c r="A24" s="51">
        <f>IF(P24=0,0,IF(COUNTBLANK(P24)=1,0,COUNTA($P$14:P24)))</f>
        <v>0</v>
      </c>
      <c r="B24" s="24">
        <f>IF($C$4="Attiecināmās izmaksas",IF('2a+c+n'!$Q23="A",'2a+c+n'!B23,0),0)</f>
        <v>0</v>
      </c>
      <c r="C24" s="24">
        <f>IF($C$4="Attiecināmās izmaksas",IF('2a+c+n'!$Q23="A",'2a+c+n'!C23,0),0)</f>
        <v>0</v>
      </c>
      <c r="D24" s="24">
        <f>IF($C$4="Attiecināmās izmaksas",IF('2a+c+n'!$Q23="A",'2a+c+n'!D23,0),0)</f>
        <v>0</v>
      </c>
      <c r="E24" s="46"/>
      <c r="F24" s="65"/>
      <c r="G24" s="116"/>
      <c r="H24" s="116">
        <f>IF($C$4="Attiecināmās izmaksas",IF('2a+c+n'!$Q23="A",'2a+c+n'!H23,0),0)</f>
        <v>0</v>
      </c>
      <c r="I24" s="116"/>
      <c r="J24" s="116"/>
      <c r="K24" s="117">
        <f>IF($C$4="Attiecināmās izmaksas",IF('2a+c+n'!$Q23="A",'2a+c+n'!K23,0),0)</f>
        <v>0</v>
      </c>
      <c r="L24" s="65">
        <f>IF($C$4="Attiecināmās izmaksas",IF('2a+c+n'!$Q23="A",'2a+c+n'!L23,0),0)</f>
        <v>0</v>
      </c>
      <c r="M24" s="116">
        <f>IF($C$4="Attiecināmās izmaksas",IF('2a+c+n'!$Q23="A",'2a+c+n'!M23,0),0)</f>
        <v>0</v>
      </c>
      <c r="N24" s="116">
        <f>IF($C$4="Attiecināmās izmaksas",IF('2a+c+n'!$Q23="A",'2a+c+n'!N23,0),0)</f>
        <v>0</v>
      </c>
      <c r="O24" s="116">
        <f>IF($C$4="Attiecināmās izmaksas",IF('2a+c+n'!$Q23="A",'2a+c+n'!O23,0),0)</f>
        <v>0</v>
      </c>
      <c r="P24" s="117">
        <f>IF($C$4="Attiecināmās izmaksas",IF('2a+c+n'!$Q23="A",'2a+c+n'!P23,0),0)</f>
        <v>0</v>
      </c>
    </row>
    <row r="25" spans="1:16" x14ac:dyDescent="0.2">
      <c r="A25" s="51">
        <f>IF(P25=0,0,IF(COUNTBLANK(P25)=1,0,COUNTA($P$14:P25)))</f>
        <v>0</v>
      </c>
      <c r="B25" s="24">
        <f>IF($C$4="Attiecināmās izmaksas",IF('2a+c+n'!$Q24="A",'2a+c+n'!B24,0),0)</f>
        <v>0</v>
      </c>
      <c r="C25" s="24">
        <f>IF($C$4="Attiecināmās izmaksas",IF('2a+c+n'!$Q24="A",'2a+c+n'!C24,0),0)</f>
        <v>0</v>
      </c>
      <c r="D25" s="24">
        <f>IF($C$4="Attiecināmās izmaksas",IF('2a+c+n'!$Q24="A",'2a+c+n'!D24,0),0)</f>
        <v>0</v>
      </c>
      <c r="E25" s="46"/>
      <c r="F25" s="65"/>
      <c r="G25" s="116"/>
      <c r="H25" s="116">
        <f>IF($C$4="Attiecināmās izmaksas",IF('2a+c+n'!$Q24="A",'2a+c+n'!H24,0),0)</f>
        <v>0</v>
      </c>
      <c r="I25" s="116"/>
      <c r="J25" s="116"/>
      <c r="K25" s="117">
        <f>IF($C$4="Attiecināmās izmaksas",IF('2a+c+n'!$Q24="A",'2a+c+n'!K24,0),0)</f>
        <v>0</v>
      </c>
      <c r="L25" s="65">
        <f>IF($C$4="Attiecināmās izmaksas",IF('2a+c+n'!$Q24="A",'2a+c+n'!L24,0),0)</f>
        <v>0</v>
      </c>
      <c r="M25" s="116">
        <f>IF($C$4="Attiecināmās izmaksas",IF('2a+c+n'!$Q24="A",'2a+c+n'!M24,0),0)</f>
        <v>0</v>
      </c>
      <c r="N25" s="116">
        <f>IF($C$4="Attiecināmās izmaksas",IF('2a+c+n'!$Q24="A",'2a+c+n'!N24,0),0)</f>
        <v>0</v>
      </c>
      <c r="O25" s="116">
        <f>IF($C$4="Attiecināmās izmaksas",IF('2a+c+n'!$Q24="A",'2a+c+n'!O24,0),0)</f>
        <v>0</v>
      </c>
      <c r="P25" s="117">
        <f>IF($C$4="Attiecināmās izmaksas",IF('2a+c+n'!$Q24="A",'2a+c+n'!P24,0),0)</f>
        <v>0</v>
      </c>
    </row>
    <row r="26" spans="1:16" x14ac:dyDescent="0.2">
      <c r="A26" s="51">
        <f>IF(P26=0,0,IF(COUNTBLANK(P26)=1,0,COUNTA($P$14:P26)))</f>
        <v>0</v>
      </c>
      <c r="B26" s="24">
        <f>IF($C$4="Attiecināmās izmaksas",IF('2a+c+n'!$Q25="A",'2a+c+n'!B25,0),0)</f>
        <v>0</v>
      </c>
      <c r="C26" s="24">
        <f>IF($C$4="Attiecināmās izmaksas",IF('2a+c+n'!$Q25="A",'2a+c+n'!C25,0),0)</f>
        <v>0</v>
      </c>
      <c r="D26" s="24">
        <f>IF($C$4="Attiecināmās izmaksas",IF('2a+c+n'!$Q25="A",'2a+c+n'!D25,0),0)</f>
        <v>0</v>
      </c>
      <c r="E26" s="46"/>
      <c r="F26" s="65"/>
      <c r="G26" s="116"/>
      <c r="H26" s="116">
        <f>IF($C$4="Attiecināmās izmaksas",IF('2a+c+n'!$Q25="A",'2a+c+n'!H25,0),0)</f>
        <v>0</v>
      </c>
      <c r="I26" s="116"/>
      <c r="J26" s="116"/>
      <c r="K26" s="117">
        <f>IF($C$4="Attiecināmās izmaksas",IF('2a+c+n'!$Q25="A",'2a+c+n'!K25,0),0)</f>
        <v>0</v>
      </c>
      <c r="L26" s="65">
        <f>IF($C$4="Attiecināmās izmaksas",IF('2a+c+n'!$Q25="A",'2a+c+n'!L25,0),0)</f>
        <v>0</v>
      </c>
      <c r="M26" s="116">
        <f>IF($C$4="Attiecināmās izmaksas",IF('2a+c+n'!$Q25="A",'2a+c+n'!M25,0),0)</f>
        <v>0</v>
      </c>
      <c r="N26" s="116">
        <f>IF($C$4="Attiecināmās izmaksas",IF('2a+c+n'!$Q25="A",'2a+c+n'!N25,0),0)</f>
        <v>0</v>
      </c>
      <c r="O26" s="116">
        <f>IF($C$4="Attiecināmās izmaksas",IF('2a+c+n'!$Q25="A",'2a+c+n'!O25,0),0)</f>
        <v>0</v>
      </c>
      <c r="P26" s="117">
        <f>IF($C$4="Attiecināmās izmaksas",IF('2a+c+n'!$Q25="A",'2a+c+n'!P25,0),0)</f>
        <v>0</v>
      </c>
    </row>
    <row r="27" spans="1:16" ht="22.5" x14ac:dyDescent="0.2">
      <c r="A27" s="51">
        <f>IF(P27=0,0,IF(COUNTBLANK(P27)=1,0,COUNTA($P$14:P27)))</f>
        <v>0</v>
      </c>
      <c r="B27" s="24" t="str">
        <f>IF($C$4="Attiecināmās izmaksas",IF('2a+c+n'!$Q26="A",'2a+c+n'!B26,0),0)</f>
        <v>02-00000</v>
      </c>
      <c r="C27" s="24" t="str">
        <f>IF($C$4="Attiecināmās izmaksas",IF('2a+c+n'!$Q26="A",'2a+c+n'!C26,0),0)</f>
        <v>Betona apmeles demontāža b=700, utilizācija</v>
      </c>
      <c r="D27" s="24" t="str">
        <f>IF($C$4="Attiecināmās izmaksas",IF('2a+c+n'!$Q26="A",'2a+c+n'!D26,0),0)</f>
        <v>tm</v>
      </c>
      <c r="E27" s="46"/>
      <c r="F27" s="65"/>
      <c r="G27" s="116"/>
      <c r="H27" s="116">
        <f>IF($C$4="Attiecināmās izmaksas",IF('2a+c+n'!$Q26="A",'2a+c+n'!H26,0),0)</f>
        <v>0</v>
      </c>
      <c r="I27" s="116"/>
      <c r="J27" s="116"/>
      <c r="K27" s="117">
        <f>IF($C$4="Attiecināmās izmaksas",IF('2a+c+n'!$Q26="A",'2a+c+n'!K26,0),0)</f>
        <v>0</v>
      </c>
      <c r="L27" s="65">
        <f>IF($C$4="Attiecināmās izmaksas",IF('2a+c+n'!$Q26="A",'2a+c+n'!L26,0),0)</f>
        <v>0</v>
      </c>
      <c r="M27" s="116">
        <f>IF($C$4="Attiecināmās izmaksas",IF('2a+c+n'!$Q26="A",'2a+c+n'!M26,0),0)</f>
        <v>0</v>
      </c>
      <c r="N27" s="116">
        <f>IF($C$4="Attiecināmās izmaksas",IF('2a+c+n'!$Q26="A",'2a+c+n'!N26,0),0)</f>
        <v>0</v>
      </c>
      <c r="O27" s="116">
        <f>IF($C$4="Attiecināmās izmaksas",IF('2a+c+n'!$Q26="A",'2a+c+n'!O26,0),0)</f>
        <v>0</v>
      </c>
      <c r="P27" s="117">
        <f>IF($C$4="Attiecināmās izmaksas",IF('2a+c+n'!$Q26="A",'2a+c+n'!P26,0),0)</f>
        <v>0</v>
      </c>
    </row>
    <row r="28" spans="1:16" x14ac:dyDescent="0.2">
      <c r="A28" s="51">
        <f>IF(P28=0,0,IF(COUNTBLANK(P28)=1,0,COUNTA($P$14:P28)))</f>
        <v>0</v>
      </c>
      <c r="B28" s="24">
        <f>IF($C$4="Attiecināmās izmaksas",IF('2a+c+n'!$Q27="A",'2a+c+n'!B27,0),0)</f>
        <v>0</v>
      </c>
      <c r="C28" s="24">
        <f>IF($C$4="Attiecināmās izmaksas",IF('2a+c+n'!$Q27="A",'2a+c+n'!C27,0),0)</f>
        <v>0</v>
      </c>
      <c r="D28" s="24">
        <f>IF($C$4="Attiecināmās izmaksas",IF('2a+c+n'!$Q27="A",'2a+c+n'!D27,0),0)</f>
        <v>0</v>
      </c>
      <c r="E28" s="46"/>
      <c r="F28" s="65"/>
      <c r="G28" s="116"/>
      <c r="H28" s="116">
        <f>IF($C$4="Attiecināmās izmaksas",IF('2a+c+n'!$Q27="A",'2a+c+n'!H27,0),0)</f>
        <v>0</v>
      </c>
      <c r="I28" s="116"/>
      <c r="J28" s="116"/>
      <c r="K28" s="117">
        <f>IF($C$4="Attiecināmās izmaksas",IF('2a+c+n'!$Q27="A",'2a+c+n'!K27,0),0)</f>
        <v>0</v>
      </c>
      <c r="L28" s="65">
        <f>IF($C$4="Attiecināmās izmaksas",IF('2a+c+n'!$Q27="A",'2a+c+n'!L27,0),0)</f>
        <v>0</v>
      </c>
      <c r="M28" s="116">
        <f>IF($C$4="Attiecināmās izmaksas",IF('2a+c+n'!$Q27="A",'2a+c+n'!M27,0),0)</f>
        <v>0</v>
      </c>
      <c r="N28" s="116">
        <f>IF($C$4="Attiecināmās izmaksas",IF('2a+c+n'!$Q27="A",'2a+c+n'!N27,0),0)</f>
        <v>0</v>
      </c>
      <c r="O28" s="116">
        <f>IF($C$4="Attiecināmās izmaksas",IF('2a+c+n'!$Q27="A",'2a+c+n'!O27,0),0)</f>
        <v>0</v>
      </c>
      <c r="P28" s="117">
        <f>IF($C$4="Attiecināmās izmaksas",IF('2a+c+n'!$Q27="A",'2a+c+n'!P27,0),0)</f>
        <v>0</v>
      </c>
    </row>
    <row r="29" spans="1:16" ht="22.5" x14ac:dyDescent="0.2">
      <c r="A29" s="51">
        <f>IF(P29=0,0,IF(COUNTBLANK(P29)=1,0,COUNTA($P$14:P29)))</f>
        <v>0</v>
      </c>
      <c r="B29" s="24" t="str">
        <f>IF($C$4="Attiecināmās izmaksas",IF('2a+c+n'!$Q28="A",'2a+c+n'!B28,0),0)</f>
        <v>02-00000</v>
      </c>
      <c r="C29" s="24" t="str">
        <f>IF($C$4="Attiecināmās izmaksas",IF('2a+c+n'!$Q28="A",'2a+c+n'!C28,0),0)</f>
        <v>Ratiņu novietnes stiklu bloku demontāža un utilizācija asīs 10-1</v>
      </c>
      <c r="D29" s="24" t="str">
        <f>IF($C$4="Attiecināmās izmaksas",IF('2a+c+n'!$Q28="A",'2a+c+n'!D28,0),0)</f>
        <v>m2</v>
      </c>
      <c r="E29" s="46"/>
      <c r="F29" s="65"/>
      <c r="G29" s="116"/>
      <c r="H29" s="116">
        <f>IF($C$4="Attiecināmās izmaksas",IF('2a+c+n'!$Q28="A",'2a+c+n'!H28,0),0)</f>
        <v>0</v>
      </c>
      <c r="I29" s="116"/>
      <c r="J29" s="116"/>
      <c r="K29" s="117">
        <f>IF($C$4="Attiecināmās izmaksas",IF('2a+c+n'!$Q28="A",'2a+c+n'!K28,0),0)</f>
        <v>0</v>
      </c>
      <c r="L29" s="65">
        <f>IF($C$4="Attiecināmās izmaksas",IF('2a+c+n'!$Q28="A",'2a+c+n'!L28,0),0)</f>
        <v>0</v>
      </c>
      <c r="M29" s="116">
        <f>IF($C$4="Attiecināmās izmaksas",IF('2a+c+n'!$Q28="A",'2a+c+n'!M28,0),0)</f>
        <v>0</v>
      </c>
      <c r="N29" s="116">
        <f>IF($C$4="Attiecināmās izmaksas",IF('2a+c+n'!$Q28="A",'2a+c+n'!N28,0),0)</f>
        <v>0</v>
      </c>
      <c r="O29" s="116">
        <f>IF($C$4="Attiecināmās izmaksas",IF('2a+c+n'!$Q28="A",'2a+c+n'!O28,0),0)</f>
        <v>0</v>
      </c>
      <c r="P29" s="117">
        <f>IF($C$4="Attiecināmās izmaksas",IF('2a+c+n'!$Q28="A",'2a+c+n'!P28,0),0)</f>
        <v>0</v>
      </c>
    </row>
    <row r="30" spans="1:16" ht="12" customHeight="1" thickBot="1" x14ac:dyDescent="0.25">
      <c r="A30" s="286" t="s">
        <v>62</v>
      </c>
      <c r="B30" s="287"/>
      <c r="C30" s="287"/>
      <c r="D30" s="287"/>
      <c r="E30" s="287"/>
      <c r="F30" s="287"/>
      <c r="G30" s="287"/>
      <c r="H30" s="287"/>
      <c r="I30" s="287"/>
      <c r="J30" s="287"/>
      <c r="K30" s="288"/>
      <c r="L30" s="127">
        <f>SUM(L14:L29)</f>
        <v>0</v>
      </c>
      <c r="M30" s="128">
        <f>SUM(M14:M29)</f>
        <v>0</v>
      </c>
      <c r="N30" s="128">
        <f>SUM(N14:N29)</f>
        <v>0</v>
      </c>
      <c r="O30" s="128">
        <f>SUM(O14:O29)</f>
        <v>0</v>
      </c>
      <c r="P30" s="129">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289">
        <f>'Kops n'!C36:H36</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37" t="str">
        <f>'Kops n'!A39:D39</f>
        <v>Tāme sastādīta 2023. gada __. __________</v>
      </c>
      <c r="B36" s="238"/>
      <c r="C36" s="238"/>
      <c r="D36" s="238"/>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89">
        <f>'Kops n'!C41:H41</f>
        <v>0</v>
      </c>
      <c r="D38" s="289"/>
      <c r="E38" s="289"/>
      <c r="F38" s="289"/>
      <c r="G38" s="289"/>
      <c r="H38" s="289"/>
      <c r="I38" s="16"/>
      <c r="J38" s="16"/>
      <c r="K38" s="16"/>
      <c r="L38" s="16"/>
      <c r="M38" s="16"/>
      <c r="N38" s="16"/>
      <c r="O38" s="16"/>
      <c r="P38" s="16"/>
    </row>
    <row r="39" spans="1:16" x14ac:dyDescent="0.2">
      <c r="A39" s="16"/>
      <c r="B39" s="16"/>
      <c r="C39" s="215" t="s">
        <v>15</v>
      </c>
      <c r="D39" s="215"/>
      <c r="E39" s="215"/>
      <c r="F39" s="215"/>
      <c r="G39" s="215"/>
      <c r="H39" s="215"/>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4">
        <f>'Kops n'!C44</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355" priority="4"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354" priority="2" operator="equal">
      <formula>0</formula>
    </cfRule>
  </conditionalFormatting>
  <conditionalFormatting sqref="C2:I2 D5:L8 N9:O9 L30:P30 C33:H33 C38:H38 C41">
    <cfRule type="cellIs" dxfId="353"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36"/>
  <sheetViews>
    <sheetView topLeftCell="A8" zoomScale="85" zoomScaleNormal="85" workbookViewId="0">
      <selection activeCell="P25" sqref="P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301" t="str">
        <f>'2a+c+n'!C2:I2</f>
        <v>Demontāžas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'2a+c+n'!A9</f>
        <v>Tāme sastādīta  2023. gada tirgus cenās, pamatojoties uz AR daļas rasējumiem</v>
      </c>
      <c r="B9" s="298"/>
      <c r="C9" s="298"/>
      <c r="D9" s="298"/>
      <c r="E9" s="298"/>
      <c r="F9" s="298"/>
      <c r="G9" s="31"/>
      <c r="H9" s="31"/>
      <c r="I9" s="31"/>
      <c r="J9" s="299" t="s">
        <v>45</v>
      </c>
      <c r="K9" s="299"/>
      <c r="L9" s="299"/>
      <c r="M9" s="299"/>
      <c r="N9" s="300">
        <f>P24</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ht="45" x14ac:dyDescent="0.2">
      <c r="A14" s="50">
        <f>IF(P14=0,0,IF(COUNTBLANK(P14)=1,0,COUNTA($P$14:P14)))</f>
        <v>0</v>
      </c>
      <c r="B14" s="23" t="str">
        <f>IF($C$4="citu pasākumu izmaksas",IF('2a+c+n'!$Q14="C",'2a+c+n'!B14,0))</f>
        <v>02-00000</v>
      </c>
      <c r="C14" s="23" t="str">
        <f>IF($C$4="citu pasākumu izmaksas",IF('2a+c+n'!$Q14="C",'2a+c+n'!C14,0))</f>
        <v>Numurzīmes, hidranta zīmes, karoga turētāja u.c. traucējošo elementu demontāža fasādē, t.sk. esošo satelītandētnu demontāža, vecās zibensaizsardzības demontāža</v>
      </c>
      <c r="D14" s="23" t="str">
        <f>IF($C$4="citu pasākumu izmaksas",IF('2a+c+n'!$Q14="C",'2a+c+n'!D14,0))</f>
        <v>kompl</v>
      </c>
      <c r="E14" s="45"/>
      <c r="F14" s="63"/>
      <c r="G14" s="114"/>
      <c r="H14" s="114">
        <f>IF($C$4="citu pasākumu izmaksas",IF('2a+c+n'!$Q14="C",'2a+c+n'!H14,0))</f>
        <v>0</v>
      </c>
      <c r="I14" s="114"/>
      <c r="J14" s="114"/>
      <c r="K14" s="115">
        <f>IF($C$4="citu pasākumu izmaksas",IF('2a+c+n'!$Q14="C",'2a+c+n'!K14,0))</f>
        <v>0</v>
      </c>
      <c r="L14" s="81">
        <f>IF($C$4="citu pasākumu izmaksas",IF('2a+c+n'!$Q14="C",'2a+c+n'!L14,0))</f>
        <v>0</v>
      </c>
      <c r="M14" s="114">
        <f>IF($C$4="citu pasākumu izmaksas",IF('2a+c+n'!$Q14="C",'2a+c+n'!M14,0))</f>
        <v>0</v>
      </c>
      <c r="N14" s="114">
        <f>IF($C$4="citu pasākumu izmaksas",IF('2a+c+n'!$Q14="C",'2a+c+n'!N14,0))</f>
        <v>0</v>
      </c>
      <c r="O14" s="114">
        <f>IF($C$4="citu pasākumu izmaksas",IF('2a+c+n'!$Q14="C",'2a+c+n'!O14,0))</f>
        <v>0</v>
      </c>
      <c r="P14" s="115">
        <f>IF($C$4="citu pasākumu izmaksas",IF('2a+c+n'!$Q14="C",'2a+c+n'!P14,0))</f>
        <v>0</v>
      </c>
    </row>
    <row r="15" spans="1:16" x14ac:dyDescent="0.2">
      <c r="A15" s="51">
        <f>IF(P15=0,0,IF(COUNTBLANK(P15)=1,0,COUNTA($P$14:P15)))</f>
        <v>0</v>
      </c>
      <c r="B15" s="24">
        <f>IF($C$4="citu pasākumu izmaksas",IF('2a+c+n'!$Q15="C",'2a+c+n'!B15,0))</f>
        <v>0</v>
      </c>
      <c r="C15" s="24">
        <f>IF($C$4="citu pasākumu izmaksas",IF('2a+c+n'!$Q15="C",'2a+c+n'!C15,0))</f>
        <v>0</v>
      </c>
      <c r="D15" s="24">
        <f>IF($C$4="citu pasākumu izmaksas",IF('2a+c+n'!$Q15="C",'2a+c+n'!D15,0))</f>
        <v>0</v>
      </c>
      <c r="E15" s="46"/>
      <c r="F15" s="65"/>
      <c r="G15" s="116"/>
      <c r="H15" s="116">
        <f>IF($C$4="citu pasākumu izmaksas",IF('2a+c+n'!$Q15="C",'2a+c+n'!H15,0))</f>
        <v>0</v>
      </c>
      <c r="I15" s="116"/>
      <c r="J15" s="116"/>
      <c r="K15" s="117">
        <f>IF($C$4="citu pasākumu izmaksas",IF('2a+c+n'!$Q15="C",'2a+c+n'!K15,0))</f>
        <v>0</v>
      </c>
      <c r="L15" s="82">
        <f>IF($C$4="citu pasākumu izmaksas",IF('2a+c+n'!$Q15="C",'2a+c+n'!L15,0))</f>
        <v>0</v>
      </c>
      <c r="M15" s="116">
        <f>IF($C$4="citu pasākumu izmaksas",IF('2a+c+n'!$Q15="C",'2a+c+n'!M15,0))</f>
        <v>0</v>
      </c>
      <c r="N15" s="116">
        <f>IF($C$4="citu pasākumu izmaksas",IF('2a+c+n'!$Q15="C",'2a+c+n'!N15,0))</f>
        <v>0</v>
      </c>
      <c r="O15" s="116">
        <f>IF($C$4="citu pasākumu izmaksas",IF('2a+c+n'!$Q15="C",'2a+c+n'!O15,0))</f>
        <v>0</v>
      </c>
      <c r="P15" s="117">
        <f>IF($C$4="citu pasākumu izmaksas",IF('2a+c+n'!$Q15="C",'2a+c+n'!P15,0))</f>
        <v>0</v>
      </c>
    </row>
    <row r="16" spans="1:16" x14ac:dyDescent="0.2">
      <c r="A16" s="51">
        <f>IF(P16=0,0,IF(COUNTBLANK(P16)=1,0,COUNTA($P$14:P16)))</f>
        <v>0</v>
      </c>
      <c r="B16" s="24">
        <f>IF($C$4="citu pasākumu izmaksas",IF('2a+c+n'!$Q16="C",'2a+c+n'!B16,0))</f>
        <v>0</v>
      </c>
      <c r="C16" s="24">
        <f>IF($C$4="citu pasākumu izmaksas",IF('2a+c+n'!$Q16="C",'2a+c+n'!C16,0))</f>
        <v>0</v>
      </c>
      <c r="D16" s="24">
        <f>IF($C$4="citu pasākumu izmaksas",IF('2a+c+n'!$Q16="C",'2a+c+n'!D16,0))</f>
        <v>0</v>
      </c>
      <c r="E16" s="46"/>
      <c r="F16" s="65"/>
      <c r="G16" s="116"/>
      <c r="H16" s="116">
        <f>IF($C$4="citu pasākumu izmaksas",IF('2a+c+n'!$Q16="C",'2a+c+n'!H16,0))</f>
        <v>0</v>
      </c>
      <c r="I16" s="116"/>
      <c r="J16" s="116"/>
      <c r="K16" s="117">
        <f>IF($C$4="citu pasākumu izmaksas",IF('2a+c+n'!$Q16="C",'2a+c+n'!K16,0))</f>
        <v>0</v>
      </c>
      <c r="L16" s="82">
        <f>IF($C$4="citu pasākumu izmaksas",IF('2a+c+n'!$Q16="C",'2a+c+n'!L16,0))</f>
        <v>0</v>
      </c>
      <c r="M16" s="116">
        <f>IF($C$4="citu pasākumu izmaksas",IF('2a+c+n'!$Q16="C",'2a+c+n'!M16,0))</f>
        <v>0</v>
      </c>
      <c r="N16" s="116">
        <f>IF($C$4="citu pasākumu izmaksas",IF('2a+c+n'!$Q16="C",'2a+c+n'!N16,0))</f>
        <v>0</v>
      </c>
      <c r="O16" s="116">
        <f>IF($C$4="citu pasākumu izmaksas",IF('2a+c+n'!$Q16="C",'2a+c+n'!O16,0))</f>
        <v>0</v>
      </c>
      <c r="P16" s="117">
        <f>IF($C$4="citu pasākumu izmaksas",IF('2a+c+n'!$Q16="C",'2a+c+n'!P16,0))</f>
        <v>0</v>
      </c>
    </row>
    <row r="17" spans="1:16" x14ac:dyDescent="0.2">
      <c r="A17" s="51">
        <f>IF(P17=0,0,IF(COUNTBLANK(P17)=1,0,COUNTA($P$14:P17)))</f>
        <v>0</v>
      </c>
      <c r="B17" s="24">
        <f>IF($C$4="citu pasākumu izmaksas",IF('2a+c+n'!$Q17="C",'2a+c+n'!B17,0))</f>
        <v>0</v>
      </c>
      <c r="C17" s="24">
        <f>IF($C$4="citu pasākumu izmaksas",IF('2a+c+n'!$Q17="C",'2a+c+n'!C17,0))</f>
        <v>0</v>
      </c>
      <c r="D17" s="24">
        <f>IF($C$4="citu pasākumu izmaksas",IF('2a+c+n'!$Q17="C",'2a+c+n'!D17,0))</f>
        <v>0</v>
      </c>
      <c r="E17" s="46"/>
      <c r="F17" s="65"/>
      <c r="G17" s="116"/>
      <c r="H17" s="116">
        <f>IF($C$4="citu pasākumu izmaksas",IF('2a+c+n'!$Q17="C",'2a+c+n'!H17,0))</f>
        <v>0</v>
      </c>
      <c r="I17" s="116"/>
      <c r="J17" s="116"/>
      <c r="K17" s="117">
        <f>IF($C$4="citu pasākumu izmaksas",IF('2a+c+n'!$Q17="C",'2a+c+n'!K17,0))</f>
        <v>0</v>
      </c>
      <c r="L17" s="82">
        <f>IF($C$4="citu pasākumu izmaksas",IF('2a+c+n'!$Q17="C",'2a+c+n'!L17,0))</f>
        <v>0</v>
      </c>
      <c r="M17" s="116">
        <f>IF($C$4="citu pasākumu izmaksas",IF('2a+c+n'!$Q17="C",'2a+c+n'!M17,0))</f>
        <v>0</v>
      </c>
      <c r="N17" s="116">
        <f>IF($C$4="citu pasākumu izmaksas",IF('2a+c+n'!$Q17="C",'2a+c+n'!N17,0))</f>
        <v>0</v>
      </c>
      <c r="O17" s="116">
        <f>IF($C$4="citu pasākumu izmaksas",IF('2a+c+n'!$Q17="C",'2a+c+n'!O17,0))</f>
        <v>0</v>
      </c>
      <c r="P17" s="117">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6"/>
      <c r="H18" s="116">
        <f>IF($C$4="citu pasākumu izmaksas",IF('2a+c+n'!$Q18="C",'2a+c+n'!H18,0))</f>
        <v>0</v>
      </c>
      <c r="I18" s="116"/>
      <c r="J18" s="116"/>
      <c r="K18" s="117">
        <f>IF($C$4="citu pasākumu izmaksas",IF('2a+c+n'!$Q18="C",'2a+c+n'!K18,0))</f>
        <v>0</v>
      </c>
      <c r="L18" s="82">
        <f>IF($C$4="citu pasākumu izmaksas",IF('2a+c+n'!$Q18="C",'2a+c+n'!L18,0))</f>
        <v>0</v>
      </c>
      <c r="M18" s="116">
        <f>IF($C$4="citu pasākumu izmaksas",IF('2a+c+n'!$Q18="C",'2a+c+n'!M18,0))</f>
        <v>0</v>
      </c>
      <c r="N18" s="116">
        <f>IF($C$4="citu pasākumu izmaksas",IF('2a+c+n'!$Q18="C",'2a+c+n'!N18,0))</f>
        <v>0</v>
      </c>
      <c r="O18" s="116">
        <f>IF($C$4="citu pasākumu izmaksas",IF('2a+c+n'!$Q18="C",'2a+c+n'!O18,0))</f>
        <v>0</v>
      </c>
      <c r="P18" s="117">
        <f>IF($C$4="citu pasākumu izmaksas",IF('2a+c+n'!$Q18="C",'2a+c+n'!P18,0))</f>
        <v>0</v>
      </c>
    </row>
    <row r="19" spans="1:16" x14ac:dyDescent="0.2">
      <c r="A19" s="51">
        <f>IF(P19=0,0,IF(COUNTBLANK(P19)=1,0,COUNTA($P$14:P19)))</f>
        <v>0</v>
      </c>
      <c r="B19" s="24">
        <f>IF($C$4="citu pasākumu izmaksas",IF('2a+c+n'!$Q21="C",'2a+c+n'!B21,0))</f>
        <v>0</v>
      </c>
      <c r="C19" s="24">
        <f>IF($C$4="citu pasākumu izmaksas",IF('2a+c+n'!$Q21="C",'2a+c+n'!C21,0))</f>
        <v>0</v>
      </c>
      <c r="D19" s="24">
        <f>IF($C$4="citu pasākumu izmaksas",IF('2a+c+n'!$Q21="C",'2a+c+n'!D21,0))</f>
        <v>0</v>
      </c>
      <c r="E19" s="46"/>
      <c r="F19" s="65"/>
      <c r="G19" s="116"/>
      <c r="H19" s="116">
        <f>IF($C$4="citu pasākumu izmaksas",IF('2a+c+n'!$Q21="C",'2a+c+n'!H21,0))</f>
        <v>0</v>
      </c>
      <c r="I19" s="116"/>
      <c r="J19" s="116"/>
      <c r="K19" s="117">
        <f>IF($C$4="citu pasākumu izmaksas",IF('2a+c+n'!$Q21="C",'2a+c+n'!K21,0))</f>
        <v>0</v>
      </c>
      <c r="L19" s="82">
        <f>IF($C$4="citu pasākumu izmaksas",IF('2a+c+n'!$Q21="C",'2a+c+n'!L21,0))</f>
        <v>0</v>
      </c>
      <c r="M19" s="116">
        <f>IF($C$4="citu pasākumu izmaksas",IF('2a+c+n'!$Q21="C",'2a+c+n'!M21,0))</f>
        <v>0</v>
      </c>
      <c r="N19" s="116">
        <f>IF($C$4="citu pasākumu izmaksas",IF('2a+c+n'!$Q21="C",'2a+c+n'!N21,0))</f>
        <v>0</v>
      </c>
      <c r="O19" s="116">
        <f>IF($C$4="citu pasākumu izmaksas",IF('2a+c+n'!$Q21="C",'2a+c+n'!O21,0))</f>
        <v>0</v>
      </c>
      <c r="P19" s="117">
        <f>IF($C$4="citu pasākumu izmaksas",IF('2a+c+n'!$Q21="C",'2a+c+n'!P21,0))</f>
        <v>0</v>
      </c>
    </row>
    <row r="20" spans="1:16" x14ac:dyDescent="0.2">
      <c r="A20" s="51">
        <f>IF(P20=0,0,IF(COUNTBLANK(P20)=1,0,COUNTA($P$14:P20)))</f>
        <v>0</v>
      </c>
      <c r="B20" s="24">
        <f>IF($C$4="citu pasākumu izmaksas",IF('2a+c+n'!$Q22="C",'2a+c+n'!B22,0))</f>
        <v>0</v>
      </c>
      <c r="C20" s="24">
        <f>IF($C$4="citu pasākumu izmaksas",IF('2a+c+n'!$Q22="C",'2a+c+n'!C22,0))</f>
        <v>0</v>
      </c>
      <c r="D20" s="24">
        <f>IF($C$4="citu pasākumu izmaksas",IF('2a+c+n'!$Q22="C",'2a+c+n'!D22,0))</f>
        <v>0</v>
      </c>
      <c r="E20" s="46"/>
      <c r="F20" s="65"/>
      <c r="G20" s="116"/>
      <c r="H20" s="116">
        <f>IF($C$4="citu pasākumu izmaksas",IF('2a+c+n'!$Q22="C",'2a+c+n'!H22,0))</f>
        <v>0</v>
      </c>
      <c r="I20" s="116"/>
      <c r="J20" s="116"/>
      <c r="K20" s="117">
        <f>IF($C$4="citu pasākumu izmaksas",IF('2a+c+n'!$Q22="C",'2a+c+n'!K22,0))</f>
        <v>0</v>
      </c>
      <c r="L20" s="82">
        <f>IF($C$4="citu pasākumu izmaksas",IF('2a+c+n'!$Q22="C",'2a+c+n'!L22,0))</f>
        <v>0</v>
      </c>
      <c r="M20" s="116">
        <f>IF($C$4="citu pasākumu izmaksas",IF('2a+c+n'!$Q22="C",'2a+c+n'!M22,0))</f>
        <v>0</v>
      </c>
      <c r="N20" s="116">
        <f>IF($C$4="citu pasākumu izmaksas",IF('2a+c+n'!$Q22="C",'2a+c+n'!N22,0))</f>
        <v>0</v>
      </c>
      <c r="O20" s="116">
        <f>IF($C$4="citu pasākumu izmaksas",IF('2a+c+n'!$Q22="C",'2a+c+n'!O22,0))</f>
        <v>0</v>
      </c>
      <c r="P20" s="117">
        <f>IF($C$4="citu pasākumu izmaksas",IF('2a+c+n'!$Q22="C",'2a+c+n'!P22,0))</f>
        <v>0</v>
      </c>
    </row>
    <row r="21" spans="1:16" ht="22.5" x14ac:dyDescent="0.2">
      <c r="A21" s="51">
        <f>IF(P21=0,0,IF(COUNTBLANK(P21)=1,0,COUNTA($P$14:P21)))</f>
        <v>0</v>
      </c>
      <c r="B21" s="24" t="str">
        <f>IF($C$4="citu pasākumu izmaksas",IF('2a+c+n'!$Q23="C",'2a+c+n'!B23,0))</f>
        <v>02-00000</v>
      </c>
      <c r="C21" s="24" t="str">
        <f>IF($C$4="citu pasākumu izmaksas",IF('2a+c+n'!$Q23="C",'2a+c+n'!C23,0))</f>
        <v>Dzegu un ieejas jumtiņu skārdu elementu demontāža</v>
      </c>
      <c r="D21" s="24" t="str">
        <f>IF($C$4="citu pasākumu izmaksas",IF('2a+c+n'!$Q23="C",'2a+c+n'!D23,0))</f>
        <v>tm</v>
      </c>
      <c r="E21" s="46"/>
      <c r="F21" s="65"/>
      <c r="G21" s="116"/>
      <c r="H21" s="116">
        <f>IF($C$4="citu pasākumu izmaksas",IF('2a+c+n'!$Q23="C",'2a+c+n'!H23,0))</f>
        <v>0</v>
      </c>
      <c r="I21" s="116"/>
      <c r="J21" s="116"/>
      <c r="K21" s="117">
        <f>IF($C$4="citu pasākumu izmaksas",IF('2a+c+n'!$Q23="C",'2a+c+n'!K23,0))</f>
        <v>0</v>
      </c>
      <c r="L21" s="82">
        <f>IF($C$4="citu pasākumu izmaksas",IF('2a+c+n'!$Q23="C",'2a+c+n'!L23,0))</f>
        <v>0</v>
      </c>
      <c r="M21" s="116">
        <f>IF($C$4="citu pasākumu izmaksas",IF('2a+c+n'!$Q23="C",'2a+c+n'!M23,0))</f>
        <v>0</v>
      </c>
      <c r="N21" s="116">
        <f>IF($C$4="citu pasākumu izmaksas",IF('2a+c+n'!$Q23="C",'2a+c+n'!N23,0))</f>
        <v>0</v>
      </c>
      <c r="O21" s="116">
        <f>IF($C$4="citu pasākumu izmaksas",IF('2a+c+n'!$Q23="C",'2a+c+n'!O23,0))</f>
        <v>0</v>
      </c>
      <c r="P21" s="117">
        <f>IF($C$4="citu pasākumu izmaksas",IF('2a+c+n'!$Q23="C",'2a+c+n'!P23,0))</f>
        <v>0</v>
      </c>
    </row>
    <row r="22" spans="1:16" ht="22.5" x14ac:dyDescent="0.2">
      <c r="A22" s="51">
        <f>IF(P22=0,0,IF(COUNTBLANK(P22)=1,0,COUNTA($P$14:P22)))</f>
        <v>0</v>
      </c>
      <c r="B22" s="24" t="str">
        <f>IF($C$4="citu pasākumu izmaksas",IF('2a+c+n'!$Q25="C",'2a+c+n'!B25,0))</f>
        <v>02-00000</v>
      </c>
      <c r="C22" s="24" t="str">
        <f>IF($C$4="citu pasākumu izmaksas",IF('2a+c+n'!$Q25="C",'2a+c+n'!C25,0))</f>
        <v>Gaismas šahtas demontāža</v>
      </c>
      <c r="D22" s="24" t="str">
        <f>IF($C$4="citu pasākumu izmaksas",IF('2a+c+n'!$Q25="C",'2a+c+n'!D25,0))</f>
        <v>gab</v>
      </c>
      <c r="E22" s="46"/>
      <c r="F22" s="65"/>
      <c r="G22" s="116"/>
      <c r="H22" s="116">
        <f>IF($C$4="citu pasākumu izmaksas",IF('2a+c+n'!$Q25="C",'2a+c+n'!H25,0))</f>
        <v>0</v>
      </c>
      <c r="I22" s="116"/>
      <c r="J22" s="116"/>
      <c r="K22" s="117">
        <f>IF($C$4="citu pasākumu izmaksas",IF('2a+c+n'!$Q25="C",'2a+c+n'!K25,0))</f>
        <v>0</v>
      </c>
      <c r="L22" s="82">
        <f>IF($C$4="citu pasākumu izmaksas",IF('2a+c+n'!$Q25="C",'2a+c+n'!L25,0))</f>
        <v>0</v>
      </c>
      <c r="M22" s="116">
        <f>IF($C$4="citu pasākumu izmaksas",IF('2a+c+n'!$Q25="C",'2a+c+n'!M25,0))</f>
        <v>0</v>
      </c>
      <c r="N22" s="116">
        <f>IF($C$4="citu pasākumu izmaksas",IF('2a+c+n'!$Q25="C",'2a+c+n'!N25,0))</f>
        <v>0</v>
      </c>
      <c r="O22" s="116">
        <f>IF($C$4="citu pasākumu izmaksas",IF('2a+c+n'!$Q25="C",'2a+c+n'!O25,0))</f>
        <v>0</v>
      </c>
      <c r="P22" s="117">
        <f>IF($C$4="citu pasākumu izmaksas",IF('2a+c+n'!$Q25="C",'2a+c+n'!P25,0))</f>
        <v>0</v>
      </c>
    </row>
    <row r="23" spans="1:16" ht="12" thickBot="1" x14ac:dyDescent="0.25">
      <c r="A23" s="51">
        <f>IF(P23=0,0,IF(COUNTBLANK(P23)=1,0,COUNTA($P$14:P23)))</f>
        <v>0</v>
      </c>
      <c r="B23" s="24">
        <f>IF($C$4="citu pasākumu izmaksas",IF('2a+c+n'!$Q26="C",'2a+c+n'!B26,0))</f>
        <v>0</v>
      </c>
      <c r="C23" s="24">
        <f>IF($C$4="citu pasākumu izmaksas",IF('2a+c+n'!$Q26="C",'2a+c+n'!C26,0))</f>
        <v>0</v>
      </c>
      <c r="D23" s="24">
        <f>IF($C$4="citu pasākumu izmaksas",IF('2a+c+n'!$Q26="C",'2a+c+n'!D26,0))</f>
        <v>0</v>
      </c>
      <c r="E23" s="46"/>
      <c r="F23" s="65"/>
      <c r="G23" s="116"/>
      <c r="H23" s="116">
        <f>IF($C$4="citu pasākumu izmaksas",IF('2a+c+n'!$Q26="C",'2a+c+n'!H26,0))</f>
        <v>0</v>
      </c>
      <c r="I23" s="116"/>
      <c r="J23" s="116"/>
      <c r="K23" s="117">
        <f>IF($C$4="citu pasākumu izmaksas",IF('2a+c+n'!$Q26="C",'2a+c+n'!K26,0))</f>
        <v>0</v>
      </c>
      <c r="L23" s="82">
        <f>IF($C$4="citu pasākumu izmaksas",IF('2a+c+n'!$Q26="C",'2a+c+n'!L26,0))</f>
        <v>0</v>
      </c>
      <c r="M23" s="116">
        <f>IF($C$4="citu pasākumu izmaksas",IF('2a+c+n'!$Q26="C",'2a+c+n'!M26,0))</f>
        <v>0</v>
      </c>
      <c r="N23" s="116">
        <f>IF($C$4="citu pasākumu izmaksas",IF('2a+c+n'!$Q26="C",'2a+c+n'!N26,0))</f>
        <v>0</v>
      </c>
      <c r="O23" s="116">
        <f>IF($C$4="citu pasākumu izmaksas",IF('2a+c+n'!$Q26="C",'2a+c+n'!O26,0))</f>
        <v>0</v>
      </c>
      <c r="P23" s="117">
        <f>IF($C$4="citu pasākumu izmaksas",IF('2a+c+n'!$Q26="C",'2a+c+n'!P26,0))</f>
        <v>0</v>
      </c>
    </row>
    <row r="24" spans="1:16" ht="12" customHeight="1" thickBot="1" x14ac:dyDescent="0.25">
      <c r="A24" s="286" t="s">
        <v>62</v>
      </c>
      <c r="B24" s="287"/>
      <c r="C24" s="287"/>
      <c r="D24" s="287"/>
      <c r="E24" s="287"/>
      <c r="F24" s="287"/>
      <c r="G24" s="287"/>
      <c r="H24" s="287"/>
      <c r="I24" s="287"/>
      <c r="J24" s="287"/>
      <c r="K24" s="288"/>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89">
        <f>'Kops c'!C36:H36</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89">
        <f>'Kops c'!C41:H41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c'!C44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352" priority="4"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351" priority="2" operator="equal">
      <formula>0</formula>
    </cfRule>
  </conditionalFormatting>
  <conditionalFormatting sqref="C2:I2 D5:L8 N9:O9 L24:P24 C27:H27 C32:H32 C35">
    <cfRule type="cellIs" dxfId="350"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41"/>
  <sheetViews>
    <sheetView topLeftCell="A5" zoomScale="85" zoomScaleNormal="85" workbookViewId="0">
      <selection activeCell="S46" sqref="S4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'2a+c+n'!D1</f>
        <v>2</v>
      </c>
      <c r="E1" s="22"/>
      <c r="F1" s="22"/>
      <c r="G1" s="22"/>
      <c r="H1" s="22"/>
      <c r="I1" s="22"/>
      <c r="J1" s="22"/>
      <c r="N1" s="26"/>
      <c r="O1" s="27"/>
      <c r="P1" s="28"/>
    </row>
    <row r="2" spans="1:16" x14ac:dyDescent="0.2">
      <c r="A2" s="29"/>
      <c r="B2" s="29"/>
      <c r="C2" s="301" t="str">
        <f>'2a+c+n'!C2:I2</f>
        <v>Demontāžas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'2a+c+n'!A9</f>
        <v>Tāme sastādīta  2023. gada tirgus cenās, pamatojoties uz AR daļas rasējumiem</v>
      </c>
      <c r="B9" s="298"/>
      <c r="C9" s="298"/>
      <c r="D9" s="298"/>
      <c r="E9" s="298"/>
      <c r="F9" s="298"/>
      <c r="G9" s="31"/>
      <c r="H9" s="31"/>
      <c r="I9" s="31"/>
      <c r="J9" s="299" t="s">
        <v>45</v>
      </c>
      <c r="K9" s="299"/>
      <c r="L9" s="299"/>
      <c r="M9" s="299"/>
      <c r="N9" s="300">
        <f>P29</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hidden="1"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4"/>
      <c r="H14" s="114">
        <f>IF($C$4="Neattiecināmās izmaksas",IF('2a+c+n'!$Q14="N",'2a+c+n'!H14,0))</f>
        <v>0</v>
      </c>
      <c r="I14" s="114"/>
      <c r="J14" s="114"/>
      <c r="K14" s="115">
        <f>IF($C$4="Neattiecināmās izmaksas",IF('2a+c+n'!$Q14="N",'2a+c+n'!K14,0))</f>
        <v>0</v>
      </c>
      <c r="L14" s="81">
        <f>IF($C$4="Neattiecināmās izmaksas",IF('2a+c+n'!$Q14="N",'2a+c+n'!L14,0))</f>
        <v>0</v>
      </c>
      <c r="M14" s="114">
        <f>IF($C$4="Neattiecināmās izmaksas",IF('2a+c+n'!$Q14="N",'2a+c+n'!M14,0))</f>
        <v>0</v>
      </c>
      <c r="N14" s="114">
        <f>IF($C$4="Neattiecināmās izmaksas",IF('2a+c+n'!$Q14="N",'2a+c+n'!N14,0))</f>
        <v>0</v>
      </c>
      <c r="O14" s="114">
        <f>IF($C$4="Neattiecināmās izmaksas",IF('2a+c+n'!$Q14="N",'2a+c+n'!O14,0))</f>
        <v>0</v>
      </c>
      <c r="P14" s="115">
        <f>IF($C$4="Neattiecināmās izmaksas",IF('2a+c+n'!$Q14="N",'2a+c+n'!P14,0))</f>
        <v>0</v>
      </c>
    </row>
    <row r="15" spans="1:16" hidden="1"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6"/>
      <c r="H15" s="116">
        <f>IF($C$4="Neattiecināmās izmaksas",IF('2a+c+n'!$Q15="N",'2a+c+n'!H15,0))</f>
        <v>0</v>
      </c>
      <c r="I15" s="116"/>
      <c r="J15" s="116"/>
      <c r="K15" s="117">
        <f>IF($C$4="Neattiecināmās izmaksas",IF('2a+c+n'!$Q15="N",'2a+c+n'!K15,0))</f>
        <v>0</v>
      </c>
      <c r="L15" s="82">
        <f>IF($C$4="Neattiecināmās izmaksas",IF('2a+c+n'!$Q15="N",'2a+c+n'!L15,0))</f>
        <v>0</v>
      </c>
      <c r="M15" s="116">
        <f>IF($C$4="Neattiecināmās izmaksas",IF('2a+c+n'!$Q15="N",'2a+c+n'!M15,0))</f>
        <v>0</v>
      </c>
      <c r="N15" s="116">
        <f>IF($C$4="Neattiecināmās izmaksas",IF('2a+c+n'!$Q15="N",'2a+c+n'!N15,0))</f>
        <v>0</v>
      </c>
      <c r="O15" s="116">
        <f>IF($C$4="Neattiecināmās izmaksas",IF('2a+c+n'!$Q15="N",'2a+c+n'!O15,0))</f>
        <v>0</v>
      </c>
      <c r="P15" s="117">
        <f>IF($C$4="Neattiecināmās izmaksas",IF('2a+c+n'!$Q15="N",'2a+c+n'!P15,0))</f>
        <v>0</v>
      </c>
    </row>
    <row r="16" spans="1:16" hidden="1" x14ac:dyDescent="0.2">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6"/>
      <c r="H16" s="116">
        <f>IF($C$4="Neattiecināmās izmaksas",IF('2a+c+n'!$Q16="N",'2a+c+n'!H16,0))</f>
        <v>0</v>
      </c>
      <c r="I16" s="116"/>
      <c r="J16" s="116"/>
      <c r="K16" s="117">
        <f>IF($C$4="Neattiecināmās izmaksas",IF('2a+c+n'!$Q16="N",'2a+c+n'!K16,0))</f>
        <v>0</v>
      </c>
      <c r="L16" s="82">
        <f>IF($C$4="Neattiecināmās izmaksas",IF('2a+c+n'!$Q16="N",'2a+c+n'!L16,0))</f>
        <v>0</v>
      </c>
      <c r="M16" s="116">
        <f>IF($C$4="Neattiecināmās izmaksas",IF('2a+c+n'!$Q16="N",'2a+c+n'!M16,0))</f>
        <v>0</v>
      </c>
      <c r="N16" s="116">
        <f>IF($C$4="Neattiecināmās izmaksas",IF('2a+c+n'!$Q16="N",'2a+c+n'!N16,0))</f>
        <v>0</v>
      </c>
      <c r="O16" s="116">
        <f>IF($C$4="Neattiecināmās izmaksas",IF('2a+c+n'!$Q16="N",'2a+c+n'!O16,0))</f>
        <v>0</v>
      </c>
      <c r="P16" s="117">
        <f>IF($C$4="Neattiecināmās izmaksas",IF('2a+c+n'!$Q16="N",'2a+c+n'!P16,0))</f>
        <v>0</v>
      </c>
    </row>
    <row r="17" spans="1:16" hidden="1" x14ac:dyDescent="0.2">
      <c r="A17" s="51">
        <f>IF(P17=0,0,IF(COUNTBLANK(P17)=1,0,COUNTA($P$14:P17)))</f>
        <v>0</v>
      </c>
      <c r="B17" s="24">
        <f>IF($C$4="Neattiecināmās izmaksas",IF('2a+c+n'!$Q17="N",'2a+c+n'!B17,0))</f>
        <v>0</v>
      </c>
      <c r="C17" s="24">
        <f>IF($C$4="Neattiecināmās izmaksas",IF('2a+c+n'!$Q17="N",'2a+c+n'!C17,0))</f>
        <v>0</v>
      </c>
      <c r="D17" s="24">
        <f>IF($C$4="Neattiecināmās izmaksas",IF('2a+c+n'!$Q17="N",'2a+c+n'!D17,0))</f>
        <v>0</v>
      </c>
      <c r="E17" s="46"/>
      <c r="F17" s="65"/>
      <c r="G17" s="116"/>
      <c r="H17" s="116">
        <f>IF($C$4="Neattiecināmās izmaksas",IF('2a+c+n'!$Q17="N",'2a+c+n'!H17,0))</f>
        <v>0</v>
      </c>
      <c r="I17" s="116"/>
      <c r="J17" s="116"/>
      <c r="K17" s="117">
        <f>IF($C$4="Neattiecināmās izmaksas",IF('2a+c+n'!$Q17="N",'2a+c+n'!K17,0))</f>
        <v>0</v>
      </c>
      <c r="L17" s="82">
        <f>IF($C$4="Neattiecināmās izmaksas",IF('2a+c+n'!$Q17="N",'2a+c+n'!L17,0))</f>
        <v>0</v>
      </c>
      <c r="M17" s="116">
        <f>IF($C$4="Neattiecināmās izmaksas",IF('2a+c+n'!$Q17="N",'2a+c+n'!M17,0))</f>
        <v>0</v>
      </c>
      <c r="N17" s="116">
        <f>IF($C$4="Neattiecināmās izmaksas",IF('2a+c+n'!$Q17="N",'2a+c+n'!N17,0))</f>
        <v>0</v>
      </c>
      <c r="O17" s="116">
        <f>IF($C$4="Neattiecināmās izmaksas",IF('2a+c+n'!$Q17="N",'2a+c+n'!O17,0))</f>
        <v>0</v>
      </c>
      <c r="P17" s="117">
        <f>IF($C$4="Neattiecināmās izmaksas",IF('2a+c+n'!$Q17="N",'2a+c+n'!P17,0))</f>
        <v>0</v>
      </c>
    </row>
    <row r="18" spans="1:16" hidden="1" x14ac:dyDescent="0.2">
      <c r="A18" s="51">
        <f>IF(P18=0,0,IF(COUNTBLANK(P18)=1,0,COUNTA($P$14:P18)))</f>
        <v>0</v>
      </c>
      <c r="B18" s="24">
        <f>IF($C$4="Neattiecināmās izmaksas",IF('2a+c+n'!$Q18="N",'2a+c+n'!B18,0))</f>
        <v>0</v>
      </c>
      <c r="C18" s="24">
        <f>IF($C$4="Neattiecināmās izmaksas",IF('2a+c+n'!$Q18="N",'2a+c+n'!C18,0))</f>
        <v>0</v>
      </c>
      <c r="D18" s="24">
        <f>IF($C$4="Neattiecināmās izmaksas",IF('2a+c+n'!$Q18="N",'2a+c+n'!D18,0))</f>
        <v>0</v>
      </c>
      <c r="E18" s="46"/>
      <c r="F18" s="65"/>
      <c r="G18" s="116"/>
      <c r="H18" s="116">
        <f>IF($C$4="Neattiecināmās izmaksas",IF('2a+c+n'!$Q18="N",'2a+c+n'!H18,0))</f>
        <v>0</v>
      </c>
      <c r="I18" s="116"/>
      <c r="J18" s="116"/>
      <c r="K18" s="117">
        <f>IF($C$4="Neattiecināmās izmaksas",IF('2a+c+n'!$Q18="N",'2a+c+n'!K18,0))</f>
        <v>0</v>
      </c>
      <c r="L18" s="82">
        <f>IF($C$4="Neattiecināmās izmaksas",IF('2a+c+n'!$Q18="N",'2a+c+n'!L18,0))</f>
        <v>0</v>
      </c>
      <c r="M18" s="116">
        <f>IF($C$4="Neattiecināmās izmaksas",IF('2a+c+n'!$Q18="N",'2a+c+n'!M18,0))</f>
        <v>0</v>
      </c>
      <c r="N18" s="116">
        <f>IF($C$4="Neattiecināmās izmaksas",IF('2a+c+n'!$Q18="N",'2a+c+n'!N18,0))</f>
        <v>0</v>
      </c>
      <c r="O18" s="116">
        <f>IF($C$4="Neattiecināmās izmaksas",IF('2a+c+n'!$Q18="N",'2a+c+n'!O18,0))</f>
        <v>0</v>
      </c>
      <c r="P18" s="117">
        <f>IF($C$4="Neattiecināmās izmaksas",IF('2a+c+n'!$Q18="N",'2a+c+n'!P18,0))</f>
        <v>0</v>
      </c>
    </row>
    <row r="19" spans="1:16" hidden="1" x14ac:dyDescent="0.2">
      <c r="A19" s="51">
        <f>IF(P19=0,0,IF(COUNTBLANK(P19)=1,0,COUNTA($P$14:P19)))</f>
        <v>0</v>
      </c>
      <c r="B19" s="24">
        <f>IF($C$4="Neattiecināmās izmaksas",IF('2a+c+n'!$Q19="N",'2a+c+n'!B19,0))</f>
        <v>0</v>
      </c>
      <c r="C19" s="24">
        <f>IF($C$4="Neattiecināmās izmaksas",IF('2a+c+n'!$Q19="N",'2a+c+n'!C19,0))</f>
        <v>0</v>
      </c>
      <c r="D19" s="24">
        <f>IF($C$4="Neattiecināmās izmaksas",IF('2a+c+n'!$Q19="N",'2a+c+n'!D19,0))</f>
        <v>0</v>
      </c>
      <c r="E19" s="46"/>
      <c r="F19" s="65"/>
      <c r="G19" s="116"/>
      <c r="H19" s="116">
        <f>IF($C$4="Neattiecināmās izmaksas",IF('2a+c+n'!$Q19="N",'2a+c+n'!H19,0))</f>
        <v>0</v>
      </c>
      <c r="I19" s="116"/>
      <c r="J19" s="116"/>
      <c r="K19" s="117">
        <f>IF($C$4="Neattiecināmās izmaksas",IF('2a+c+n'!$Q19="N",'2a+c+n'!K19,0))</f>
        <v>0</v>
      </c>
      <c r="L19" s="82">
        <f>IF($C$4="Neattiecināmās izmaksas",IF('2a+c+n'!$Q19="N",'2a+c+n'!L19,0))</f>
        <v>0</v>
      </c>
      <c r="M19" s="116">
        <f>IF($C$4="Neattiecināmās izmaksas",IF('2a+c+n'!$Q19="N",'2a+c+n'!M19,0))</f>
        <v>0</v>
      </c>
      <c r="N19" s="116">
        <f>IF($C$4="Neattiecināmās izmaksas",IF('2a+c+n'!$Q19="N",'2a+c+n'!N19,0))</f>
        <v>0</v>
      </c>
      <c r="O19" s="116">
        <f>IF($C$4="Neattiecināmās izmaksas",IF('2a+c+n'!$Q19="N",'2a+c+n'!O19,0))</f>
        <v>0</v>
      </c>
      <c r="P19" s="117">
        <f>IF($C$4="Neattiecināmās izmaksas",IF('2a+c+n'!$Q19="N",'2a+c+n'!P19,0))</f>
        <v>0</v>
      </c>
    </row>
    <row r="20" spans="1:16" hidden="1" x14ac:dyDescent="0.2">
      <c r="A20" s="51">
        <f>IF(P20=0,0,IF(COUNTBLANK(P20)=1,0,COUNTA($P$14:P20)))</f>
        <v>0</v>
      </c>
      <c r="B20" s="24">
        <f>IF($C$4="Neattiecināmās izmaksas",IF('2a+c+n'!$Q20="N",'2a+c+n'!B20,0))</f>
        <v>0</v>
      </c>
      <c r="C20" s="24">
        <f>IF($C$4="Neattiecināmās izmaksas",IF('2a+c+n'!$Q20="N",'2a+c+n'!C20,0))</f>
        <v>0</v>
      </c>
      <c r="D20" s="24">
        <f>IF($C$4="Neattiecināmās izmaksas",IF('2a+c+n'!$Q20="N",'2a+c+n'!D20,0))</f>
        <v>0</v>
      </c>
      <c r="E20" s="46"/>
      <c r="F20" s="65"/>
      <c r="G20" s="116"/>
      <c r="H20" s="116">
        <f>IF($C$4="Neattiecināmās izmaksas",IF('2a+c+n'!$Q20="N",'2a+c+n'!H20,0))</f>
        <v>0</v>
      </c>
      <c r="I20" s="116"/>
      <c r="J20" s="116"/>
      <c r="K20" s="117">
        <f>IF($C$4="Neattiecināmās izmaksas",IF('2a+c+n'!$Q20="N",'2a+c+n'!K20,0))</f>
        <v>0</v>
      </c>
      <c r="L20" s="82">
        <f>IF($C$4="Neattiecināmās izmaksas",IF('2a+c+n'!$Q20="N",'2a+c+n'!L20,0))</f>
        <v>0</v>
      </c>
      <c r="M20" s="116">
        <f>IF($C$4="Neattiecināmās izmaksas",IF('2a+c+n'!$Q20="N",'2a+c+n'!M20,0))</f>
        <v>0</v>
      </c>
      <c r="N20" s="116">
        <f>IF($C$4="Neattiecināmās izmaksas",IF('2a+c+n'!$Q20="N",'2a+c+n'!N20,0))</f>
        <v>0</v>
      </c>
      <c r="O20" s="116">
        <f>IF($C$4="Neattiecināmās izmaksas",IF('2a+c+n'!$Q20="N",'2a+c+n'!O20,0))</f>
        <v>0</v>
      </c>
      <c r="P20" s="117">
        <f>IF($C$4="Neattiecināmās izmaksas",IF('2a+c+n'!$Q20="N",'2a+c+n'!P20,0))</f>
        <v>0</v>
      </c>
    </row>
    <row r="21" spans="1:16" hidden="1" x14ac:dyDescent="0.2">
      <c r="A21" s="51">
        <f>IF(P21=0,0,IF(COUNTBLANK(P21)=1,0,COUNTA($P$14:P21)))</f>
        <v>0</v>
      </c>
      <c r="B21" s="24">
        <f>IF($C$4="Neattiecināmās izmaksas",IF('2a+c+n'!$Q21="N",'2a+c+n'!B21,0))</f>
        <v>0</v>
      </c>
      <c r="C21" s="24">
        <f>IF($C$4="Neattiecināmās izmaksas",IF('2a+c+n'!$Q21="N",'2a+c+n'!C21,0))</f>
        <v>0</v>
      </c>
      <c r="D21" s="24">
        <f>IF($C$4="Neattiecināmās izmaksas",IF('2a+c+n'!$Q21="N",'2a+c+n'!D21,0))</f>
        <v>0</v>
      </c>
      <c r="E21" s="46"/>
      <c r="F21" s="65"/>
      <c r="G21" s="116"/>
      <c r="H21" s="116">
        <f>IF($C$4="Neattiecināmās izmaksas",IF('2a+c+n'!$Q21="N",'2a+c+n'!H21,0))</f>
        <v>0</v>
      </c>
      <c r="I21" s="116"/>
      <c r="J21" s="116"/>
      <c r="K21" s="117">
        <f>IF($C$4="Neattiecināmās izmaksas",IF('2a+c+n'!$Q21="N",'2a+c+n'!K21,0))</f>
        <v>0</v>
      </c>
      <c r="L21" s="82">
        <f>IF($C$4="Neattiecināmās izmaksas",IF('2a+c+n'!$Q21="N",'2a+c+n'!L21,0))</f>
        <v>0</v>
      </c>
      <c r="M21" s="116">
        <f>IF($C$4="Neattiecināmās izmaksas",IF('2a+c+n'!$Q21="N",'2a+c+n'!M21,0))</f>
        <v>0</v>
      </c>
      <c r="N21" s="116">
        <f>IF($C$4="Neattiecināmās izmaksas",IF('2a+c+n'!$Q21="N",'2a+c+n'!N21,0))</f>
        <v>0</v>
      </c>
      <c r="O21" s="116">
        <f>IF($C$4="Neattiecināmās izmaksas",IF('2a+c+n'!$Q21="N",'2a+c+n'!O21,0))</f>
        <v>0</v>
      </c>
      <c r="P21" s="117">
        <f>IF($C$4="Neattiecināmās izmaksas",IF('2a+c+n'!$Q21="N",'2a+c+n'!P21,0))</f>
        <v>0</v>
      </c>
    </row>
    <row r="22" spans="1:16" hidden="1" x14ac:dyDescent="0.2">
      <c r="A22" s="51">
        <f>IF(P22=0,0,IF(COUNTBLANK(P22)=1,0,COUNTA($P$14:P22)))</f>
        <v>0</v>
      </c>
      <c r="B22" s="24">
        <f>IF($C$4="Neattiecināmās izmaksas",IF('2a+c+n'!$Q22="N",'2a+c+n'!B22,0))</f>
        <v>0</v>
      </c>
      <c r="C22" s="24">
        <f>IF($C$4="Neattiecināmās izmaksas",IF('2a+c+n'!$Q22="N",'2a+c+n'!C22,0))</f>
        <v>0</v>
      </c>
      <c r="D22" s="24">
        <f>IF($C$4="Neattiecināmās izmaksas",IF('2a+c+n'!$Q22="N",'2a+c+n'!D22,0))</f>
        <v>0</v>
      </c>
      <c r="E22" s="46"/>
      <c r="F22" s="65"/>
      <c r="G22" s="116"/>
      <c r="H22" s="116">
        <f>IF($C$4="Neattiecināmās izmaksas",IF('2a+c+n'!$Q22="N",'2a+c+n'!H22,0))</f>
        <v>0</v>
      </c>
      <c r="I22" s="116"/>
      <c r="J22" s="116"/>
      <c r="K22" s="117">
        <f>IF($C$4="Neattiecināmās izmaksas",IF('2a+c+n'!$Q22="N",'2a+c+n'!K22,0))</f>
        <v>0</v>
      </c>
      <c r="L22" s="82">
        <f>IF($C$4="Neattiecināmās izmaksas",IF('2a+c+n'!$Q22="N",'2a+c+n'!L22,0))</f>
        <v>0</v>
      </c>
      <c r="M22" s="116">
        <f>IF($C$4="Neattiecināmās izmaksas",IF('2a+c+n'!$Q22="N",'2a+c+n'!M22,0))</f>
        <v>0</v>
      </c>
      <c r="N22" s="116">
        <f>IF($C$4="Neattiecināmās izmaksas",IF('2a+c+n'!$Q22="N",'2a+c+n'!N22,0))</f>
        <v>0</v>
      </c>
      <c r="O22" s="116">
        <f>IF($C$4="Neattiecināmās izmaksas",IF('2a+c+n'!$Q22="N",'2a+c+n'!O22,0))</f>
        <v>0</v>
      </c>
      <c r="P22" s="117">
        <f>IF($C$4="Neattiecināmās izmaksas",IF('2a+c+n'!$Q22="N",'2a+c+n'!P22,0))</f>
        <v>0</v>
      </c>
    </row>
    <row r="23" spans="1:16" x14ac:dyDescent="0.2">
      <c r="A23" s="51">
        <f>IF(P23=0,0,IF(COUNTBLANK(P23)=1,0,COUNTA($P$14:P23)))</f>
        <v>0</v>
      </c>
      <c r="B23" s="24">
        <f>IF($C$4="Neattiecināmās izmaksas",IF('2a+c+n'!$Q23="N",'2a+c+n'!B23,0))</f>
        <v>0</v>
      </c>
      <c r="C23" s="24">
        <f>IF($C$4="Neattiecināmās izmaksas",IF('2a+c+n'!$Q23="N",'2a+c+n'!C23,0))</f>
        <v>0</v>
      </c>
      <c r="D23" s="24">
        <f>IF($C$4="Neattiecināmās izmaksas",IF('2a+c+n'!$Q23="N",'2a+c+n'!D23,0))</f>
        <v>0</v>
      </c>
      <c r="E23" s="46"/>
      <c r="F23" s="65"/>
      <c r="G23" s="116"/>
      <c r="H23" s="116">
        <f>IF($C$4="Neattiecināmās izmaksas",IF('2a+c+n'!$Q23="N",'2a+c+n'!H23,0))</f>
        <v>0</v>
      </c>
      <c r="I23" s="116"/>
      <c r="J23" s="116"/>
      <c r="K23" s="117">
        <f>IF($C$4="Neattiecināmās izmaksas",IF('2a+c+n'!$Q23="N",'2a+c+n'!K23,0))</f>
        <v>0</v>
      </c>
      <c r="L23" s="82">
        <f>IF($C$4="Neattiecināmās izmaksas",IF('2a+c+n'!$Q23="N",'2a+c+n'!L23,0))</f>
        <v>0</v>
      </c>
      <c r="M23" s="116">
        <f>IF($C$4="Neattiecināmās izmaksas",IF('2a+c+n'!$Q23="N",'2a+c+n'!M23,0))</f>
        <v>0</v>
      </c>
      <c r="N23" s="116">
        <f>IF($C$4="Neattiecināmās izmaksas",IF('2a+c+n'!$Q23="N",'2a+c+n'!N23,0))</f>
        <v>0</v>
      </c>
      <c r="O23" s="116">
        <f>IF($C$4="Neattiecināmās izmaksas",IF('2a+c+n'!$Q23="N",'2a+c+n'!O23,0))</f>
        <v>0</v>
      </c>
      <c r="P23" s="117">
        <f>IF($C$4="Neattiecināmās izmaksas",IF('2a+c+n'!$Q23="N",'2a+c+n'!P23,0))</f>
        <v>0</v>
      </c>
    </row>
    <row r="24" spans="1:16" ht="22.5" x14ac:dyDescent="0.2">
      <c r="A24" s="51">
        <f>IF(P24=0,0,IF(COUNTBLANK(P24)=1,0,COUNTA($P$14:P24)))</f>
        <v>0</v>
      </c>
      <c r="B24" s="24" t="str">
        <f>IF($C$4="Neattiecināmās izmaksas",IF('2a+c+n'!$Q24="N",'2a+c+n'!B24,0))</f>
        <v>02-00000</v>
      </c>
      <c r="C24" s="24" t="str">
        <f>IF($C$4="Neattiecināmās izmaksas",IF('2a+c+n'!$Q24="N",'2a+c+n'!C24,0))</f>
        <v>Atkritumu šahtas demontāžā</v>
      </c>
      <c r="D24" s="24" t="str">
        <f>IF($C$4="Neattiecināmās izmaksas",IF('2a+c+n'!$Q24="N",'2a+c+n'!D24,0))</f>
        <v>kompl</v>
      </c>
      <c r="E24" s="46"/>
      <c r="F24" s="65"/>
      <c r="G24" s="116"/>
      <c r="H24" s="116">
        <f>IF($C$4="Neattiecināmās izmaksas",IF('2a+c+n'!$Q24="N",'2a+c+n'!H24,0))</f>
        <v>0</v>
      </c>
      <c r="I24" s="116"/>
      <c r="J24" s="116"/>
      <c r="K24" s="117">
        <f>IF($C$4="Neattiecināmās izmaksas",IF('2a+c+n'!$Q24="N",'2a+c+n'!K24,0))</f>
        <v>0</v>
      </c>
      <c r="L24" s="82">
        <f>IF($C$4="Neattiecināmās izmaksas",IF('2a+c+n'!$Q24="N",'2a+c+n'!L24,0))</f>
        <v>0</v>
      </c>
      <c r="M24" s="116">
        <f>IF($C$4="Neattiecināmās izmaksas",IF('2a+c+n'!$Q24="N",'2a+c+n'!M24,0))</f>
        <v>0</v>
      </c>
      <c r="N24" s="116">
        <f>IF($C$4="Neattiecināmās izmaksas",IF('2a+c+n'!$Q24="N",'2a+c+n'!N24,0))</f>
        <v>0</v>
      </c>
      <c r="O24" s="116">
        <f>IF($C$4="Neattiecināmās izmaksas",IF('2a+c+n'!$Q24="N",'2a+c+n'!O24,0))</f>
        <v>0</v>
      </c>
      <c r="P24" s="117">
        <f>IF($C$4="Neattiecināmās izmaksas",IF('2a+c+n'!$Q24="N",'2a+c+n'!P24,0))</f>
        <v>0</v>
      </c>
    </row>
    <row r="25" spans="1:16" x14ac:dyDescent="0.2">
      <c r="A25" s="51">
        <f>IF(P25=0,0,IF(COUNTBLANK(P25)=1,0,COUNTA($P$14:P25)))</f>
        <v>0</v>
      </c>
      <c r="B25" s="24">
        <f>IF($C$4="Neattiecināmās izmaksas",IF('2a+c+n'!$Q25="N",'2a+c+n'!B25,0))</f>
        <v>0</v>
      </c>
      <c r="C25" s="24">
        <f>IF($C$4="Neattiecināmās izmaksas",IF('2a+c+n'!$Q25="N",'2a+c+n'!C25,0))</f>
        <v>0</v>
      </c>
      <c r="D25" s="24">
        <f>IF($C$4="Neattiecināmās izmaksas",IF('2a+c+n'!$Q25="N",'2a+c+n'!D25,0))</f>
        <v>0</v>
      </c>
      <c r="E25" s="46"/>
      <c r="F25" s="65"/>
      <c r="G25" s="116"/>
      <c r="H25" s="116">
        <f>IF($C$4="Neattiecināmās izmaksas",IF('2a+c+n'!$Q25="N",'2a+c+n'!H25,0))</f>
        <v>0</v>
      </c>
      <c r="I25" s="116"/>
      <c r="J25" s="116"/>
      <c r="K25" s="117">
        <f>IF($C$4="Neattiecināmās izmaksas",IF('2a+c+n'!$Q25="N",'2a+c+n'!K25,0))</f>
        <v>0</v>
      </c>
      <c r="L25" s="82">
        <f>IF($C$4="Neattiecināmās izmaksas",IF('2a+c+n'!$Q25="N",'2a+c+n'!L25,0))</f>
        <v>0</v>
      </c>
      <c r="M25" s="116">
        <f>IF($C$4="Neattiecināmās izmaksas",IF('2a+c+n'!$Q25="N",'2a+c+n'!M25,0))</f>
        <v>0</v>
      </c>
      <c r="N25" s="116">
        <f>IF($C$4="Neattiecināmās izmaksas",IF('2a+c+n'!$Q25="N",'2a+c+n'!N25,0))</f>
        <v>0</v>
      </c>
      <c r="O25" s="116">
        <f>IF($C$4="Neattiecināmās izmaksas",IF('2a+c+n'!$Q25="N",'2a+c+n'!O25,0))</f>
        <v>0</v>
      </c>
      <c r="P25" s="117">
        <f>IF($C$4="Neattiecināmās izmaksas",IF('2a+c+n'!$Q25="N",'2a+c+n'!P25,0))</f>
        <v>0</v>
      </c>
    </row>
    <row r="26" spans="1:16" x14ac:dyDescent="0.2">
      <c r="A26" s="51">
        <f>IF(P26=0,0,IF(COUNTBLANK(P26)=1,0,COUNTA($P$14:P26)))</f>
        <v>0</v>
      </c>
      <c r="B26" s="24">
        <f>IF($C$4="Neattiecināmās izmaksas",IF('2a+c+n'!$Q26="N",'2a+c+n'!B26,0))</f>
        <v>0</v>
      </c>
      <c r="C26" s="24">
        <f>IF($C$4="Neattiecināmās izmaksas",IF('2a+c+n'!$Q26="N",'2a+c+n'!C26,0))</f>
        <v>0</v>
      </c>
      <c r="D26" s="24">
        <f>IF($C$4="Neattiecināmās izmaksas",IF('2a+c+n'!$Q26="N",'2a+c+n'!D26,0))</f>
        <v>0</v>
      </c>
      <c r="E26" s="46"/>
      <c r="F26" s="65"/>
      <c r="G26" s="116"/>
      <c r="H26" s="116">
        <f>IF($C$4="Neattiecināmās izmaksas",IF('2a+c+n'!$Q26="N",'2a+c+n'!H26,0))</f>
        <v>0</v>
      </c>
      <c r="I26" s="116"/>
      <c r="J26" s="116"/>
      <c r="K26" s="117">
        <f>IF($C$4="Neattiecināmās izmaksas",IF('2a+c+n'!$Q26="N",'2a+c+n'!K26,0))</f>
        <v>0</v>
      </c>
      <c r="L26" s="82">
        <f>IF($C$4="Neattiecināmās izmaksas",IF('2a+c+n'!$Q26="N",'2a+c+n'!L26,0))</f>
        <v>0</v>
      </c>
      <c r="M26" s="116">
        <f>IF($C$4="Neattiecināmās izmaksas",IF('2a+c+n'!$Q26="N",'2a+c+n'!M26,0))</f>
        <v>0</v>
      </c>
      <c r="N26" s="116">
        <f>IF($C$4="Neattiecināmās izmaksas",IF('2a+c+n'!$Q26="N",'2a+c+n'!N26,0))</f>
        <v>0</v>
      </c>
      <c r="O26" s="116">
        <f>IF($C$4="Neattiecināmās izmaksas",IF('2a+c+n'!$Q26="N",'2a+c+n'!O26,0))</f>
        <v>0</v>
      </c>
      <c r="P26" s="117">
        <f>IF($C$4="Neattiecināmās izmaksas",IF('2a+c+n'!$Q26="N",'2a+c+n'!P26,0))</f>
        <v>0</v>
      </c>
    </row>
    <row r="27" spans="1:16" ht="22.5" x14ac:dyDescent="0.2">
      <c r="A27" s="51">
        <f>IF(P27=0,0,IF(COUNTBLANK(P27)=1,0,COUNTA($P$14:P27)))</f>
        <v>0</v>
      </c>
      <c r="B27" s="24" t="str">
        <f>IF($C$4="Neattiecināmās izmaksas",IF('2a+c+n'!$Q27="N",'2a+c+n'!B27,0))</f>
        <v>02-00000</v>
      </c>
      <c r="C27" s="24" t="str">
        <f>IF($C$4="Neattiecināmās izmaksas",IF('2a+c+n'!$Q27="N",'2a+c+n'!C27,0))</f>
        <v xml:space="preserve">Betona puķu dobju demontāža un utilizācija asīs 10-1 </v>
      </c>
      <c r="D27" s="24" t="str">
        <f>IF($C$4="Neattiecināmās izmaksas",IF('2a+c+n'!$Q27="N",'2a+c+n'!D27,0))</f>
        <v>gab</v>
      </c>
      <c r="E27" s="46"/>
      <c r="F27" s="65"/>
      <c r="G27" s="116"/>
      <c r="H27" s="116">
        <f>IF($C$4="Neattiecināmās izmaksas",IF('2a+c+n'!$Q27="N",'2a+c+n'!H27,0))</f>
        <v>0</v>
      </c>
      <c r="I27" s="116"/>
      <c r="J27" s="116"/>
      <c r="K27" s="117">
        <f>IF($C$4="Neattiecināmās izmaksas",IF('2a+c+n'!$Q27="N",'2a+c+n'!K27,0))</f>
        <v>0</v>
      </c>
      <c r="L27" s="82">
        <f>IF($C$4="Neattiecināmās izmaksas",IF('2a+c+n'!$Q27="N",'2a+c+n'!L27,0))</f>
        <v>0</v>
      </c>
      <c r="M27" s="116">
        <f>IF($C$4="Neattiecināmās izmaksas",IF('2a+c+n'!$Q27="N",'2a+c+n'!M27,0))</f>
        <v>0</v>
      </c>
      <c r="N27" s="116">
        <f>IF($C$4="Neattiecināmās izmaksas",IF('2a+c+n'!$Q27="N",'2a+c+n'!N27,0))</f>
        <v>0</v>
      </c>
      <c r="O27" s="116">
        <f>IF($C$4="Neattiecināmās izmaksas",IF('2a+c+n'!$Q27="N",'2a+c+n'!O27,0))</f>
        <v>0</v>
      </c>
      <c r="P27" s="117">
        <f>IF($C$4="Neattiecināmās izmaksas",IF('2a+c+n'!$Q27="N",'2a+c+n'!P27,0))</f>
        <v>0</v>
      </c>
    </row>
    <row r="28" spans="1:16" ht="12" thickBot="1" x14ac:dyDescent="0.25">
      <c r="A28" s="51">
        <f>IF(P28=0,0,IF(COUNTBLANK(P28)=1,0,COUNTA($P$14:P28)))</f>
        <v>0</v>
      </c>
      <c r="B28" s="24">
        <f>IF($C$4="Neattiecināmās izmaksas",IF('2a+c+n'!$Q28="N",'2a+c+n'!B28,0))</f>
        <v>0</v>
      </c>
      <c r="C28" s="24">
        <f>IF($C$4="Neattiecināmās izmaksas",IF('2a+c+n'!$Q28="N",'2a+c+n'!C28,0))</f>
        <v>0</v>
      </c>
      <c r="D28" s="24">
        <f>IF($C$4="Neattiecināmās izmaksas",IF('2a+c+n'!$Q28="N",'2a+c+n'!D28,0))</f>
        <v>0</v>
      </c>
      <c r="E28" s="46"/>
      <c r="F28" s="65"/>
      <c r="G28" s="116"/>
      <c r="H28" s="116">
        <f>IF($C$4="Neattiecināmās izmaksas",IF('2a+c+n'!$Q28="N",'2a+c+n'!H28,0))</f>
        <v>0</v>
      </c>
      <c r="I28" s="116"/>
      <c r="J28" s="116"/>
      <c r="K28" s="117">
        <f>IF($C$4="Neattiecināmās izmaksas",IF('2a+c+n'!$Q28="N",'2a+c+n'!K28,0))</f>
        <v>0</v>
      </c>
      <c r="L28" s="82">
        <f>IF($C$4="Neattiecināmās izmaksas",IF('2a+c+n'!$Q28="N",'2a+c+n'!L28,0))</f>
        <v>0</v>
      </c>
      <c r="M28" s="116">
        <f>IF($C$4="Neattiecināmās izmaksas",IF('2a+c+n'!$Q28="N",'2a+c+n'!M28,0))</f>
        <v>0</v>
      </c>
      <c r="N28" s="116">
        <f>IF($C$4="Neattiecināmās izmaksas",IF('2a+c+n'!$Q28="N",'2a+c+n'!N28,0))</f>
        <v>0</v>
      </c>
      <c r="O28" s="116">
        <f>IF($C$4="Neattiecināmās izmaksas",IF('2a+c+n'!$Q28="N",'2a+c+n'!O28,0))</f>
        <v>0</v>
      </c>
      <c r="P28" s="117">
        <f>IF($C$4="Neattiecināmās izmaksas",IF('2a+c+n'!$Q28="N",'2a+c+n'!P28,0))</f>
        <v>0</v>
      </c>
    </row>
    <row r="29" spans="1:16" ht="12" customHeight="1" thickBot="1" x14ac:dyDescent="0.25">
      <c r="A29" s="286" t="s">
        <v>62</v>
      </c>
      <c r="B29" s="287"/>
      <c r="C29" s="287"/>
      <c r="D29" s="287"/>
      <c r="E29" s="287"/>
      <c r="F29" s="287"/>
      <c r="G29" s="287"/>
      <c r="H29" s="287"/>
      <c r="I29" s="287"/>
      <c r="J29" s="287"/>
      <c r="K29" s="288"/>
      <c r="L29" s="130">
        <f>SUM(L14:L28)</f>
        <v>0</v>
      </c>
      <c r="M29" s="131">
        <f>SUM(M14:M28)</f>
        <v>0</v>
      </c>
      <c r="N29" s="131">
        <f>SUM(N14:N28)</f>
        <v>0</v>
      </c>
      <c r="O29" s="131">
        <f>SUM(O14:O28)</f>
        <v>0</v>
      </c>
      <c r="P29" s="132">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289">
        <f>'Kops n'!C36:H36</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37" t="str">
        <f>'Kops n'!A39:D39</f>
        <v>Tāme sastādīta 2023. gada __. __________</v>
      </c>
      <c r="B35" s="238"/>
      <c r="C35" s="238"/>
      <c r="D35" s="238"/>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289">
        <f>'Kops n'!C41:H41</f>
        <v>0</v>
      </c>
      <c r="D37" s="289"/>
      <c r="E37" s="289"/>
      <c r="F37" s="289"/>
      <c r="G37" s="289"/>
      <c r="H37" s="289"/>
      <c r="I37" s="16"/>
      <c r="J37" s="16"/>
      <c r="K37" s="16"/>
      <c r="L37" s="16"/>
      <c r="M37" s="16"/>
      <c r="N37" s="16"/>
      <c r="O37" s="16"/>
      <c r="P37" s="16"/>
    </row>
    <row r="38" spans="1:16" x14ac:dyDescent="0.2">
      <c r="A38" s="16"/>
      <c r="B38" s="16"/>
      <c r="C38" s="215" t="s">
        <v>15</v>
      </c>
      <c r="D38" s="215"/>
      <c r="E38" s="215"/>
      <c r="F38" s="215"/>
      <c r="G38" s="215"/>
      <c r="H38" s="215"/>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4">
        <f>'Kops n'!C44</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C4:I4"/>
    <mergeCell ref="D5:L5"/>
    <mergeCell ref="D6:L6"/>
    <mergeCell ref="D8:L8"/>
    <mergeCell ref="A9:F9"/>
    <mergeCell ref="J9:M9"/>
    <mergeCell ref="N9:O9"/>
    <mergeCell ref="D7:L7"/>
    <mergeCell ref="C38:H38"/>
    <mergeCell ref="L12:P12"/>
    <mergeCell ref="A29:K29"/>
    <mergeCell ref="C32:H32"/>
    <mergeCell ref="C33:H33"/>
    <mergeCell ref="A35:D35"/>
    <mergeCell ref="C37:H37"/>
    <mergeCell ref="A12:A13"/>
    <mergeCell ref="B12:B13"/>
    <mergeCell ref="C12:C13"/>
    <mergeCell ref="D12:D13"/>
    <mergeCell ref="E12:E13"/>
    <mergeCell ref="F12:K12"/>
  </mergeCells>
  <conditionalFormatting sqref="A29:K29">
    <cfRule type="containsText" dxfId="349" priority="4"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348" priority="2" operator="equal">
      <formula>0</formula>
    </cfRule>
  </conditionalFormatting>
  <conditionalFormatting sqref="C2:I2 D5:L8 N9:O9 L29:P29 C32:H32 C37:H37 C40">
    <cfRule type="cellIs" dxfId="347"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R142"/>
  <sheetViews>
    <sheetView topLeftCell="A124" zoomScale="85" zoomScaleNormal="85" workbookViewId="0">
      <selection activeCell="I14" sqref="I14:J1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3</v>
      </c>
      <c r="E1" s="22"/>
      <c r="F1" s="22"/>
      <c r="G1" s="22"/>
      <c r="H1" s="22"/>
      <c r="I1" s="22"/>
      <c r="J1" s="22"/>
      <c r="N1" s="26"/>
      <c r="O1" s="27"/>
      <c r="P1" s="28"/>
    </row>
    <row r="2" spans="1:17" x14ac:dyDescent="0.2">
      <c r="A2" s="29"/>
      <c r="B2" s="29"/>
      <c r="C2" s="301" t="s">
        <v>432</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P130</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2" t="s">
        <v>169</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2.5" x14ac:dyDescent="0.2">
      <c r="A15" s="36">
        <v>1</v>
      </c>
      <c r="B15" s="24" t="s">
        <v>87</v>
      </c>
      <c r="C15" s="40" t="s">
        <v>88</v>
      </c>
      <c r="D15" s="136" t="s">
        <v>89</v>
      </c>
      <c r="E15" s="137">
        <v>93.500000000000014</v>
      </c>
      <c r="F15" s="41"/>
      <c r="G15" s="135"/>
      <c r="H15" s="110">
        <f>F15*G15</f>
        <v>0</v>
      </c>
      <c r="I15" s="135"/>
      <c r="J15" s="135"/>
      <c r="K15" s="113">
        <f t="shared" ref="K15:K101" si="0">SUM(H15:J15)</f>
        <v>0</v>
      </c>
      <c r="L15" s="41">
        <f t="shared" ref="L15:L101" si="1">E15*F15</f>
        <v>0</v>
      </c>
      <c r="M15" s="110">
        <f t="shared" ref="M15:M101" si="2">H15*E15</f>
        <v>0</v>
      </c>
      <c r="N15" s="110">
        <f t="shared" ref="N15:N101" si="3">I15*E15</f>
        <v>0</v>
      </c>
      <c r="O15" s="110">
        <f t="shared" ref="O15:O101" si="4">J15*E15</f>
        <v>0</v>
      </c>
      <c r="P15" s="111">
        <f t="shared" ref="P15:P101" si="5">SUM(M15:O15)</f>
        <v>0</v>
      </c>
      <c r="Q15" s="61" t="s">
        <v>46</v>
      </c>
    </row>
    <row r="16" spans="1:17" ht="22.5" x14ac:dyDescent="0.2">
      <c r="A16" s="36">
        <v>2</v>
      </c>
      <c r="B16" s="24" t="s">
        <v>87</v>
      </c>
      <c r="C16" s="40" t="s">
        <v>90</v>
      </c>
      <c r="D16" s="136" t="s">
        <v>91</v>
      </c>
      <c r="E16" s="137">
        <v>5</v>
      </c>
      <c r="F16" s="41"/>
      <c r="G16" s="135"/>
      <c r="H16" s="110">
        <f t="shared" ref="H16:H101" si="6">F16*G16</f>
        <v>0</v>
      </c>
      <c r="I16" s="135"/>
      <c r="J16" s="135"/>
      <c r="K16" s="113">
        <f t="shared" si="0"/>
        <v>0</v>
      </c>
      <c r="L16" s="41">
        <f t="shared" si="1"/>
        <v>0</v>
      </c>
      <c r="M16" s="110">
        <f t="shared" si="2"/>
        <v>0</v>
      </c>
      <c r="N16" s="110">
        <f t="shared" si="3"/>
        <v>0</v>
      </c>
      <c r="O16" s="110">
        <f t="shared" si="4"/>
        <v>0</v>
      </c>
      <c r="P16" s="111">
        <f t="shared" si="5"/>
        <v>0</v>
      </c>
      <c r="Q16" s="61" t="s">
        <v>46</v>
      </c>
    </row>
    <row r="17" spans="1:17" ht="33.75" x14ac:dyDescent="0.2">
      <c r="A17" s="36">
        <v>3</v>
      </c>
      <c r="B17" s="24" t="s">
        <v>87</v>
      </c>
      <c r="C17" s="40" t="s">
        <v>302</v>
      </c>
      <c r="D17" s="136" t="s">
        <v>91</v>
      </c>
      <c r="E17" s="137">
        <v>271.31500000000005</v>
      </c>
      <c r="F17" s="41"/>
      <c r="G17" s="135"/>
      <c r="H17" s="110">
        <f t="shared" si="6"/>
        <v>0</v>
      </c>
      <c r="I17" s="135"/>
      <c r="J17" s="135"/>
      <c r="K17" s="113">
        <f t="shared" si="0"/>
        <v>0</v>
      </c>
      <c r="L17" s="41">
        <f t="shared" si="1"/>
        <v>0</v>
      </c>
      <c r="M17" s="110">
        <f t="shared" si="2"/>
        <v>0</v>
      </c>
      <c r="N17" s="110">
        <f t="shared" si="3"/>
        <v>0</v>
      </c>
      <c r="O17" s="110">
        <f t="shared" si="4"/>
        <v>0</v>
      </c>
      <c r="P17" s="111">
        <f t="shared" si="5"/>
        <v>0</v>
      </c>
      <c r="Q17" s="61" t="s">
        <v>46</v>
      </c>
    </row>
    <row r="18" spans="1:17" ht="45" x14ac:dyDescent="0.2">
      <c r="A18" s="36">
        <v>4</v>
      </c>
      <c r="B18" s="24" t="s">
        <v>87</v>
      </c>
      <c r="C18" s="40" t="s">
        <v>92</v>
      </c>
      <c r="D18" s="136" t="s">
        <v>91</v>
      </c>
      <c r="E18" s="137">
        <v>271.31500000000005</v>
      </c>
      <c r="F18" s="41"/>
      <c r="G18" s="135"/>
      <c r="H18" s="110">
        <f t="shared" si="6"/>
        <v>0</v>
      </c>
      <c r="I18" s="135"/>
      <c r="J18" s="135"/>
      <c r="K18" s="113">
        <f t="shared" si="0"/>
        <v>0</v>
      </c>
      <c r="L18" s="41">
        <f t="shared" si="1"/>
        <v>0</v>
      </c>
      <c r="M18" s="110">
        <f t="shared" si="2"/>
        <v>0</v>
      </c>
      <c r="N18" s="110">
        <f t="shared" si="3"/>
        <v>0</v>
      </c>
      <c r="O18" s="110">
        <f t="shared" si="4"/>
        <v>0</v>
      </c>
      <c r="P18" s="111">
        <f t="shared" si="5"/>
        <v>0</v>
      </c>
      <c r="Q18" s="61" t="s">
        <v>46</v>
      </c>
    </row>
    <row r="19" spans="1:17" x14ac:dyDescent="0.2">
      <c r="A19" s="36">
        <v>5</v>
      </c>
      <c r="B19" s="72"/>
      <c r="C19" s="189" t="s">
        <v>93</v>
      </c>
      <c r="D19" s="24"/>
      <c r="E19" s="46"/>
      <c r="F19" s="41"/>
      <c r="G19" s="135"/>
      <c r="H19" s="110">
        <f t="shared" si="6"/>
        <v>0</v>
      </c>
      <c r="I19" s="135"/>
      <c r="J19" s="135"/>
      <c r="K19" s="113">
        <f t="shared" si="0"/>
        <v>0</v>
      </c>
      <c r="L19" s="41">
        <f t="shared" si="1"/>
        <v>0</v>
      </c>
      <c r="M19" s="110">
        <f t="shared" si="2"/>
        <v>0</v>
      </c>
      <c r="N19" s="110">
        <f t="shared" si="3"/>
        <v>0</v>
      </c>
      <c r="O19" s="110">
        <f t="shared" si="4"/>
        <v>0</v>
      </c>
      <c r="P19" s="111">
        <f t="shared" si="5"/>
        <v>0</v>
      </c>
      <c r="Q19" s="61"/>
    </row>
    <row r="20" spans="1:17" ht="22.5" x14ac:dyDescent="0.2">
      <c r="A20" s="36">
        <v>6</v>
      </c>
      <c r="B20" s="24" t="s">
        <v>87</v>
      </c>
      <c r="C20" s="40" t="s">
        <v>94</v>
      </c>
      <c r="D20" s="136" t="s">
        <v>95</v>
      </c>
      <c r="E20" s="137">
        <v>813.94500000000016</v>
      </c>
      <c r="F20" s="139"/>
      <c r="G20" s="135"/>
      <c r="H20" s="110">
        <f t="shared" si="6"/>
        <v>0</v>
      </c>
      <c r="I20" s="142"/>
      <c r="J20" s="142"/>
      <c r="K20" s="113">
        <f t="shared" si="0"/>
        <v>0</v>
      </c>
      <c r="L20" s="41">
        <f t="shared" si="1"/>
        <v>0</v>
      </c>
      <c r="M20" s="110">
        <f t="shared" si="2"/>
        <v>0</v>
      </c>
      <c r="N20" s="110">
        <f t="shared" si="3"/>
        <v>0</v>
      </c>
      <c r="O20" s="110">
        <f t="shared" si="4"/>
        <v>0</v>
      </c>
      <c r="P20" s="111">
        <f t="shared" si="5"/>
        <v>0</v>
      </c>
      <c r="Q20" s="61" t="s">
        <v>46</v>
      </c>
    </row>
    <row r="21" spans="1:17" ht="22.5" x14ac:dyDescent="0.2">
      <c r="A21" s="36">
        <v>7</v>
      </c>
      <c r="B21" s="24" t="s">
        <v>87</v>
      </c>
      <c r="C21" s="40" t="s">
        <v>96</v>
      </c>
      <c r="D21" s="136" t="s">
        <v>95</v>
      </c>
      <c r="E21" s="137">
        <v>1085.2600000000002</v>
      </c>
      <c r="F21" s="139"/>
      <c r="G21" s="135"/>
      <c r="H21" s="110">
        <f t="shared" si="6"/>
        <v>0</v>
      </c>
      <c r="I21" s="142"/>
      <c r="J21" s="142"/>
      <c r="K21" s="113">
        <f t="shared" si="0"/>
        <v>0</v>
      </c>
      <c r="L21" s="41">
        <f t="shared" si="1"/>
        <v>0</v>
      </c>
      <c r="M21" s="110">
        <f t="shared" si="2"/>
        <v>0</v>
      </c>
      <c r="N21" s="110">
        <f t="shared" si="3"/>
        <v>0</v>
      </c>
      <c r="O21" s="110">
        <f t="shared" si="4"/>
        <v>0</v>
      </c>
      <c r="P21" s="111">
        <f t="shared" si="5"/>
        <v>0</v>
      </c>
      <c r="Q21" s="61" t="s">
        <v>46</v>
      </c>
    </row>
    <row r="22" spans="1:17" ht="22.5" x14ac:dyDescent="0.2">
      <c r="A22" s="36">
        <v>8</v>
      </c>
      <c r="B22" s="24" t="s">
        <v>87</v>
      </c>
      <c r="C22" s="40" t="s">
        <v>97</v>
      </c>
      <c r="D22" s="136" t="s">
        <v>91</v>
      </c>
      <c r="E22" s="137">
        <v>271.31500000000005</v>
      </c>
      <c r="F22" s="139"/>
      <c r="G22" s="135"/>
      <c r="H22" s="110">
        <f t="shared" si="6"/>
        <v>0</v>
      </c>
      <c r="I22" s="142"/>
      <c r="J22" s="142"/>
      <c r="K22" s="113">
        <f t="shared" si="0"/>
        <v>0</v>
      </c>
      <c r="L22" s="41">
        <f t="shared" si="1"/>
        <v>0</v>
      </c>
      <c r="M22" s="110">
        <f t="shared" si="2"/>
        <v>0</v>
      </c>
      <c r="N22" s="110">
        <f t="shared" si="3"/>
        <v>0</v>
      </c>
      <c r="O22" s="110">
        <f t="shared" si="4"/>
        <v>0</v>
      </c>
      <c r="P22" s="111">
        <f t="shared" si="5"/>
        <v>0</v>
      </c>
      <c r="Q22" s="61" t="s">
        <v>46</v>
      </c>
    </row>
    <row r="23" spans="1:17" ht="22.5" x14ac:dyDescent="0.2">
      <c r="A23" s="36">
        <v>9</v>
      </c>
      <c r="B23" s="24" t="s">
        <v>87</v>
      </c>
      <c r="C23" s="40" t="s">
        <v>98</v>
      </c>
      <c r="D23" s="136" t="s">
        <v>95</v>
      </c>
      <c r="E23" s="137">
        <v>499.20749999999998</v>
      </c>
      <c r="F23" s="139"/>
      <c r="G23" s="135"/>
      <c r="H23" s="110">
        <f t="shared" si="6"/>
        <v>0</v>
      </c>
      <c r="I23" s="142"/>
      <c r="J23" s="142"/>
      <c r="K23" s="113">
        <f t="shared" si="0"/>
        <v>0</v>
      </c>
      <c r="L23" s="41">
        <f t="shared" si="1"/>
        <v>0</v>
      </c>
      <c r="M23" s="110">
        <f t="shared" si="2"/>
        <v>0</v>
      </c>
      <c r="N23" s="110">
        <f t="shared" si="3"/>
        <v>0</v>
      </c>
      <c r="O23" s="110">
        <f t="shared" si="4"/>
        <v>0</v>
      </c>
      <c r="P23" s="111">
        <f t="shared" si="5"/>
        <v>0</v>
      </c>
      <c r="Q23" s="61" t="s">
        <v>46</v>
      </c>
    </row>
    <row r="24" spans="1:17" ht="22.5" x14ac:dyDescent="0.2">
      <c r="A24" s="36">
        <v>10</v>
      </c>
      <c r="B24" s="24" t="s">
        <v>87</v>
      </c>
      <c r="C24" s="40" t="s">
        <v>99</v>
      </c>
      <c r="D24" s="136" t="s">
        <v>91</v>
      </c>
      <c r="E24" s="137">
        <v>110.935</v>
      </c>
      <c r="F24" s="139"/>
      <c r="G24" s="135"/>
      <c r="H24" s="110">
        <f t="shared" si="6"/>
        <v>0</v>
      </c>
      <c r="I24" s="142"/>
      <c r="J24" s="142"/>
      <c r="K24" s="113">
        <f t="shared" si="0"/>
        <v>0</v>
      </c>
      <c r="L24" s="41">
        <f t="shared" si="1"/>
        <v>0</v>
      </c>
      <c r="M24" s="110">
        <f t="shared" si="2"/>
        <v>0</v>
      </c>
      <c r="N24" s="110">
        <f t="shared" si="3"/>
        <v>0</v>
      </c>
      <c r="O24" s="110">
        <f t="shared" si="4"/>
        <v>0</v>
      </c>
      <c r="P24" s="111">
        <f t="shared" si="5"/>
        <v>0</v>
      </c>
      <c r="Q24" s="61" t="s">
        <v>46</v>
      </c>
    </row>
    <row r="25" spans="1:17" ht="22.5" x14ac:dyDescent="0.2">
      <c r="A25" s="36">
        <v>11</v>
      </c>
      <c r="B25" s="24" t="s">
        <v>87</v>
      </c>
      <c r="C25" s="40" t="s">
        <v>100</v>
      </c>
      <c r="D25" s="136" t="s">
        <v>95</v>
      </c>
      <c r="E25" s="137">
        <v>1497.6224999999999</v>
      </c>
      <c r="F25" s="139"/>
      <c r="G25" s="135"/>
      <c r="H25" s="110">
        <f t="shared" si="6"/>
        <v>0</v>
      </c>
      <c r="I25" s="142"/>
      <c r="J25" s="142"/>
      <c r="K25" s="113">
        <f t="shared" si="0"/>
        <v>0</v>
      </c>
      <c r="L25" s="41">
        <f t="shared" si="1"/>
        <v>0</v>
      </c>
      <c r="M25" s="110">
        <f t="shared" si="2"/>
        <v>0</v>
      </c>
      <c r="N25" s="110">
        <f t="shared" si="3"/>
        <v>0</v>
      </c>
      <c r="O25" s="110">
        <f t="shared" si="4"/>
        <v>0</v>
      </c>
      <c r="P25" s="111">
        <f t="shared" si="5"/>
        <v>0</v>
      </c>
      <c r="Q25" s="61" t="s">
        <v>46</v>
      </c>
    </row>
    <row r="26" spans="1:17" ht="22.5" x14ac:dyDescent="0.2">
      <c r="A26" s="36">
        <v>12</v>
      </c>
      <c r="B26" s="24" t="s">
        <v>87</v>
      </c>
      <c r="C26" s="40" t="s">
        <v>101</v>
      </c>
      <c r="D26" s="136" t="s">
        <v>91</v>
      </c>
      <c r="E26" s="137">
        <v>55.467500000000001</v>
      </c>
      <c r="F26" s="139"/>
      <c r="G26" s="135"/>
      <c r="H26" s="110">
        <f t="shared" si="6"/>
        <v>0</v>
      </c>
      <c r="I26" s="142"/>
      <c r="J26" s="142"/>
      <c r="K26" s="113">
        <f t="shared" si="0"/>
        <v>0</v>
      </c>
      <c r="L26" s="41">
        <f t="shared" si="1"/>
        <v>0</v>
      </c>
      <c r="M26" s="110">
        <f t="shared" si="2"/>
        <v>0</v>
      </c>
      <c r="N26" s="110">
        <f t="shared" si="3"/>
        <v>0</v>
      </c>
      <c r="O26" s="110">
        <f t="shared" si="4"/>
        <v>0</v>
      </c>
      <c r="P26" s="111">
        <f t="shared" si="5"/>
        <v>0</v>
      </c>
      <c r="Q26" s="61" t="s">
        <v>46</v>
      </c>
    </row>
    <row r="27" spans="1:17" ht="33.75" x14ac:dyDescent="0.2">
      <c r="A27" s="36">
        <v>13</v>
      </c>
      <c r="B27" s="24" t="s">
        <v>87</v>
      </c>
      <c r="C27" s="40" t="s">
        <v>102</v>
      </c>
      <c r="D27" s="136" t="s">
        <v>66</v>
      </c>
      <c r="E27" s="137">
        <v>133.65</v>
      </c>
      <c r="F27" s="139"/>
      <c r="G27" s="135"/>
      <c r="H27" s="110">
        <f t="shared" si="6"/>
        <v>0</v>
      </c>
      <c r="I27" s="142"/>
      <c r="J27" s="142"/>
      <c r="K27" s="113">
        <f t="shared" si="0"/>
        <v>0</v>
      </c>
      <c r="L27" s="41">
        <f t="shared" si="1"/>
        <v>0</v>
      </c>
      <c r="M27" s="110">
        <f t="shared" si="2"/>
        <v>0</v>
      </c>
      <c r="N27" s="110">
        <f t="shared" si="3"/>
        <v>0</v>
      </c>
      <c r="O27" s="110">
        <f t="shared" si="4"/>
        <v>0</v>
      </c>
      <c r="P27" s="111">
        <f t="shared" si="5"/>
        <v>0</v>
      </c>
      <c r="Q27" s="61" t="s">
        <v>46</v>
      </c>
    </row>
    <row r="28" spans="1:17" ht="22.5" x14ac:dyDescent="0.2">
      <c r="A28" s="36">
        <v>14</v>
      </c>
      <c r="B28" s="24" t="s">
        <v>87</v>
      </c>
      <c r="C28" s="40" t="s">
        <v>103</v>
      </c>
      <c r="D28" s="136" t="s">
        <v>70</v>
      </c>
      <c r="E28" s="178">
        <v>332.80500000000001</v>
      </c>
      <c r="F28" s="139"/>
      <c r="G28" s="135"/>
      <c r="H28" s="110">
        <f t="shared" si="6"/>
        <v>0</v>
      </c>
      <c r="I28" s="142"/>
      <c r="J28" s="142"/>
      <c r="K28" s="113">
        <f t="shared" si="0"/>
        <v>0</v>
      </c>
      <c r="L28" s="41">
        <f t="shared" si="1"/>
        <v>0</v>
      </c>
      <c r="M28" s="110">
        <f t="shared" si="2"/>
        <v>0</v>
      </c>
      <c r="N28" s="110">
        <f t="shared" si="3"/>
        <v>0</v>
      </c>
      <c r="O28" s="110">
        <f t="shared" si="4"/>
        <v>0</v>
      </c>
      <c r="P28" s="111">
        <f t="shared" si="5"/>
        <v>0</v>
      </c>
      <c r="Q28" s="61" t="s">
        <v>46</v>
      </c>
    </row>
    <row r="29" spans="1:17" x14ac:dyDescent="0.2">
      <c r="A29" s="36">
        <v>15</v>
      </c>
      <c r="B29" s="72"/>
      <c r="C29" s="189" t="s">
        <v>104</v>
      </c>
      <c r="D29" s="24"/>
      <c r="E29" s="46"/>
      <c r="F29" s="41"/>
      <c r="G29" s="135"/>
      <c r="H29" s="110">
        <f t="shared" si="6"/>
        <v>0</v>
      </c>
      <c r="I29" s="135"/>
      <c r="J29" s="135"/>
      <c r="K29" s="113">
        <f t="shared" si="0"/>
        <v>0</v>
      </c>
      <c r="L29" s="41">
        <f t="shared" si="1"/>
        <v>0</v>
      </c>
      <c r="M29" s="110">
        <f t="shared" si="2"/>
        <v>0</v>
      </c>
      <c r="N29" s="110">
        <f t="shared" si="3"/>
        <v>0</v>
      </c>
      <c r="O29" s="110">
        <f t="shared" si="4"/>
        <v>0</v>
      </c>
      <c r="P29" s="111">
        <f t="shared" si="5"/>
        <v>0</v>
      </c>
      <c r="Q29" s="61"/>
    </row>
    <row r="30" spans="1:17" ht="90" x14ac:dyDescent="0.2">
      <c r="A30" s="36">
        <v>16</v>
      </c>
      <c r="B30" s="24" t="s">
        <v>87</v>
      </c>
      <c r="C30" s="138" t="s">
        <v>105</v>
      </c>
      <c r="D30" s="136" t="s">
        <v>91</v>
      </c>
      <c r="E30" s="137">
        <v>564.26</v>
      </c>
      <c r="F30" s="139"/>
      <c r="G30" s="135"/>
      <c r="H30" s="110">
        <f t="shared" si="6"/>
        <v>0</v>
      </c>
      <c r="I30" s="142"/>
      <c r="J30" s="142"/>
      <c r="K30" s="113">
        <f t="shared" si="0"/>
        <v>0</v>
      </c>
      <c r="L30" s="41">
        <f t="shared" si="1"/>
        <v>0</v>
      </c>
      <c r="M30" s="110">
        <f t="shared" si="2"/>
        <v>0</v>
      </c>
      <c r="N30" s="110">
        <f t="shared" si="3"/>
        <v>0</v>
      </c>
      <c r="O30" s="110">
        <f t="shared" si="4"/>
        <v>0</v>
      </c>
      <c r="P30" s="111">
        <f t="shared" si="5"/>
        <v>0</v>
      </c>
      <c r="Q30" s="61" t="s">
        <v>46</v>
      </c>
    </row>
    <row r="31" spans="1:17" ht="22.5" x14ac:dyDescent="0.2">
      <c r="A31" s="36">
        <v>17</v>
      </c>
      <c r="B31" s="24" t="s">
        <v>87</v>
      </c>
      <c r="C31" s="138" t="s">
        <v>106</v>
      </c>
      <c r="D31" s="136" t="s">
        <v>91</v>
      </c>
      <c r="E31" s="137">
        <v>1880.857</v>
      </c>
      <c r="F31" s="139"/>
      <c r="G31" s="135"/>
      <c r="H31" s="110">
        <f t="shared" si="6"/>
        <v>0</v>
      </c>
      <c r="I31" s="142"/>
      <c r="J31" s="142"/>
      <c r="K31" s="113">
        <f t="shared" si="0"/>
        <v>0</v>
      </c>
      <c r="L31" s="41">
        <f t="shared" si="1"/>
        <v>0</v>
      </c>
      <c r="M31" s="110">
        <f t="shared" si="2"/>
        <v>0</v>
      </c>
      <c r="N31" s="110">
        <f t="shared" si="3"/>
        <v>0</v>
      </c>
      <c r="O31" s="110">
        <f t="shared" si="4"/>
        <v>0</v>
      </c>
      <c r="P31" s="111">
        <f t="shared" si="5"/>
        <v>0</v>
      </c>
      <c r="Q31" s="61" t="s">
        <v>46</v>
      </c>
    </row>
    <row r="32" spans="1:17" ht="33.75" x14ac:dyDescent="0.2">
      <c r="A32" s="36">
        <v>18</v>
      </c>
      <c r="B32" s="24" t="s">
        <v>87</v>
      </c>
      <c r="C32" s="138" t="s">
        <v>107</v>
      </c>
      <c r="D32" s="136" t="s">
        <v>68</v>
      </c>
      <c r="E32" s="137">
        <v>1</v>
      </c>
      <c r="F32" s="139"/>
      <c r="G32" s="135"/>
      <c r="H32" s="110">
        <f t="shared" si="6"/>
        <v>0</v>
      </c>
      <c r="I32" s="142"/>
      <c r="J32" s="142"/>
      <c r="K32" s="113">
        <f t="shared" si="0"/>
        <v>0</v>
      </c>
      <c r="L32" s="41">
        <f t="shared" si="1"/>
        <v>0</v>
      </c>
      <c r="M32" s="110">
        <f t="shared" si="2"/>
        <v>0</v>
      </c>
      <c r="N32" s="110">
        <f t="shared" si="3"/>
        <v>0</v>
      </c>
      <c r="O32" s="110">
        <f t="shared" si="4"/>
        <v>0</v>
      </c>
      <c r="P32" s="111">
        <f t="shared" si="5"/>
        <v>0</v>
      </c>
      <c r="Q32" s="61" t="s">
        <v>46</v>
      </c>
    </row>
    <row r="33" spans="1:18" ht="22.5" x14ac:dyDescent="0.2">
      <c r="A33" s="36">
        <v>19</v>
      </c>
      <c r="B33" s="72"/>
      <c r="C33" s="189" t="s">
        <v>108</v>
      </c>
      <c r="D33" s="24"/>
      <c r="E33" s="46"/>
      <c r="F33" s="41"/>
      <c r="G33" s="135"/>
      <c r="H33" s="110">
        <f t="shared" si="6"/>
        <v>0</v>
      </c>
      <c r="I33" s="135"/>
      <c r="J33" s="135"/>
      <c r="K33" s="113">
        <f t="shared" si="0"/>
        <v>0</v>
      </c>
      <c r="L33" s="41">
        <f t="shared" si="1"/>
        <v>0</v>
      </c>
      <c r="M33" s="110">
        <f t="shared" si="2"/>
        <v>0</v>
      </c>
      <c r="N33" s="110">
        <f t="shared" si="3"/>
        <v>0</v>
      </c>
      <c r="O33" s="110">
        <f t="shared" si="4"/>
        <v>0</v>
      </c>
      <c r="P33" s="111">
        <f t="shared" si="5"/>
        <v>0</v>
      </c>
      <c r="Q33" s="61"/>
    </row>
    <row r="34" spans="1:18" ht="33.75" x14ac:dyDescent="0.2">
      <c r="A34" s="36">
        <v>20</v>
      </c>
      <c r="B34" s="24" t="s">
        <v>87</v>
      </c>
      <c r="C34" s="138" t="s">
        <v>109</v>
      </c>
      <c r="D34" s="136" t="s">
        <v>95</v>
      </c>
      <c r="E34" s="137">
        <v>10344.7135</v>
      </c>
      <c r="F34" s="139"/>
      <c r="G34" s="135"/>
      <c r="H34" s="110">
        <f t="shared" si="6"/>
        <v>0</v>
      </c>
      <c r="I34" s="142"/>
      <c r="J34" s="142"/>
      <c r="K34" s="113">
        <f t="shared" si="0"/>
        <v>0</v>
      </c>
      <c r="L34" s="41">
        <f t="shared" si="1"/>
        <v>0</v>
      </c>
      <c r="M34" s="110">
        <f t="shared" si="2"/>
        <v>0</v>
      </c>
      <c r="N34" s="110">
        <f t="shared" si="3"/>
        <v>0</v>
      </c>
      <c r="O34" s="110">
        <f t="shared" si="4"/>
        <v>0</v>
      </c>
      <c r="P34" s="111">
        <f t="shared" si="5"/>
        <v>0</v>
      </c>
      <c r="Q34" s="61" t="s">
        <v>46</v>
      </c>
    </row>
    <row r="35" spans="1:18" ht="22.5" x14ac:dyDescent="0.25">
      <c r="A35" s="36">
        <v>21</v>
      </c>
      <c r="B35" s="24" t="s">
        <v>87</v>
      </c>
      <c r="C35" s="138" t="s">
        <v>110</v>
      </c>
      <c r="D35" s="136" t="s">
        <v>91</v>
      </c>
      <c r="E35" s="137">
        <v>1880.857</v>
      </c>
      <c r="F35" s="139"/>
      <c r="G35" s="135"/>
      <c r="H35" s="110">
        <f t="shared" si="6"/>
        <v>0</v>
      </c>
      <c r="I35" s="142"/>
      <c r="J35" s="142"/>
      <c r="K35" s="113">
        <f t="shared" si="0"/>
        <v>0</v>
      </c>
      <c r="L35" s="41">
        <f t="shared" si="1"/>
        <v>0</v>
      </c>
      <c r="M35" s="110">
        <f t="shared" si="2"/>
        <v>0</v>
      </c>
      <c r="N35" s="110">
        <f t="shared" si="3"/>
        <v>0</v>
      </c>
      <c r="O35" s="110">
        <f t="shared" si="4"/>
        <v>0</v>
      </c>
      <c r="P35" s="111">
        <f t="shared" si="5"/>
        <v>0</v>
      </c>
      <c r="Q35" s="61" t="s">
        <v>46</v>
      </c>
      <c r="R35" s="190"/>
    </row>
    <row r="36" spans="1:18" ht="33.75" x14ac:dyDescent="0.2">
      <c r="A36" s="36">
        <v>22</v>
      </c>
      <c r="B36" s="24" t="s">
        <v>87</v>
      </c>
      <c r="C36" s="138" t="s">
        <v>111</v>
      </c>
      <c r="D36" s="136" t="s">
        <v>95</v>
      </c>
      <c r="E36" s="137">
        <v>7495.8344999999999</v>
      </c>
      <c r="F36" s="139"/>
      <c r="G36" s="135"/>
      <c r="H36" s="110">
        <f t="shared" si="6"/>
        <v>0</v>
      </c>
      <c r="I36" s="142"/>
      <c r="J36" s="142"/>
      <c r="K36" s="113">
        <f t="shared" si="0"/>
        <v>0</v>
      </c>
      <c r="L36" s="41">
        <f t="shared" si="1"/>
        <v>0</v>
      </c>
      <c r="M36" s="110">
        <f t="shared" si="2"/>
        <v>0</v>
      </c>
      <c r="N36" s="110">
        <f t="shared" si="3"/>
        <v>0</v>
      </c>
      <c r="O36" s="110">
        <f t="shared" si="4"/>
        <v>0</v>
      </c>
      <c r="P36" s="111">
        <f t="shared" si="5"/>
        <v>0</v>
      </c>
      <c r="Q36" s="61" t="s">
        <v>46</v>
      </c>
    </row>
    <row r="37" spans="1:18" ht="22.5" x14ac:dyDescent="0.2">
      <c r="A37" s="36">
        <v>23</v>
      </c>
      <c r="B37" s="24" t="s">
        <v>87</v>
      </c>
      <c r="C37" s="138" t="s">
        <v>112</v>
      </c>
      <c r="D37" s="136" t="s">
        <v>91</v>
      </c>
      <c r="E37" s="137">
        <v>1665.741</v>
      </c>
      <c r="F37" s="139"/>
      <c r="G37" s="135"/>
      <c r="H37" s="110">
        <f t="shared" si="6"/>
        <v>0</v>
      </c>
      <c r="I37" s="142"/>
      <c r="J37" s="142"/>
      <c r="K37" s="113">
        <f t="shared" si="0"/>
        <v>0</v>
      </c>
      <c r="L37" s="41">
        <f t="shared" si="1"/>
        <v>0</v>
      </c>
      <c r="M37" s="110">
        <f t="shared" si="2"/>
        <v>0</v>
      </c>
      <c r="N37" s="110">
        <f t="shared" si="3"/>
        <v>0</v>
      </c>
      <c r="O37" s="110">
        <f t="shared" si="4"/>
        <v>0</v>
      </c>
      <c r="P37" s="111">
        <f t="shared" si="5"/>
        <v>0</v>
      </c>
      <c r="Q37" s="61" t="s">
        <v>46</v>
      </c>
    </row>
    <row r="38" spans="1:18" ht="33.75" x14ac:dyDescent="0.2">
      <c r="A38" s="36">
        <v>24</v>
      </c>
      <c r="B38" s="24" t="s">
        <v>87</v>
      </c>
      <c r="C38" s="138" t="s">
        <v>113</v>
      </c>
      <c r="D38" s="136" t="s">
        <v>95</v>
      </c>
      <c r="E38" s="137">
        <v>1936.0440000000001</v>
      </c>
      <c r="F38" s="139"/>
      <c r="G38" s="135"/>
      <c r="H38" s="110">
        <f t="shared" si="6"/>
        <v>0</v>
      </c>
      <c r="I38" s="142"/>
      <c r="J38" s="142"/>
      <c r="K38" s="113">
        <f t="shared" si="0"/>
        <v>0</v>
      </c>
      <c r="L38" s="41">
        <f t="shared" si="1"/>
        <v>0</v>
      </c>
      <c r="M38" s="110">
        <f t="shared" si="2"/>
        <v>0</v>
      </c>
      <c r="N38" s="110">
        <f t="shared" si="3"/>
        <v>0</v>
      </c>
      <c r="O38" s="110">
        <f t="shared" si="4"/>
        <v>0</v>
      </c>
      <c r="P38" s="111">
        <f t="shared" si="5"/>
        <v>0</v>
      </c>
      <c r="Q38" s="61" t="s">
        <v>46</v>
      </c>
    </row>
    <row r="39" spans="1:18" ht="22.5" x14ac:dyDescent="0.2">
      <c r="A39" s="36">
        <v>25</v>
      </c>
      <c r="B39" s="24" t="s">
        <v>87</v>
      </c>
      <c r="C39" s="138" t="s">
        <v>114</v>
      </c>
      <c r="D39" s="136" t="s">
        <v>91</v>
      </c>
      <c r="E39" s="137">
        <v>430.23200000000003</v>
      </c>
      <c r="F39" s="139"/>
      <c r="G39" s="135"/>
      <c r="H39" s="110">
        <f t="shared" si="6"/>
        <v>0</v>
      </c>
      <c r="I39" s="142"/>
      <c r="J39" s="142"/>
      <c r="K39" s="113">
        <f t="shared" si="0"/>
        <v>0</v>
      </c>
      <c r="L39" s="41">
        <f t="shared" si="1"/>
        <v>0</v>
      </c>
      <c r="M39" s="110">
        <f t="shared" si="2"/>
        <v>0</v>
      </c>
      <c r="N39" s="110">
        <f t="shared" si="3"/>
        <v>0</v>
      </c>
      <c r="O39" s="110">
        <f t="shared" si="4"/>
        <v>0</v>
      </c>
      <c r="P39" s="111">
        <f t="shared" si="5"/>
        <v>0</v>
      </c>
      <c r="Q39" s="61" t="s">
        <v>46</v>
      </c>
    </row>
    <row r="40" spans="1:18" ht="22.5" x14ac:dyDescent="0.2">
      <c r="A40" s="36">
        <v>26</v>
      </c>
      <c r="B40" s="24" t="s">
        <v>87</v>
      </c>
      <c r="C40" s="138" t="s">
        <v>115</v>
      </c>
      <c r="D40" s="136" t="s">
        <v>95</v>
      </c>
      <c r="E40" s="137">
        <v>470.21424999999999</v>
      </c>
      <c r="F40" s="139"/>
      <c r="G40" s="135"/>
      <c r="H40" s="110">
        <f t="shared" si="6"/>
        <v>0</v>
      </c>
      <c r="I40" s="142"/>
      <c r="J40" s="142"/>
      <c r="K40" s="113">
        <f t="shared" si="0"/>
        <v>0</v>
      </c>
      <c r="L40" s="41">
        <f t="shared" si="1"/>
        <v>0</v>
      </c>
      <c r="M40" s="110">
        <f t="shared" si="2"/>
        <v>0</v>
      </c>
      <c r="N40" s="110">
        <f t="shared" si="3"/>
        <v>0</v>
      </c>
      <c r="O40" s="110">
        <f t="shared" si="4"/>
        <v>0</v>
      </c>
      <c r="P40" s="111">
        <f t="shared" si="5"/>
        <v>0</v>
      </c>
      <c r="Q40" s="61" t="s">
        <v>46</v>
      </c>
    </row>
    <row r="41" spans="1:18" ht="33.75" x14ac:dyDescent="0.2">
      <c r="A41" s="36">
        <v>27</v>
      </c>
      <c r="B41" s="24" t="s">
        <v>87</v>
      </c>
      <c r="C41" s="138" t="s">
        <v>116</v>
      </c>
      <c r="D41" s="136" t="s">
        <v>76</v>
      </c>
      <c r="E41" s="137">
        <v>1880.857</v>
      </c>
      <c r="F41" s="139"/>
      <c r="G41" s="135"/>
      <c r="H41" s="110">
        <f t="shared" si="6"/>
        <v>0</v>
      </c>
      <c r="I41" s="142"/>
      <c r="J41" s="142"/>
      <c r="K41" s="113">
        <f t="shared" si="0"/>
        <v>0</v>
      </c>
      <c r="L41" s="41">
        <f t="shared" si="1"/>
        <v>0</v>
      </c>
      <c r="M41" s="110">
        <f t="shared" si="2"/>
        <v>0</v>
      </c>
      <c r="N41" s="110">
        <f t="shared" si="3"/>
        <v>0</v>
      </c>
      <c r="O41" s="110">
        <f t="shared" si="4"/>
        <v>0</v>
      </c>
      <c r="P41" s="111">
        <f t="shared" si="5"/>
        <v>0</v>
      </c>
      <c r="Q41" s="61" t="s">
        <v>46</v>
      </c>
    </row>
    <row r="42" spans="1:18" ht="22.5" x14ac:dyDescent="0.2">
      <c r="A42" s="36">
        <v>28</v>
      </c>
      <c r="B42" s="24" t="s">
        <v>87</v>
      </c>
      <c r="C42" s="138" t="s">
        <v>117</v>
      </c>
      <c r="D42" s="136" t="s">
        <v>70</v>
      </c>
      <c r="E42" s="178">
        <v>11285.142</v>
      </c>
      <c r="F42" s="139"/>
      <c r="G42" s="135"/>
      <c r="H42" s="110">
        <f t="shared" si="6"/>
        <v>0</v>
      </c>
      <c r="I42" s="142"/>
      <c r="J42" s="142"/>
      <c r="K42" s="113">
        <f t="shared" si="0"/>
        <v>0</v>
      </c>
      <c r="L42" s="41">
        <f t="shared" si="1"/>
        <v>0</v>
      </c>
      <c r="M42" s="110">
        <f t="shared" si="2"/>
        <v>0</v>
      </c>
      <c r="N42" s="110">
        <f t="shared" si="3"/>
        <v>0</v>
      </c>
      <c r="O42" s="110">
        <f t="shared" si="4"/>
        <v>0</v>
      </c>
      <c r="P42" s="111">
        <f t="shared" si="5"/>
        <v>0</v>
      </c>
      <c r="Q42" s="61" t="s">
        <v>46</v>
      </c>
    </row>
    <row r="43" spans="1:18" ht="22.5" x14ac:dyDescent="0.2">
      <c r="A43" s="36">
        <v>29</v>
      </c>
      <c r="B43" s="72"/>
      <c r="C43" s="189" t="s">
        <v>303</v>
      </c>
      <c r="D43" s="24"/>
      <c r="E43" s="46"/>
      <c r="F43" s="41"/>
      <c r="G43" s="135"/>
      <c r="H43" s="110">
        <f t="shared" ref="H43:H58" si="7">F43*G43</f>
        <v>0</v>
      </c>
      <c r="I43" s="135"/>
      <c r="J43" s="135"/>
      <c r="K43" s="113">
        <f t="shared" ref="K43:K58" si="8">SUM(H43:J43)</f>
        <v>0</v>
      </c>
      <c r="L43" s="41">
        <f t="shared" ref="L43:L58" si="9">E43*F43</f>
        <v>0</v>
      </c>
      <c r="M43" s="110">
        <f t="shared" ref="M43:M58" si="10">H43*E43</f>
        <v>0</v>
      </c>
      <c r="N43" s="110">
        <f t="shared" ref="N43:N58" si="11">I43*E43</f>
        <v>0</v>
      </c>
      <c r="O43" s="110">
        <f t="shared" ref="O43:O58" si="12">J43*E43</f>
        <v>0</v>
      </c>
      <c r="P43" s="111">
        <f t="shared" ref="P43:P58" si="13">SUM(M43:O43)</f>
        <v>0</v>
      </c>
      <c r="Q43" s="61"/>
    </row>
    <row r="44" spans="1:18" ht="33.75" x14ac:dyDescent="0.2">
      <c r="A44" s="36">
        <v>30</v>
      </c>
      <c r="B44" s="24" t="s">
        <v>87</v>
      </c>
      <c r="C44" s="138" t="s">
        <v>109</v>
      </c>
      <c r="D44" s="136" t="s">
        <v>95</v>
      </c>
      <c r="E44" s="137">
        <v>108.9</v>
      </c>
      <c r="F44" s="139"/>
      <c r="G44" s="135"/>
      <c r="H44" s="110">
        <f t="shared" si="7"/>
        <v>0</v>
      </c>
      <c r="I44" s="142"/>
      <c r="J44" s="142"/>
      <c r="K44" s="113">
        <f t="shared" si="8"/>
        <v>0</v>
      </c>
      <c r="L44" s="41">
        <f t="shared" si="9"/>
        <v>0</v>
      </c>
      <c r="M44" s="110">
        <f t="shared" si="10"/>
        <v>0</v>
      </c>
      <c r="N44" s="110">
        <f t="shared" si="11"/>
        <v>0</v>
      </c>
      <c r="O44" s="110">
        <f t="shared" si="12"/>
        <v>0</v>
      </c>
      <c r="P44" s="111">
        <f t="shared" si="13"/>
        <v>0</v>
      </c>
      <c r="Q44" s="61" t="s">
        <v>46</v>
      </c>
    </row>
    <row r="45" spans="1:18" ht="22.5" x14ac:dyDescent="0.2">
      <c r="A45" s="36">
        <v>31</v>
      </c>
      <c r="B45" s="24" t="s">
        <v>87</v>
      </c>
      <c r="C45" s="138" t="s">
        <v>304</v>
      </c>
      <c r="D45" s="136" t="s">
        <v>91</v>
      </c>
      <c r="E45" s="137">
        <v>19.8</v>
      </c>
      <c r="F45" s="139"/>
      <c r="G45" s="135"/>
      <c r="H45" s="110">
        <f t="shared" si="7"/>
        <v>0</v>
      </c>
      <c r="I45" s="142"/>
      <c r="J45" s="142"/>
      <c r="K45" s="113">
        <f t="shared" si="8"/>
        <v>0</v>
      </c>
      <c r="L45" s="41">
        <f t="shared" si="9"/>
        <v>0</v>
      </c>
      <c r="M45" s="110">
        <f t="shared" si="10"/>
        <v>0</v>
      </c>
      <c r="N45" s="110">
        <f t="shared" si="11"/>
        <v>0</v>
      </c>
      <c r="O45" s="110">
        <f t="shared" si="12"/>
        <v>0</v>
      </c>
      <c r="P45" s="111">
        <f t="shared" si="13"/>
        <v>0</v>
      </c>
      <c r="Q45" s="61" t="s">
        <v>46</v>
      </c>
    </row>
    <row r="46" spans="1:18" ht="33.75" x14ac:dyDescent="0.2">
      <c r="A46" s="36">
        <v>32</v>
      </c>
      <c r="B46" s="24" t="s">
        <v>87</v>
      </c>
      <c r="C46" s="138" t="s">
        <v>111</v>
      </c>
      <c r="D46" s="136" t="s">
        <v>95</v>
      </c>
      <c r="E46" s="137">
        <v>89.100000000000009</v>
      </c>
      <c r="F46" s="139"/>
      <c r="G46" s="135"/>
      <c r="H46" s="110">
        <f t="shared" si="7"/>
        <v>0</v>
      </c>
      <c r="I46" s="142"/>
      <c r="J46" s="142"/>
      <c r="K46" s="113">
        <f t="shared" si="8"/>
        <v>0</v>
      </c>
      <c r="L46" s="41">
        <f t="shared" si="9"/>
        <v>0</v>
      </c>
      <c r="M46" s="110">
        <f t="shared" si="10"/>
        <v>0</v>
      </c>
      <c r="N46" s="110">
        <f t="shared" si="11"/>
        <v>0</v>
      </c>
      <c r="O46" s="110">
        <f t="shared" si="12"/>
        <v>0</v>
      </c>
      <c r="P46" s="111">
        <f t="shared" si="13"/>
        <v>0</v>
      </c>
      <c r="Q46" s="61" t="s">
        <v>46</v>
      </c>
    </row>
    <row r="47" spans="1:18" ht="22.5" x14ac:dyDescent="0.2">
      <c r="A47" s="36">
        <v>33</v>
      </c>
      <c r="B47" s="24" t="s">
        <v>87</v>
      </c>
      <c r="C47" s="138" t="s">
        <v>112</v>
      </c>
      <c r="D47" s="136" t="s">
        <v>91</v>
      </c>
      <c r="E47" s="137">
        <v>19.8</v>
      </c>
      <c r="F47" s="139"/>
      <c r="G47" s="135"/>
      <c r="H47" s="110">
        <f t="shared" si="7"/>
        <v>0</v>
      </c>
      <c r="I47" s="142"/>
      <c r="J47" s="142"/>
      <c r="K47" s="113">
        <f t="shared" si="8"/>
        <v>0</v>
      </c>
      <c r="L47" s="41">
        <f t="shared" si="9"/>
        <v>0</v>
      </c>
      <c r="M47" s="110">
        <f t="shared" si="10"/>
        <v>0</v>
      </c>
      <c r="N47" s="110">
        <f t="shared" si="11"/>
        <v>0</v>
      </c>
      <c r="O47" s="110">
        <f t="shared" si="12"/>
        <v>0</v>
      </c>
      <c r="P47" s="111">
        <f t="shared" si="13"/>
        <v>0</v>
      </c>
      <c r="Q47" s="61" t="s">
        <v>46</v>
      </c>
    </row>
    <row r="48" spans="1:18" ht="22.5" x14ac:dyDescent="0.2">
      <c r="A48" s="36">
        <v>34</v>
      </c>
      <c r="B48" s="24" t="s">
        <v>87</v>
      </c>
      <c r="C48" s="138" t="s">
        <v>115</v>
      </c>
      <c r="D48" s="136" t="s">
        <v>95</v>
      </c>
      <c r="E48" s="137">
        <v>4.95</v>
      </c>
      <c r="F48" s="139"/>
      <c r="G48" s="135"/>
      <c r="H48" s="110">
        <f t="shared" si="7"/>
        <v>0</v>
      </c>
      <c r="I48" s="142"/>
      <c r="J48" s="142"/>
      <c r="K48" s="113">
        <f t="shared" si="8"/>
        <v>0</v>
      </c>
      <c r="L48" s="41">
        <f t="shared" si="9"/>
        <v>0</v>
      </c>
      <c r="M48" s="110">
        <f t="shared" si="10"/>
        <v>0</v>
      </c>
      <c r="N48" s="110">
        <f t="shared" si="11"/>
        <v>0</v>
      </c>
      <c r="O48" s="110">
        <f t="shared" si="12"/>
        <v>0</v>
      </c>
      <c r="P48" s="111">
        <f t="shared" si="13"/>
        <v>0</v>
      </c>
      <c r="Q48" s="61" t="s">
        <v>46</v>
      </c>
    </row>
    <row r="49" spans="1:17" ht="33.75" x14ac:dyDescent="0.2">
      <c r="A49" s="36">
        <v>35</v>
      </c>
      <c r="B49" s="24" t="s">
        <v>87</v>
      </c>
      <c r="C49" s="138" t="s">
        <v>116</v>
      </c>
      <c r="D49" s="136" t="s">
        <v>76</v>
      </c>
      <c r="E49" s="137">
        <v>19.8</v>
      </c>
      <c r="F49" s="139"/>
      <c r="G49" s="135"/>
      <c r="H49" s="110">
        <f t="shared" si="7"/>
        <v>0</v>
      </c>
      <c r="I49" s="142"/>
      <c r="J49" s="142"/>
      <c r="K49" s="113">
        <f t="shared" si="8"/>
        <v>0</v>
      </c>
      <c r="L49" s="41">
        <f t="shared" si="9"/>
        <v>0</v>
      </c>
      <c r="M49" s="110">
        <f t="shared" si="10"/>
        <v>0</v>
      </c>
      <c r="N49" s="110">
        <f t="shared" si="11"/>
        <v>0</v>
      </c>
      <c r="O49" s="110">
        <f t="shared" si="12"/>
        <v>0</v>
      </c>
      <c r="P49" s="111">
        <f t="shared" si="13"/>
        <v>0</v>
      </c>
      <c r="Q49" s="61" t="s">
        <v>46</v>
      </c>
    </row>
    <row r="50" spans="1:17" ht="22.5" x14ac:dyDescent="0.2">
      <c r="A50" s="36">
        <v>36</v>
      </c>
      <c r="B50" s="24" t="s">
        <v>87</v>
      </c>
      <c r="C50" s="138" t="s">
        <v>117</v>
      </c>
      <c r="D50" s="136" t="s">
        <v>70</v>
      </c>
      <c r="E50" s="178">
        <v>118.80000000000001</v>
      </c>
      <c r="F50" s="139"/>
      <c r="G50" s="135"/>
      <c r="H50" s="110">
        <f t="shared" si="7"/>
        <v>0</v>
      </c>
      <c r="I50" s="142"/>
      <c r="J50" s="142"/>
      <c r="K50" s="113">
        <f t="shared" si="8"/>
        <v>0</v>
      </c>
      <c r="L50" s="41">
        <f t="shared" si="9"/>
        <v>0</v>
      </c>
      <c r="M50" s="110">
        <f t="shared" si="10"/>
        <v>0</v>
      </c>
      <c r="N50" s="110">
        <f t="shared" si="11"/>
        <v>0</v>
      </c>
      <c r="O50" s="110">
        <f t="shared" si="12"/>
        <v>0</v>
      </c>
      <c r="P50" s="111">
        <f t="shared" si="13"/>
        <v>0</v>
      </c>
      <c r="Q50" s="61" t="s">
        <v>46</v>
      </c>
    </row>
    <row r="51" spans="1:17" ht="22.5" x14ac:dyDescent="0.2">
      <c r="A51" s="36">
        <v>37</v>
      </c>
      <c r="B51" s="72"/>
      <c r="C51" s="189" t="s">
        <v>305</v>
      </c>
      <c r="D51" s="24"/>
      <c r="E51" s="46"/>
      <c r="F51" s="41"/>
      <c r="G51" s="135"/>
      <c r="H51" s="110">
        <f t="shared" si="7"/>
        <v>0</v>
      </c>
      <c r="I51" s="135"/>
      <c r="J51" s="135"/>
      <c r="K51" s="113">
        <f t="shared" si="8"/>
        <v>0</v>
      </c>
      <c r="L51" s="41">
        <f t="shared" si="9"/>
        <v>0</v>
      </c>
      <c r="M51" s="110">
        <f t="shared" si="10"/>
        <v>0</v>
      </c>
      <c r="N51" s="110">
        <f t="shared" si="11"/>
        <v>0</v>
      </c>
      <c r="O51" s="110">
        <f t="shared" si="12"/>
        <v>0</v>
      </c>
      <c r="P51" s="111">
        <f t="shared" si="13"/>
        <v>0</v>
      </c>
      <c r="Q51" s="61"/>
    </row>
    <row r="52" spans="1:17" ht="33.75" x14ac:dyDescent="0.2">
      <c r="A52" s="36">
        <v>38</v>
      </c>
      <c r="B52" s="24" t="s">
        <v>87</v>
      </c>
      <c r="C52" s="138" t="s">
        <v>109</v>
      </c>
      <c r="D52" s="136" t="s">
        <v>95</v>
      </c>
      <c r="E52" s="137">
        <v>140.66250000000002</v>
      </c>
      <c r="F52" s="139"/>
      <c r="G52" s="135"/>
      <c r="H52" s="110">
        <f t="shared" si="7"/>
        <v>0</v>
      </c>
      <c r="I52" s="142"/>
      <c r="J52" s="142"/>
      <c r="K52" s="113">
        <f t="shared" si="8"/>
        <v>0</v>
      </c>
      <c r="L52" s="41">
        <f t="shared" si="9"/>
        <v>0</v>
      </c>
      <c r="M52" s="110">
        <f t="shared" si="10"/>
        <v>0</v>
      </c>
      <c r="N52" s="110">
        <f t="shared" si="11"/>
        <v>0</v>
      </c>
      <c r="O52" s="110">
        <f t="shared" si="12"/>
        <v>0</v>
      </c>
      <c r="P52" s="111">
        <f t="shared" si="13"/>
        <v>0</v>
      </c>
      <c r="Q52" s="61" t="s">
        <v>46</v>
      </c>
    </row>
    <row r="53" spans="1:17" ht="22.5" x14ac:dyDescent="0.2">
      <c r="A53" s="36">
        <v>39</v>
      </c>
      <c r="B53" s="24" t="s">
        <v>87</v>
      </c>
      <c r="C53" s="138" t="s">
        <v>456</v>
      </c>
      <c r="D53" s="136" t="s">
        <v>91</v>
      </c>
      <c r="E53" s="137">
        <v>25.575000000000003</v>
      </c>
      <c r="F53" s="139"/>
      <c r="G53" s="135"/>
      <c r="H53" s="110">
        <f t="shared" si="7"/>
        <v>0</v>
      </c>
      <c r="I53" s="142"/>
      <c r="J53" s="142"/>
      <c r="K53" s="113">
        <f t="shared" si="8"/>
        <v>0</v>
      </c>
      <c r="L53" s="41">
        <f t="shared" si="9"/>
        <v>0</v>
      </c>
      <c r="M53" s="110">
        <f t="shared" si="10"/>
        <v>0</v>
      </c>
      <c r="N53" s="110">
        <f t="shared" si="11"/>
        <v>0</v>
      </c>
      <c r="O53" s="110">
        <f t="shared" si="12"/>
        <v>0</v>
      </c>
      <c r="P53" s="111">
        <f t="shared" si="13"/>
        <v>0</v>
      </c>
      <c r="Q53" s="61" t="s">
        <v>46</v>
      </c>
    </row>
    <row r="54" spans="1:17" ht="33.75" x14ac:dyDescent="0.2">
      <c r="A54" s="36">
        <v>40</v>
      </c>
      <c r="B54" s="24" t="s">
        <v>87</v>
      </c>
      <c r="C54" s="138" t="s">
        <v>113</v>
      </c>
      <c r="D54" s="136" t="s">
        <v>95</v>
      </c>
      <c r="E54" s="137">
        <v>115.08750000000001</v>
      </c>
      <c r="F54" s="139"/>
      <c r="G54" s="135"/>
      <c r="H54" s="110">
        <f t="shared" si="7"/>
        <v>0</v>
      </c>
      <c r="I54" s="142"/>
      <c r="J54" s="142"/>
      <c r="K54" s="113">
        <f t="shared" si="8"/>
        <v>0</v>
      </c>
      <c r="L54" s="41">
        <f t="shared" si="9"/>
        <v>0</v>
      </c>
      <c r="M54" s="110">
        <f t="shared" si="10"/>
        <v>0</v>
      </c>
      <c r="N54" s="110">
        <f t="shared" si="11"/>
        <v>0</v>
      </c>
      <c r="O54" s="110">
        <f t="shared" si="12"/>
        <v>0</v>
      </c>
      <c r="P54" s="111">
        <f t="shared" si="13"/>
        <v>0</v>
      </c>
      <c r="Q54" s="61" t="s">
        <v>46</v>
      </c>
    </row>
    <row r="55" spans="1:17" ht="22.5" x14ac:dyDescent="0.2">
      <c r="A55" s="36">
        <v>41</v>
      </c>
      <c r="B55" s="24" t="s">
        <v>87</v>
      </c>
      <c r="C55" s="138" t="s">
        <v>114</v>
      </c>
      <c r="D55" s="136" t="s">
        <v>91</v>
      </c>
      <c r="E55" s="137">
        <v>25.575000000000003</v>
      </c>
      <c r="F55" s="139"/>
      <c r="G55" s="135"/>
      <c r="H55" s="110">
        <f t="shared" si="7"/>
        <v>0</v>
      </c>
      <c r="I55" s="142"/>
      <c r="J55" s="142"/>
      <c r="K55" s="113">
        <f t="shared" si="8"/>
        <v>0</v>
      </c>
      <c r="L55" s="41">
        <f t="shared" si="9"/>
        <v>0</v>
      </c>
      <c r="M55" s="110">
        <f t="shared" si="10"/>
        <v>0</v>
      </c>
      <c r="N55" s="110">
        <f t="shared" si="11"/>
        <v>0</v>
      </c>
      <c r="O55" s="110">
        <f t="shared" si="12"/>
        <v>0</v>
      </c>
      <c r="P55" s="111">
        <f t="shared" si="13"/>
        <v>0</v>
      </c>
      <c r="Q55" s="61" t="s">
        <v>46</v>
      </c>
    </row>
    <row r="56" spans="1:17" ht="22.5" x14ac:dyDescent="0.2">
      <c r="A56" s="36">
        <v>42</v>
      </c>
      <c r="B56" s="24" t="s">
        <v>87</v>
      </c>
      <c r="C56" s="138" t="s">
        <v>115</v>
      </c>
      <c r="D56" s="136" t="s">
        <v>95</v>
      </c>
      <c r="E56" s="137">
        <v>6.3937500000000007</v>
      </c>
      <c r="F56" s="139"/>
      <c r="G56" s="135"/>
      <c r="H56" s="110">
        <f t="shared" si="7"/>
        <v>0</v>
      </c>
      <c r="I56" s="142"/>
      <c r="J56" s="142"/>
      <c r="K56" s="113">
        <f t="shared" si="8"/>
        <v>0</v>
      </c>
      <c r="L56" s="41">
        <f t="shared" si="9"/>
        <v>0</v>
      </c>
      <c r="M56" s="110">
        <f t="shared" si="10"/>
        <v>0</v>
      </c>
      <c r="N56" s="110">
        <f t="shared" si="11"/>
        <v>0</v>
      </c>
      <c r="O56" s="110">
        <f t="shared" si="12"/>
        <v>0</v>
      </c>
      <c r="P56" s="111">
        <f t="shared" si="13"/>
        <v>0</v>
      </c>
      <c r="Q56" s="61" t="s">
        <v>46</v>
      </c>
    </row>
    <row r="57" spans="1:17" ht="33.75" x14ac:dyDescent="0.2">
      <c r="A57" s="36">
        <v>43</v>
      </c>
      <c r="B57" s="24" t="s">
        <v>87</v>
      </c>
      <c r="C57" s="138" t="s">
        <v>116</v>
      </c>
      <c r="D57" s="136" t="s">
        <v>76</v>
      </c>
      <c r="E57" s="137">
        <v>25.575000000000003</v>
      </c>
      <c r="F57" s="139"/>
      <c r="G57" s="135"/>
      <c r="H57" s="110">
        <f t="shared" si="7"/>
        <v>0</v>
      </c>
      <c r="I57" s="142"/>
      <c r="J57" s="142"/>
      <c r="K57" s="113">
        <f t="shared" si="8"/>
        <v>0</v>
      </c>
      <c r="L57" s="41">
        <f t="shared" si="9"/>
        <v>0</v>
      </c>
      <c r="M57" s="110">
        <f t="shared" si="10"/>
        <v>0</v>
      </c>
      <c r="N57" s="110">
        <f t="shared" si="11"/>
        <v>0</v>
      </c>
      <c r="O57" s="110">
        <f t="shared" si="12"/>
        <v>0</v>
      </c>
      <c r="P57" s="111">
        <f t="shared" si="13"/>
        <v>0</v>
      </c>
      <c r="Q57" s="61" t="s">
        <v>46</v>
      </c>
    </row>
    <row r="58" spans="1:17" ht="22.5" x14ac:dyDescent="0.2">
      <c r="A58" s="36">
        <v>44</v>
      </c>
      <c r="B58" s="24" t="s">
        <v>87</v>
      </c>
      <c r="C58" s="138" t="s">
        <v>117</v>
      </c>
      <c r="D58" s="136" t="s">
        <v>70</v>
      </c>
      <c r="E58" s="178">
        <v>153.45000000000002</v>
      </c>
      <c r="F58" s="139"/>
      <c r="G58" s="135"/>
      <c r="H58" s="110">
        <f t="shared" si="7"/>
        <v>0</v>
      </c>
      <c r="I58" s="142"/>
      <c r="J58" s="142"/>
      <c r="K58" s="113">
        <f t="shared" si="8"/>
        <v>0</v>
      </c>
      <c r="L58" s="41">
        <f t="shared" si="9"/>
        <v>0</v>
      </c>
      <c r="M58" s="110">
        <f t="shared" si="10"/>
        <v>0</v>
      </c>
      <c r="N58" s="110">
        <f t="shared" si="11"/>
        <v>0</v>
      </c>
      <c r="O58" s="110">
        <f t="shared" si="12"/>
        <v>0</v>
      </c>
      <c r="P58" s="111">
        <f t="shared" si="13"/>
        <v>0</v>
      </c>
      <c r="Q58" s="61" t="s">
        <v>46</v>
      </c>
    </row>
    <row r="59" spans="1:17" x14ac:dyDescent="0.2">
      <c r="A59" s="36">
        <v>45</v>
      </c>
      <c r="B59" s="72"/>
      <c r="C59" s="189" t="s">
        <v>118</v>
      </c>
      <c r="D59" s="24"/>
      <c r="E59" s="46"/>
      <c r="F59" s="41"/>
      <c r="G59" s="135"/>
      <c r="H59" s="110">
        <f t="shared" si="6"/>
        <v>0</v>
      </c>
      <c r="I59" s="135"/>
      <c r="J59" s="135"/>
      <c r="K59" s="113">
        <f t="shared" si="0"/>
        <v>0</v>
      </c>
      <c r="L59" s="41">
        <f t="shared" si="1"/>
        <v>0</v>
      </c>
      <c r="M59" s="110">
        <f t="shared" si="2"/>
        <v>0</v>
      </c>
      <c r="N59" s="110">
        <f t="shared" si="3"/>
        <v>0</v>
      </c>
      <c r="O59" s="110">
        <f t="shared" si="4"/>
        <v>0</v>
      </c>
      <c r="P59" s="111">
        <f t="shared" si="5"/>
        <v>0</v>
      </c>
      <c r="Q59" s="61"/>
    </row>
    <row r="60" spans="1:17" ht="33.75" x14ac:dyDescent="0.2">
      <c r="A60" s="36">
        <v>46</v>
      </c>
      <c r="B60" s="24" t="s">
        <v>87</v>
      </c>
      <c r="C60" s="138" t="s">
        <v>109</v>
      </c>
      <c r="D60" s="136" t="s">
        <v>95</v>
      </c>
      <c r="E60" s="137">
        <v>305.63499999999999</v>
      </c>
      <c r="F60" s="139"/>
      <c r="G60" s="135"/>
      <c r="H60" s="110">
        <f t="shared" si="6"/>
        <v>0</v>
      </c>
      <c r="I60" s="142"/>
      <c r="J60" s="142"/>
      <c r="K60" s="113">
        <f t="shared" si="0"/>
        <v>0</v>
      </c>
      <c r="L60" s="41">
        <f t="shared" si="1"/>
        <v>0</v>
      </c>
      <c r="M60" s="110">
        <f t="shared" si="2"/>
        <v>0</v>
      </c>
      <c r="N60" s="110">
        <f t="shared" si="3"/>
        <v>0</v>
      </c>
      <c r="O60" s="110">
        <f t="shared" si="4"/>
        <v>0</v>
      </c>
      <c r="P60" s="111">
        <f t="shared" si="5"/>
        <v>0</v>
      </c>
      <c r="Q60" s="61" t="s">
        <v>46</v>
      </c>
    </row>
    <row r="61" spans="1:17" ht="33.75" x14ac:dyDescent="0.2">
      <c r="A61" s="36">
        <v>47</v>
      </c>
      <c r="B61" s="24" t="s">
        <v>87</v>
      </c>
      <c r="C61" s="138" t="s">
        <v>455</v>
      </c>
      <c r="D61" s="136" t="s">
        <v>91</v>
      </c>
      <c r="E61" s="137">
        <v>61.127000000000002</v>
      </c>
      <c r="F61" s="139"/>
      <c r="G61" s="135"/>
      <c r="H61" s="110">
        <f t="shared" si="6"/>
        <v>0</v>
      </c>
      <c r="I61" s="142"/>
      <c r="J61" s="142"/>
      <c r="K61" s="113">
        <f t="shared" si="0"/>
        <v>0</v>
      </c>
      <c r="L61" s="41">
        <f t="shared" si="1"/>
        <v>0</v>
      </c>
      <c r="M61" s="110">
        <f t="shared" si="2"/>
        <v>0</v>
      </c>
      <c r="N61" s="110">
        <f t="shared" si="3"/>
        <v>0</v>
      </c>
      <c r="O61" s="110">
        <f t="shared" si="4"/>
        <v>0</v>
      </c>
      <c r="P61" s="111">
        <f t="shared" si="5"/>
        <v>0</v>
      </c>
      <c r="Q61" s="61" t="s">
        <v>46</v>
      </c>
    </row>
    <row r="62" spans="1:17" ht="22.5" x14ac:dyDescent="0.2">
      <c r="A62" s="36">
        <v>48</v>
      </c>
      <c r="B62" s="24" t="s">
        <v>87</v>
      </c>
      <c r="C62" s="138" t="s">
        <v>119</v>
      </c>
      <c r="D62" s="136" t="s">
        <v>95</v>
      </c>
      <c r="E62" s="137">
        <v>275.07150000000001</v>
      </c>
      <c r="F62" s="139"/>
      <c r="G62" s="135"/>
      <c r="H62" s="110">
        <f t="shared" si="6"/>
        <v>0</v>
      </c>
      <c r="I62" s="142"/>
      <c r="J62" s="142"/>
      <c r="K62" s="113">
        <f t="shared" si="0"/>
        <v>0</v>
      </c>
      <c r="L62" s="41">
        <f t="shared" si="1"/>
        <v>0</v>
      </c>
      <c r="M62" s="110">
        <f t="shared" si="2"/>
        <v>0</v>
      </c>
      <c r="N62" s="110">
        <f t="shared" si="3"/>
        <v>0</v>
      </c>
      <c r="O62" s="110">
        <f t="shared" si="4"/>
        <v>0</v>
      </c>
      <c r="P62" s="111">
        <f t="shared" si="5"/>
        <v>0</v>
      </c>
      <c r="Q62" s="61" t="s">
        <v>46</v>
      </c>
    </row>
    <row r="63" spans="1:17" ht="33.75" x14ac:dyDescent="0.2">
      <c r="A63" s="36">
        <v>49</v>
      </c>
      <c r="B63" s="24" t="s">
        <v>87</v>
      </c>
      <c r="C63" s="138" t="s">
        <v>120</v>
      </c>
      <c r="D63" s="136" t="s">
        <v>91</v>
      </c>
      <c r="E63" s="137">
        <v>67.239700000000013</v>
      </c>
      <c r="F63" s="139"/>
      <c r="G63" s="135"/>
      <c r="H63" s="110">
        <f t="shared" si="6"/>
        <v>0</v>
      </c>
      <c r="I63" s="142"/>
      <c r="J63" s="142"/>
      <c r="K63" s="113">
        <f t="shared" si="0"/>
        <v>0</v>
      </c>
      <c r="L63" s="41">
        <f t="shared" si="1"/>
        <v>0</v>
      </c>
      <c r="M63" s="110">
        <f t="shared" si="2"/>
        <v>0</v>
      </c>
      <c r="N63" s="110">
        <f t="shared" si="3"/>
        <v>0</v>
      </c>
      <c r="O63" s="110">
        <f t="shared" si="4"/>
        <v>0</v>
      </c>
      <c r="P63" s="111">
        <f t="shared" si="5"/>
        <v>0</v>
      </c>
      <c r="Q63" s="61" t="s">
        <v>46</v>
      </c>
    </row>
    <row r="64" spans="1:17" ht="22.5" x14ac:dyDescent="0.2">
      <c r="A64" s="36">
        <v>50</v>
      </c>
      <c r="B64" s="24" t="s">
        <v>87</v>
      </c>
      <c r="C64" s="138" t="s">
        <v>115</v>
      </c>
      <c r="D64" s="136" t="s">
        <v>95</v>
      </c>
      <c r="E64" s="137">
        <v>15.281750000000001</v>
      </c>
      <c r="F64" s="139"/>
      <c r="G64" s="135"/>
      <c r="H64" s="110">
        <f t="shared" si="6"/>
        <v>0</v>
      </c>
      <c r="I64" s="142"/>
      <c r="J64" s="142"/>
      <c r="K64" s="113">
        <f t="shared" si="0"/>
        <v>0</v>
      </c>
      <c r="L64" s="41">
        <f t="shared" si="1"/>
        <v>0</v>
      </c>
      <c r="M64" s="110">
        <f t="shared" si="2"/>
        <v>0</v>
      </c>
      <c r="N64" s="110">
        <f t="shared" si="3"/>
        <v>0</v>
      </c>
      <c r="O64" s="110">
        <f t="shared" si="4"/>
        <v>0</v>
      </c>
      <c r="P64" s="111">
        <f t="shared" si="5"/>
        <v>0</v>
      </c>
      <c r="Q64" s="61" t="s">
        <v>46</v>
      </c>
    </row>
    <row r="65" spans="1:17" ht="33.75" x14ac:dyDescent="0.2">
      <c r="A65" s="36">
        <v>51</v>
      </c>
      <c r="B65" s="24" t="s">
        <v>87</v>
      </c>
      <c r="C65" s="138" t="s">
        <v>116</v>
      </c>
      <c r="D65" s="136" t="s">
        <v>76</v>
      </c>
      <c r="E65" s="137">
        <v>61.127000000000002</v>
      </c>
      <c r="F65" s="139"/>
      <c r="G65" s="135"/>
      <c r="H65" s="110">
        <f t="shared" si="6"/>
        <v>0</v>
      </c>
      <c r="I65" s="142"/>
      <c r="J65" s="142"/>
      <c r="K65" s="113">
        <f t="shared" si="0"/>
        <v>0</v>
      </c>
      <c r="L65" s="41">
        <f t="shared" si="1"/>
        <v>0</v>
      </c>
      <c r="M65" s="110">
        <f t="shared" si="2"/>
        <v>0</v>
      </c>
      <c r="N65" s="110">
        <f t="shared" si="3"/>
        <v>0</v>
      </c>
      <c r="O65" s="110">
        <f t="shared" si="4"/>
        <v>0</v>
      </c>
      <c r="P65" s="111">
        <f t="shared" si="5"/>
        <v>0</v>
      </c>
      <c r="Q65" s="61" t="s">
        <v>46</v>
      </c>
    </row>
    <row r="66" spans="1:17" ht="22.5" x14ac:dyDescent="0.2">
      <c r="A66" s="36">
        <v>52</v>
      </c>
      <c r="B66" s="24" t="s">
        <v>87</v>
      </c>
      <c r="C66" s="138" t="s">
        <v>121</v>
      </c>
      <c r="D66" s="136" t="s">
        <v>66</v>
      </c>
      <c r="E66" s="137">
        <v>556.1</v>
      </c>
      <c r="F66" s="139"/>
      <c r="G66" s="135"/>
      <c r="H66" s="110">
        <f t="shared" si="6"/>
        <v>0</v>
      </c>
      <c r="I66" s="142"/>
      <c r="J66" s="142"/>
      <c r="K66" s="113">
        <f t="shared" si="0"/>
        <v>0</v>
      </c>
      <c r="L66" s="41">
        <f t="shared" si="1"/>
        <v>0</v>
      </c>
      <c r="M66" s="110">
        <f t="shared" si="2"/>
        <v>0</v>
      </c>
      <c r="N66" s="110">
        <f t="shared" si="3"/>
        <v>0</v>
      </c>
      <c r="O66" s="110">
        <f t="shared" si="4"/>
        <v>0</v>
      </c>
      <c r="P66" s="111">
        <f t="shared" si="5"/>
        <v>0</v>
      </c>
      <c r="Q66" s="61" t="s">
        <v>46</v>
      </c>
    </row>
    <row r="67" spans="1:17" ht="22.5" x14ac:dyDescent="0.2">
      <c r="A67" s="36">
        <v>53</v>
      </c>
      <c r="B67" s="24" t="s">
        <v>87</v>
      </c>
      <c r="C67" s="138" t="s">
        <v>122</v>
      </c>
      <c r="D67" s="136" t="s">
        <v>66</v>
      </c>
      <c r="E67" s="137">
        <v>227</v>
      </c>
      <c r="F67" s="139"/>
      <c r="G67" s="135"/>
      <c r="H67" s="110">
        <f t="shared" si="6"/>
        <v>0</v>
      </c>
      <c r="I67" s="142"/>
      <c r="J67" s="142"/>
      <c r="K67" s="113">
        <f t="shared" si="0"/>
        <v>0</v>
      </c>
      <c r="L67" s="41">
        <f t="shared" si="1"/>
        <v>0</v>
      </c>
      <c r="M67" s="110">
        <f t="shared" si="2"/>
        <v>0</v>
      </c>
      <c r="N67" s="110">
        <f t="shared" si="3"/>
        <v>0</v>
      </c>
      <c r="O67" s="110">
        <f t="shared" si="4"/>
        <v>0</v>
      </c>
      <c r="P67" s="111">
        <f t="shared" si="5"/>
        <v>0</v>
      </c>
      <c r="Q67" s="61" t="s">
        <v>46</v>
      </c>
    </row>
    <row r="68" spans="1:17" ht="22.5" x14ac:dyDescent="0.2">
      <c r="A68" s="36">
        <v>54</v>
      </c>
      <c r="B68" s="24" t="s">
        <v>87</v>
      </c>
      <c r="C68" s="138" t="s">
        <v>123</v>
      </c>
      <c r="D68" s="136" t="s">
        <v>66</v>
      </c>
      <c r="E68" s="137">
        <v>329.1</v>
      </c>
      <c r="F68" s="139"/>
      <c r="G68" s="135"/>
      <c r="H68" s="110">
        <f t="shared" si="6"/>
        <v>0</v>
      </c>
      <c r="I68" s="142"/>
      <c r="J68" s="142"/>
      <c r="K68" s="113">
        <f t="shared" si="0"/>
        <v>0</v>
      </c>
      <c r="L68" s="41">
        <f t="shared" si="1"/>
        <v>0</v>
      </c>
      <c r="M68" s="110">
        <f t="shared" si="2"/>
        <v>0</v>
      </c>
      <c r="N68" s="110">
        <f t="shared" si="3"/>
        <v>0</v>
      </c>
      <c r="O68" s="110">
        <f t="shared" si="4"/>
        <v>0</v>
      </c>
      <c r="P68" s="111">
        <f t="shared" si="5"/>
        <v>0</v>
      </c>
      <c r="Q68" s="61" t="s">
        <v>46</v>
      </c>
    </row>
    <row r="69" spans="1:17" ht="22.5" x14ac:dyDescent="0.2">
      <c r="A69" s="36">
        <v>55</v>
      </c>
      <c r="B69" s="24" t="s">
        <v>87</v>
      </c>
      <c r="C69" s="138" t="s">
        <v>124</v>
      </c>
      <c r="D69" s="136" t="s">
        <v>66</v>
      </c>
      <c r="E69" s="137">
        <v>227</v>
      </c>
      <c r="F69" s="139"/>
      <c r="G69" s="135"/>
      <c r="H69" s="110">
        <f t="shared" si="6"/>
        <v>0</v>
      </c>
      <c r="I69" s="142"/>
      <c r="J69" s="142"/>
      <c r="K69" s="113">
        <f t="shared" si="0"/>
        <v>0</v>
      </c>
      <c r="L69" s="41">
        <f t="shared" si="1"/>
        <v>0</v>
      </c>
      <c r="M69" s="110">
        <f t="shared" si="2"/>
        <v>0</v>
      </c>
      <c r="N69" s="110">
        <f t="shared" si="3"/>
        <v>0</v>
      </c>
      <c r="O69" s="110">
        <f t="shared" si="4"/>
        <v>0</v>
      </c>
      <c r="P69" s="111">
        <f t="shared" si="5"/>
        <v>0</v>
      </c>
      <c r="Q69" s="61" t="s">
        <v>46</v>
      </c>
    </row>
    <row r="70" spans="1:17" ht="22.5" x14ac:dyDescent="0.2">
      <c r="A70" s="36">
        <v>56</v>
      </c>
      <c r="B70" s="24" t="s">
        <v>87</v>
      </c>
      <c r="C70" s="138" t="s">
        <v>125</v>
      </c>
      <c r="D70" s="136" t="s">
        <v>66</v>
      </c>
      <c r="E70" s="137">
        <v>227</v>
      </c>
      <c r="F70" s="139"/>
      <c r="G70" s="135"/>
      <c r="H70" s="110">
        <f t="shared" si="6"/>
        <v>0</v>
      </c>
      <c r="I70" s="142"/>
      <c r="J70" s="142"/>
      <c r="K70" s="113">
        <f t="shared" si="0"/>
        <v>0</v>
      </c>
      <c r="L70" s="41">
        <f t="shared" si="1"/>
        <v>0</v>
      </c>
      <c r="M70" s="110">
        <f t="shared" si="2"/>
        <v>0</v>
      </c>
      <c r="N70" s="110">
        <f t="shared" si="3"/>
        <v>0</v>
      </c>
      <c r="O70" s="110">
        <f t="shared" si="4"/>
        <v>0</v>
      </c>
      <c r="P70" s="111">
        <f t="shared" si="5"/>
        <v>0</v>
      </c>
      <c r="Q70" s="61" t="s">
        <v>46</v>
      </c>
    </row>
    <row r="71" spans="1:17" ht="22.5" x14ac:dyDescent="0.2">
      <c r="A71" s="36">
        <v>57</v>
      </c>
      <c r="B71" s="24" t="s">
        <v>87</v>
      </c>
      <c r="C71" s="138" t="s">
        <v>126</v>
      </c>
      <c r="D71" s="136" t="s">
        <v>68</v>
      </c>
      <c r="E71" s="137">
        <v>117</v>
      </c>
      <c r="F71" s="139"/>
      <c r="G71" s="135"/>
      <c r="H71" s="110">
        <f t="shared" si="6"/>
        <v>0</v>
      </c>
      <c r="I71" s="142"/>
      <c r="J71" s="142"/>
      <c r="K71" s="113">
        <f t="shared" si="0"/>
        <v>0</v>
      </c>
      <c r="L71" s="41">
        <f t="shared" si="1"/>
        <v>0</v>
      </c>
      <c r="M71" s="110">
        <f t="shared" si="2"/>
        <v>0</v>
      </c>
      <c r="N71" s="110">
        <f t="shared" si="3"/>
        <v>0</v>
      </c>
      <c r="O71" s="110">
        <f t="shared" si="4"/>
        <v>0</v>
      </c>
      <c r="P71" s="111">
        <f t="shared" si="5"/>
        <v>0</v>
      </c>
      <c r="Q71" s="61" t="s">
        <v>46</v>
      </c>
    </row>
    <row r="72" spans="1:17" x14ac:dyDescent="0.2">
      <c r="A72" s="36">
        <v>58</v>
      </c>
      <c r="B72" s="72"/>
      <c r="C72" s="189" t="s">
        <v>127</v>
      </c>
      <c r="D72" s="24"/>
      <c r="E72" s="46"/>
      <c r="F72" s="41"/>
      <c r="G72" s="135"/>
      <c r="H72" s="110">
        <f t="shared" si="6"/>
        <v>0</v>
      </c>
      <c r="I72" s="135"/>
      <c r="J72" s="135"/>
      <c r="K72" s="113">
        <f t="shared" si="0"/>
        <v>0</v>
      </c>
      <c r="L72" s="41">
        <f t="shared" si="1"/>
        <v>0</v>
      </c>
      <c r="M72" s="110">
        <f t="shared" si="2"/>
        <v>0</v>
      </c>
      <c r="N72" s="110">
        <f t="shared" si="3"/>
        <v>0</v>
      </c>
      <c r="O72" s="110">
        <f t="shared" si="4"/>
        <v>0</v>
      </c>
      <c r="P72" s="111">
        <f t="shared" si="5"/>
        <v>0</v>
      </c>
      <c r="Q72" s="61"/>
    </row>
    <row r="73" spans="1:17" ht="22.5" x14ac:dyDescent="0.2">
      <c r="A73" s="36">
        <v>59</v>
      </c>
      <c r="B73" s="24" t="s">
        <v>87</v>
      </c>
      <c r="C73" s="138" t="s">
        <v>128</v>
      </c>
      <c r="D73" s="136" t="s">
        <v>95</v>
      </c>
      <c r="E73" s="140">
        <v>16.649999999999999</v>
      </c>
      <c r="F73" s="139"/>
      <c r="G73" s="135"/>
      <c r="H73" s="110">
        <f t="shared" si="6"/>
        <v>0</v>
      </c>
      <c r="I73" s="142"/>
      <c r="J73" s="142"/>
      <c r="K73" s="113">
        <f t="shared" si="0"/>
        <v>0</v>
      </c>
      <c r="L73" s="41">
        <f t="shared" si="1"/>
        <v>0</v>
      </c>
      <c r="M73" s="110">
        <f t="shared" si="2"/>
        <v>0</v>
      </c>
      <c r="N73" s="110">
        <f t="shared" si="3"/>
        <v>0</v>
      </c>
      <c r="O73" s="110">
        <f t="shared" si="4"/>
        <v>0</v>
      </c>
      <c r="P73" s="111">
        <f t="shared" si="5"/>
        <v>0</v>
      </c>
      <c r="Q73" s="61" t="s">
        <v>46</v>
      </c>
    </row>
    <row r="74" spans="1:17" ht="33.75" x14ac:dyDescent="0.2">
      <c r="A74" s="36">
        <v>60</v>
      </c>
      <c r="B74" s="24" t="s">
        <v>87</v>
      </c>
      <c r="C74" s="138" t="s">
        <v>464</v>
      </c>
      <c r="D74" s="136" t="s">
        <v>91</v>
      </c>
      <c r="E74" s="140">
        <v>3.33</v>
      </c>
      <c r="F74" s="139"/>
      <c r="G74" s="135"/>
      <c r="H74" s="110">
        <f t="shared" si="6"/>
        <v>0</v>
      </c>
      <c r="I74" s="142"/>
      <c r="J74" s="142"/>
      <c r="K74" s="113">
        <f t="shared" si="0"/>
        <v>0</v>
      </c>
      <c r="L74" s="41">
        <f t="shared" si="1"/>
        <v>0</v>
      </c>
      <c r="M74" s="110">
        <f t="shared" si="2"/>
        <v>0</v>
      </c>
      <c r="N74" s="110">
        <f t="shared" si="3"/>
        <v>0</v>
      </c>
      <c r="O74" s="110">
        <f t="shared" si="4"/>
        <v>0</v>
      </c>
      <c r="P74" s="111">
        <f t="shared" si="5"/>
        <v>0</v>
      </c>
      <c r="Q74" s="61" t="s">
        <v>46</v>
      </c>
    </row>
    <row r="75" spans="1:17" ht="22.5" x14ac:dyDescent="0.2">
      <c r="A75" s="36">
        <v>61</v>
      </c>
      <c r="B75" s="24" t="s">
        <v>87</v>
      </c>
      <c r="C75" s="138" t="s">
        <v>129</v>
      </c>
      <c r="D75" s="136" t="s">
        <v>95</v>
      </c>
      <c r="E75" s="140">
        <v>14.984999999999999</v>
      </c>
      <c r="F75" s="139"/>
      <c r="G75" s="135"/>
      <c r="H75" s="110">
        <f t="shared" si="6"/>
        <v>0</v>
      </c>
      <c r="I75" s="142"/>
      <c r="J75" s="142"/>
      <c r="K75" s="113">
        <f t="shared" si="0"/>
        <v>0</v>
      </c>
      <c r="L75" s="41">
        <f t="shared" si="1"/>
        <v>0</v>
      </c>
      <c r="M75" s="110">
        <f t="shared" si="2"/>
        <v>0</v>
      </c>
      <c r="N75" s="110">
        <f t="shared" si="3"/>
        <v>0</v>
      </c>
      <c r="O75" s="110">
        <f t="shared" si="4"/>
        <v>0</v>
      </c>
      <c r="P75" s="111">
        <f t="shared" si="5"/>
        <v>0</v>
      </c>
      <c r="Q75" s="61" t="s">
        <v>46</v>
      </c>
    </row>
    <row r="76" spans="1:17" ht="33.75" x14ac:dyDescent="0.2">
      <c r="A76" s="36">
        <v>62</v>
      </c>
      <c r="B76" s="24" t="s">
        <v>87</v>
      </c>
      <c r="C76" s="138" t="s">
        <v>120</v>
      </c>
      <c r="D76" s="136" t="s">
        <v>91</v>
      </c>
      <c r="E76" s="140">
        <v>4.9950000000000001</v>
      </c>
      <c r="F76" s="139"/>
      <c r="G76" s="135"/>
      <c r="H76" s="110">
        <f t="shared" si="6"/>
        <v>0</v>
      </c>
      <c r="I76" s="142"/>
      <c r="J76" s="142"/>
      <c r="K76" s="113">
        <f t="shared" si="0"/>
        <v>0</v>
      </c>
      <c r="L76" s="41">
        <f t="shared" si="1"/>
        <v>0</v>
      </c>
      <c r="M76" s="110">
        <f t="shared" si="2"/>
        <v>0</v>
      </c>
      <c r="N76" s="110">
        <f t="shared" si="3"/>
        <v>0</v>
      </c>
      <c r="O76" s="110">
        <f t="shared" si="4"/>
        <v>0</v>
      </c>
      <c r="P76" s="111">
        <f t="shared" si="5"/>
        <v>0</v>
      </c>
      <c r="Q76" s="61" t="s">
        <v>46</v>
      </c>
    </row>
    <row r="77" spans="1:17" ht="22.5" x14ac:dyDescent="0.2">
      <c r="A77" s="36">
        <v>63</v>
      </c>
      <c r="B77" s="24" t="s">
        <v>87</v>
      </c>
      <c r="C77" s="138" t="s">
        <v>115</v>
      </c>
      <c r="D77" s="136" t="s">
        <v>95</v>
      </c>
      <c r="E77" s="140">
        <v>0.83250000000000002</v>
      </c>
      <c r="F77" s="139"/>
      <c r="G77" s="135"/>
      <c r="H77" s="110">
        <f t="shared" si="6"/>
        <v>0</v>
      </c>
      <c r="I77" s="142"/>
      <c r="J77" s="142"/>
      <c r="K77" s="113">
        <f t="shared" si="0"/>
        <v>0</v>
      </c>
      <c r="L77" s="41">
        <f t="shared" si="1"/>
        <v>0</v>
      </c>
      <c r="M77" s="110">
        <f t="shared" si="2"/>
        <v>0</v>
      </c>
      <c r="N77" s="110">
        <f t="shared" si="3"/>
        <v>0</v>
      </c>
      <c r="O77" s="110">
        <f t="shared" si="4"/>
        <v>0</v>
      </c>
      <c r="P77" s="111">
        <f t="shared" si="5"/>
        <v>0</v>
      </c>
      <c r="Q77" s="61" t="s">
        <v>46</v>
      </c>
    </row>
    <row r="78" spans="1:17" ht="33.75" x14ac:dyDescent="0.2">
      <c r="A78" s="36">
        <v>64</v>
      </c>
      <c r="B78" s="24" t="s">
        <v>87</v>
      </c>
      <c r="C78" s="138" t="s">
        <v>130</v>
      </c>
      <c r="D78" s="136" t="s">
        <v>76</v>
      </c>
      <c r="E78" s="140">
        <v>3.33</v>
      </c>
      <c r="F78" s="139"/>
      <c r="G78" s="135"/>
      <c r="H78" s="110">
        <f t="shared" si="6"/>
        <v>0</v>
      </c>
      <c r="I78" s="142"/>
      <c r="J78" s="142"/>
      <c r="K78" s="113">
        <f t="shared" si="0"/>
        <v>0</v>
      </c>
      <c r="L78" s="41">
        <f t="shared" si="1"/>
        <v>0</v>
      </c>
      <c r="M78" s="110">
        <f t="shared" si="2"/>
        <v>0</v>
      </c>
      <c r="N78" s="110">
        <f t="shared" si="3"/>
        <v>0</v>
      </c>
      <c r="O78" s="110">
        <f t="shared" si="4"/>
        <v>0</v>
      </c>
      <c r="P78" s="111">
        <f t="shared" si="5"/>
        <v>0</v>
      </c>
      <c r="Q78" s="61" t="s">
        <v>46</v>
      </c>
    </row>
    <row r="79" spans="1:17" ht="22.5" x14ac:dyDescent="0.2">
      <c r="A79" s="36">
        <v>65</v>
      </c>
      <c r="B79" s="24" t="s">
        <v>87</v>
      </c>
      <c r="C79" s="138" t="s">
        <v>131</v>
      </c>
      <c r="D79" s="136" t="s">
        <v>66</v>
      </c>
      <c r="E79" s="140">
        <v>33.299999999999997</v>
      </c>
      <c r="F79" s="139"/>
      <c r="G79" s="135"/>
      <c r="H79" s="110">
        <f t="shared" si="6"/>
        <v>0</v>
      </c>
      <c r="I79" s="142"/>
      <c r="J79" s="142"/>
      <c r="K79" s="113">
        <f t="shared" si="0"/>
        <v>0</v>
      </c>
      <c r="L79" s="41">
        <f t="shared" si="1"/>
        <v>0</v>
      </c>
      <c r="M79" s="110">
        <f t="shared" si="2"/>
        <v>0</v>
      </c>
      <c r="N79" s="110">
        <f t="shared" si="3"/>
        <v>0</v>
      </c>
      <c r="O79" s="110">
        <f t="shared" si="4"/>
        <v>0</v>
      </c>
      <c r="P79" s="111">
        <f t="shared" si="5"/>
        <v>0</v>
      </c>
      <c r="Q79" s="61" t="s">
        <v>46</v>
      </c>
    </row>
    <row r="80" spans="1:17" ht="22.5" x14ac:dyDescent="0.2">
      <c r="A80" s="36">
        <v>66</v>
      </c>
      <c r="B80" s="24" t="s">
        <v>87</v>
      </c>
      <c r="C80" s="138" t="s">
        <v>132</v>
      </c>
      <c r="D80" s="136" t="s">
        <v>66</v>
      </c>
      <c r="E80" s="140">
        <v>6.9</v>
      </c>
      <c r="F80" s="139"/>
      <c r="G80" s="135"/>
      <c r="H80" s="110">
        <f t="shared" si="6"/>
        <v>0</v>
      </c>
      <c r="I80" s="142"/>
      <c r="J80" s="142"/>
      <c r="K80" s="113">
        <f t="shared" si="0"/>
        <v>0</v>
      </c>
      <c r="L80" s="41">
        <f t="shared" si="1"/>
        <v>0</v>
      </c>
      <c r="M80" s="110">
        <f t="shared" si="2"/>
        <v>0</v>
      </c>
      <c r="N80" s="110">
        <f t="shared" si="3"/>
        <v>0</v>
      </c>
      <c r="O80" s="110">
        <f t="shared" si="4"/>
        <v>0</v>
      </c>
      <c r="P80" s="111">
        <f t="shared" si="5"/>
        <v>0</v>
      </c>
      <c r="Q80" s="61" t="s">
        <v>46</v>
      </c>
    </row>
    <row r="81" spans="1:17" ht="22.5" x14ac:dyDescent="0.2">
      <c r="A81" s="36">
        <v>67</v>
      </c>
      <c r="B81" s="24" t="s">
        <v>87</v>
      </c>
      <c r="C81" s="138" t="s">
        <v>133</v>
      </c>
      <c r="D81" s="136" t="s">
        <v>66</v>
      </c>
      <c r="E81" s="140">
        <v>26.4</v>
      </c>
      <c r="F81" s="139"/>
      <c r="G81" s="135"/>
      <c r="H81" s="110">
        <f t="shared" si="6"/>
        <v>0</v>
      </c>
      <c r="I81" s="142"/>
      <c r="J81" s="142"/>
      <c r="K81" s="113">
        <f t="shared" si="0"/>
        <v>0</v>
      </c>
      <c r="L81" s="41">
        <f t="shared" si="1"/>
        <v>0</v>
      </c>
      <c r="M81" s="110">
        <f t="shared" si="2"/>
        <v>0</v>
      </c>
      <c r="N81" s="110">
        <f t="shared" si="3"/>
        <v>0</v>
      </c>
      <c r="O81" s="110">
        <f t="shared" si="4"/>
        <v>0</v>
      </c>
      <c r="P81" s="111">
        <f t="shared" si="5"/>
        <v>0</v>
      </c>
      <c r="Q81" s="61" t="s">
        <v>46</v>
      </c>
    </row>
    <row r="82" spans="1:17" x14ac:dyDescent="0.2">
      <c r="A82" s="36">
        <v>68</v>
      </c>
      <c r="B82" s="72"/>
      <c r="C82" s="189" t="s">
        <v>134</v>
      </c>
      <c r="D82" s="24"/>
      <c r="E82" s="46"/>
      <c r="F82" s="41"/>
      <c r="G82" s="135"/>
      <c r="H82" s="110">
        <f t="shared" si="6"/>
        <v>0</v>
      </c>
      <c r="I82" s="135"/>
      <c r="J82" s="135"/>
      <c r="K82" s="113">
        <f t="shared" si="0"/>
        <v>0</v>
      </c>
      <c r="L82" s="41">
        <f t="shared" si="1"/>
        <v>0</v>
      </c>
      <c r="M82" s="110">
        <f t="shared" si="2"/>
        <v>0</v>
      </c>
      <c r="N82" s="110">
        <f t="shared" si="3"/>
        <v>0</v>
      </c>
      <c r="O82" s="110">
        <f t="shared" si="4"/>
        <v>0</v>
      </c>
      <c r="P82" s="111">
        <f t="shared" si="5"/>
        <v>0</v>
      </c>
      <c r="Q82" s="61"/>
    </row>
    <row r="83" spans="1:17" ht="22.5" x14ac:dyDescent="0.2">
      <c r="A83" s="36">
        <v>69</v>
      </c>
      <c r="B83" s="24" t="s">
        <v>87</v>
      </c>
      <c r="C83" s="138" t="s">
        <v>135</v>
      </c>
      <c r="D83" s="136" t="s">
        <v>68</v>
      </c>
      <c r="E83" s="140">
        <v>1</v>
      </c>
      <c r="F83" s="139"/>
      <c r="G83" s="135"/>
      <c r="H83" s="110">
        <f t="shared" si="6"/>
        <v>0</v>
      </c>
      <c r="I83" s="142"/>
      <c r="J83" s="142"/>
      <c r="K83" s="113">
        <f t="shared" si="0"/>
        <v>0</v>
      </c>
      <c r="L83" s="41">
        <f t="shared" si="1"/>
        <v>0</v>
      </c>
      <c r="M83" s="110">
        <f t="shared" si="2"/>
        <v>0</v>
      </c>
      <c r="N83" s="110">
        <f t="shared" si="3"/>
        <v>0</v>
      </c>
      <c r="O83" s="110">
        <f t="shared" si="4"/>
        <v>0</v>
      </c>
      <c r="P83" s="111">
        <f t="shared" si="5"/>
        <v>0</v>
      </c>
      <c r="Q83" s="61" t="s">
        <v>46</v>
      </c>
    </row>
    <row r="84" spans="1:17" ht="45" x14ac:dyDescent="0.2">
      <c r="A84" s="36">
        <v>70</v>
      </c>
      <c r="B84" s="24" t="s">
        <v>87</v>
      </c>
      <c r="C84" s="138" t="s">
        <v>136</v>
      </c>
      <c r="D84" s="136" t="s">
        <v>68</v>
      </c>
      <c r="E84" s="140">
        <v>1</v>
      </c>
      <c r="F84" s="139"/>
      <c r="G84" s="135"/>
      <c r="H84" s="110">
        <f t="shared" si="6"/>
        <v>0</v>
      </c>
      <c r="I84" s="142"/>
      <c r="J84" s="142"/>
      <c r="K84" s="113">
        <f t="shared" si="0"/>
        <v>0</v>
      </c>
      <c r="L84" s="41">
        <f t="shared" si="1"/>
        <v>0</v>
      </c>
      <c r="M84" s="110">
        <f t="shared" si="2"/>
        <v>0</v>
      </c>
      <c r="N84" s="110">
        <f t="shared" si="3"/>
        <v>0</v>
      </c>
      <c r="O84" s="110">
        <f t="shared" si="4"/>
        <v>0</v>
      </c>
      <c r="P84" s="111">
        <f t="shared" si="5"/>
        <v>0</v>
      </c>
      <c r="Q84" s="61" t="s">
        <v>46</v>
      </c>
    </row>
    <row r="85" spans="1:17" x14ac:dyDescent="0.2">
      <c r="A85" s="36">
        <v>71</v>
      </c>
      <c r="B85" s="72"/>
      <c r="C85" s="189" t="s">
        <v>137</v>
      </c>
      <c r="D85" s="24"/>
      <c r="E85" s="46"/>
      <c r="F85" s="41"/>
      <c r="G85" s="135"/>
      <c r="H85" s="110">
        <f t="shared" si="6"/>
        <v>0</v>
      </c>
      <c r="I85" s="135"/>
      <c r="J85" s="135"/>
      <c r="K85" s="113">
        <f t="shared" si="0"/>
        <v>0</v>
      </c>
      <c r="L85" s="41">
        <f t="shared" si="1"/>
        <v>0</v>
      </c>
      <c r="M85" s="110">
        <f t="shared" si="2"/>
        <v>0</v>
      </c>
      <c r="N85" s="110">
        <f t="shared" si="3"/>
        <v>0</v>
      </c>
      <c r="O85" s="110">
        <f t="shared" si="4"/>
        <v>0</v>
      </c>
      <c r="P85" s="111">
        <f t="shared" si="5"/>
        <v>0</v>
      </c>
      <c r="Q85" s="61"/>
    </row>
    <row r="86" spans="1:17" ht="33.75" x14ac:dyDescent="0.2">
      <c r="A86" s="36">
        <v>72</v>
      </c>
      <c r="B86" s="24" t="s">
        <v>87</v>
      </c>
      <c r="C86" s="138" t="s">
        <v>138</v>
      </c>
      <c r="D86" s="136" t="s">
        <v>68</v>
      </c>
      <c r="E86" s="137">
        <v>1</v>
      </c>
      <c r="F86" s="139"/>
      <c r="G86" s="135"/>
      <c r="H86" s="110">
        <f t="shared" si="6"/>
        <v>0</v>
      </c>
      <c r="I86" s="142"/>
      <c r="J86" s="142"/>
      <c r="K86" s="113">
        <f t="shared" si="0"/>
        <v>0</v>
      </c>
      <c r="L86" s="41">
        <f t="shared" si="1"/>
        <v>0</v>
      </c>
      <c r="M86" s="110">
        <f t="shared" si="2"/>
        <v>0</v>
      </c>
      <c r="N86" s="110">
        <f t="shared" si="3"/>
        <v>0</v>
      </c>
      <c r="O86" s="110">
        <f t="shared" si="4"/>
        <v>0</v>
      </c>
      <c r="P86" s="111">
        <f t="shared" si="5"/>
        <v>0</v>
      </c>
      <c r="Q86" s="61" t="s">
        <v>47</v>
      </c>
    </row>
    <row r="87" spans="1:17" ht="22.5" x14ac:dyDescent="0.2">
      <c r="A87" s="36">
        <v>73</v>
      </c>
      <c r="B87" s="24" t="s">
        <v>87</v>
      </c>
      <c r="C87" s="138" t="s">
        <v>139</v>
      </c>
      <c r="D87" s="136" t="s">
        <v>68</v>
      </c>
      <c r="E87" s="137">
        <v>1</v>
      </c>
      <c r="F87" s="139"/>
      <c r="G87" s="135"/>
      <c r="H87" s="110">
        <f t="shared" si="6"/>
        <v>0</v>
      </c>
      <c r="I87" s="142"/>
      <c r="J87" s="142"/>
      <c r="K87" s="113">
        <f t="shared" si="0"/>
        <v>0</v>
      </c>
      <c r="L87" s="41">
        <f t="shared" si="1"/>
        <v>0</v>
      </c>
      <c r="M87" s="110">
        <f t="shared" si="2"/>
        <v>0</v>
      </c>
      <c r="N87" s="110">
        <f t="shared" si="3"/>
        <v>0</v>
      </c>
      <c r="O87" s="110">
        <f t="shared" si="4"/>
        <v>0</v>
      </c>
      <c r="P87" s="111">
        <f t="shared" si="5"/>
        <v>0</v>
      </c>
      <c r="Q87" s="61" t="s">
        <v>46</v>
      </c>
    </row>
    <row r="88" spans="1:17" ht="56.25" x14ac:dyDescent="0.2">
      <c r="A88" s="36">
        <v>74</v>
      </c>
      <c r="B88" s="24" t="s">
        <v>87</v>
      </c>
      <c r="C88" s="138" t="s">
        <v>140</v>
      </c>
      <c r="D88" s="136" t="s">
        <v>68</v>
      </c>
      <c r="E88" s="137">
        <v>1</v>
      </c>
      <c r="F88" s="139"/>
      <c r="G88" s="135"/>
      <c r="H88" s="110">
        <f t="shared" si="6"/>
        <v>0</v>
      </c>
      <c r="I88" s="142"/>
      <c r="J88" s="142"/>
      <c r="K88" s="113">
        <f t="shared" si="0"/>
        <v>0</v>
      </c>
      <c r="L88" s="41">
        <f t="shared" si="1"/>
        <v>0</v>
      </c>
      <c r="M88" s="110">
        <f t="shared" si="2"/>
        <v>0</v>
      </c>
      <c r="N88" s="110">
        <f t="shared" si="3"/>
        <v>0</v>
      </c>
      <c r="O88" s="110">
        <f t="shared" si="4"/>
        <v>0</v>
      </c>
      <c r="P88" s="111">
        <f t="shared" si="5"/>
        <v>0</v>
      </c>
      <c r="Q88" s="61" t="s">
        <v>47</v>
      </c>
    </row>
    <row r="89" spans="1:17" ht="22.5" x14ac:dyDescent="0.2">
      <c r="A89" s="36">
        <v>75</v>
      </c>
      <c r="B89" s="24" t="s">
        <v>87</v>
      </c>
      <c r="C89" s="138" t="s">
        <v>141</v>
      </c>
      <c r="D89" s="136" t="s">
        <v>68</v>
      </c>
      <c r="E89" s="137">
        <v>3</v>
      </c>
      <c r="F89" s="139"/>
      <c r="G89" s="135"/>
      <c r="H89" s="110">
        <f t="shared" si="6"/>
        <v>0</v>
      </c>
      <c r="I89" s="142"/>
      <c r="J89" s="142"/>
      <c r="K89" s="113">
        <f t="shared" si="0"/>
        <v>0</v>
      </c>
      <c r="L89" s="41">
        <f t="shared" si="1"/>
        <v>0</v>
      </c>
      <c r="M89" s="110">
        <f t="shared" si="2"/>
        <v>0</v>
      </c>
      <c r="N89" s="110">
        <f t="shared" si="3"/>
        <v>0</v>
      </c>
      <c r="O89" s="110">
        <f t="shared" si="4"/>
        <v>0</v>
      </c>
      <c r="P89" s="111">
        <f t="shared" si="5"/>
        <v>0</v>
      </c>
      <c r="Q89" s="61" t="s">
        <v>46</v>
      </c>
    </row>
    <row r="90" spans="1:17" x14ac:dyDescent="0.2">
      <c r="A90" s="36">
        <v>76</v>
      </c>
      <c r="B90" s="72"/>
      <c r="C90" s="189" t="s">
        <v>332</v>
      </c>
      <c r="D90" s="24"/>
      <c r="E90" s="46"/>
      <c r="F90" s="41"/>
      <c r="G90" s="135"/>
      <c r="H90" s="135">
        <f t="shared" si="6"/>
        <v>0</v>
      </c>
      <c r="I90" s="135"/>
      <c r="J90" s="135"/>
      <c r="K90" s="171">
        <f t="shared" si="0"/>
        <v>0</v>
      </c>
      <c r="L90" s="41">
        <f t="shared" si="1"/>
        <v>0</v>
      </c>
      <c r="M90" s="135">
        <f t="shared" si="2"/>
        <v>0</v>
      </c>
      <c r="N90" s="135">
        <f t="shared" si="3"/>
        <v>0</v>
      </c>
      <c r="O90" s="135">
        <f t="shared" si="4"/>
        <v>0</v>
      </c>
      <c r="P90" s="172">
        <f t="shared" si="5"/>
        <v>0</v>
      </c>
      <c r="Q90" s="61"/>
    </row>
    <row r="91" spans="1:17" ht="22.5" x14ac:dyDescent="0.2">
      <c r="A91" s="36">
        <v>77</v>
      </c>
      <c r="B91" s="24" t="s">
        <v>87</v>
      </c>
      <c r="C91" s="138" t="s">
        <v>324</v>
      </c>
      <c r="D91" s="136" t="s">
        <v>91</v>
      </c>
      <c r="E91" s="137">
        <v>10.86</v>
      </c>
      <c r="F91" s="139"/>
      <c r="G91" s="135"/>
      <c r="H91" s="135">
        <f t="shared" si="6"/>
        <v>0</v>
      </c>
      <c r="I91" s="142"/>
      <c r="J91" s="142"/>
      <c r="K91" s="171">
        <f t="shared" si="0"/>
        <v>0</v>
      </c>
      <c r="L91" s="41">
        <f t="shared" si="1"/>
        <v>0</v>
      </c>
      <c r="M91" s="135">
        <f t="shared" si="2"/>
        <v>0</v>
      </c>
      <c r="N91" s="135">
        <f t="shared" si="3"/>
        <v>0</v>
      </c>
      <c r="O91" s="135">
        <f t="shared" si="4"/>
        <v>0</v>
      </c>
      <c r="P91" s="172">
        <f t="shared" si="5"/>
        <v>0</v>
      </c>
      <c r="Q91" s="61" t="s">
        <v>47</v>
      </c>
    </row>
    <row r="92" spans="1:17" ht="22.5" x14ac:dyDescent="0.2">
      <c r="A92" s="36">
        <v>78</v>
      </c>
      <c r="B92" s="24" t="s">
        <v>87</v>
      </c>
      <c r="C92" s="138" t="s">
        <v>325</v>
      </c>
      <c r="D92" s="136" t="s">
        <v>95</v>
      </c>
      <c r="E92" s="140">
        <v>48.87</v>
      </c>
      <c r="F92" s="139"/>
      <c r="G92" s="135"/>
      <c r="H92" s="135">
        <f t="shared" si="6"/>
        <v>0</v>
      </c>
      <c r="I92" s="142"/>
      <c r="J92" s="142"/>
      <c r="K92" s="171">
        <f t="shared" si="0"/>
        <v>0</v>
      </c>
      <c r="L92" s="41">
        <f t="shared" si="1"/>
        <v>0</v>
      </c>
      <c r="M92" s="135">
        <f t="shared" si="2"/>
        <v>0</v>
      </c>
      <c r="N92" s="135">
        <f t="shared" si="3"/>
        <v>0</v>
      </c>
      <c r="O92" s="135">
        <f t="shared" si="4"/>
        <v>0</v>
      </c>
      <c r="P92" s="172">
        <f t="shared" si="5"/>
        <v>0</v>
      </c>
      <c r="Q92" s="61" t="s">
        <v>47</v>
      </c>
    </row>
    <row r="93" spans="1:17" ht="22.5" x14ac:dyDescent="0.2">
      <c r="A93" s="36">
        <v>79</v>
      </c>
      <c r="B93" s="24" t="s">
        <v>87</v>
      </c>
      <c r="C93" s="138" t="s">
        <v>326</v>
      </c>
      <c r="D93" s="136" t="s">
        <v>91</v>
      </c>
      <c r="E93" s="140">
        <v>10.86</v>
      </c>
      <c r="F93" s="139"/>
      <c r="G93" s="135"/>
      <c r="H93" s="135">
        <f t="shared" si="6"/>
        <v>0</v>
      </c>
      <c r="I93" s="142"/>
      <c r="J93" s="142"/>
      <c r="K93" s="171">
        <f t="shared" si="0"/>
        <v>0</v>
      </c>
      <c r="L93" s="41">
        <f t="shared" si="1"/>
        <v>0</v>
      </c>
      <c r="M93" s="135">
        <f t="shared" si="2"/>
        <v>0</v>
      </c>
      <c r="N93" s="135">
        <f t="shared" si="3"/>
        <v>0</v>
      </c>
      <c r="O93" s="135">
        <f t="shared" si="4"/>
        <v>0</v>
      </c>
      <c r="P93" s="172">
        <f t="shared" si="5"/>
        <v>0</v>
      </c>
      <c r="Q93" s="61" t="s">
        <v>47</v>
      </c>
    </row>
    <row r="94" spans="1:17" ht="45" x14ac:dyDescent="0.2">
      <c r="A94" s="36">
        <v>80</v>
      </c>
      <c r="B94" s="24" t="s">
        <v>87</v>
      </c>
      <c r="C94" s="138" t="s">
        <v>327</v>
      </c>
      <c r="D94" s="136" t="s">
        <v>91</v>
      </c>
      <c r="E94" s="137">
        <v>10.86</v>
      </c>
      <c r="F94" s="139"/>
      <c r="G94" s="135"/>
      <c r="H94" s="135">
        <f t="shared" si="6"/>
        <v>0</v>
      </c>
      <c r="I94" s="142"/>
      <c r="J94" s="142"/>
      <c r="K94" s="171">
        <f t="shared" si="0"/>
        <v>0</v>
      </c>
      <c r="L94" s="41">
        <f t="shared" si="1"/>
        <v>0</v>
      </c>
      <c r="M94" s="135">
        <f t="shared" si="2"/>
        <v>0</v>
      </c>
      <c r="N94" s="135">
        <f t="shared" si="3"/>
        <v>0</v>
      </c>
      <c r="O94" s="135">
        <f t="shared" si="4"/>
        <v>0</v>
      </c>
      <c r="P94" s="172">
        <f t="shared" si="5"/>
        <v>0</v>
      </c>
      <c r="Q94" s="61" t="s">
        <v>47</v>
      </c>
    </row>
    <row r="95" spans="1:17" ht="22.5" x14ac:dyDescent="0.2">
      <c r="A95" s="36">
        <v>81</v>
      </c>
      <c r="B95" s="24" t="s">
        <v>87</v>
      </c>
      <c r="C95" s="138" t="s">
        <v>328</v>
      </c>
      <c r="D95" s="136" t="s">
        <v>91</v>
      </c>
      <c r="E95" s="137">
        <v>10.86</v>
      </c>
      <c r="F95" s="139"/>
      <c r="G95" s="135"/>
      <c r="H95" s="135">
        <f t="shared" si="6"/>
        <v>0</v>
      </c>
      <c r="I95" s="142"/>
      <c r="J95" s="142"/>
      <c r="K95" s="171">
        <f t="shared" si="0"/>
        <v>0</v>
      </c>
      <c r="L95" s="41">
        <f t="shared" si="1"/>
        <v>0</v>
      </c>
      <c r="M95" s="135">
        <f t="shared" si="2"/>
        <v>0</v>
      </c>
      <c r="N95" s="135">
        <f t="shared" si="3"/>
        <v>0</v>
      </c>
      <c r="O95" s="135">
        <f t="shared" si="4"/>
        <v>0</v>
      </c>
      <c r="P95" s="172">
        <f t="shared" si="5"/>
        <v>0</v>
      </c>
      <c r="Q95" s="61" t="s">
        <v>47</v>
      </c>
    </row>
    <row r="96" spans="1:17" ht="56.25" x14ac:dyDescent="0.2">
      <c r="A96" s="36">
        <v>82</v>
      </c>
      <c r="B96" s="24" t="s">
        <v>87</v>
      </c>
      <c r="C96" s="138" t="s">
        <v>329</v>
      </c>
      <c r="D96" s="136" t="s">
        <v>91</v>
      </c>
      <c r="E96" s="137">
        <v>10.86</v>
      </c>
      <c r="F96" s="139"/>
      <c r="G96" s="135"/>
      <c r="H96" s="135">
        <f t="shared" si="6"/>
        <v>0</v>
      </c>
      <c r="I96" s="142"/>
      <c r="J96" s="142"/>
      <c r="K96" s="171">
        <f t="shared" si="0"/>
        <v>0</v>
      </c>
      <c r="L96" s="41">
        <f t="shared" si="1"/>
        <v>0</v>
      </c>
      <c r="M96" s="135">
        <f t="shared" si="2"/>
        <v>0</v>
      </c>
      <c r="N96" s="135">
        <f t="shared" si="3"/>
        <v>0</v>
      </c>
      <c r="O96" s="135">
        <f t="shared" si="4"/>
        <v>0</v>
      </c>
      <c r="P96" s="172">
        <f t="shared" si="5"/>
        <v>0</v>
      </c>
      <c r="Q96" s="61" t="s">
        <v>47</v>
      </c>
    </row>
    <row r="97" spans="1:17" ht="67.5" x14ac:dyDescent="0.2">
      <c r="A97" s="36">
        <v>83</v>
      </c>
      <c r="B97" s="24" t="s">
        <v>87</v>
      </c>
      <c r="C97" s="138" t="s">
        <v>330</v>
      </c>
      <c r="D97" s="136" t="s">
        <v>66</v>
      </c>
      <c r="E97" s="137">
        <v>13</v>
      </c>
      <c r="F97" s="139"/>
      <c r="G97" s="135"/>
      <c r="H97" s="135">
        <f t="shared" si="6"/>
        <v>0</v>
      </c>
      <c r="I97" s="142"/>
      <c r="J97" s="142"/>
      <c r="K97" s="171">
        <f t="shared" si="0"/>
        <v>0</v>
      </c>
      <c r="L97" s="41">
        <f t="shared" si="1"/>
        <v>0</v>
      </c>
      <c r="M97" s="135">
        <f t="shared" si="2"/>
        <v>0</v>
      </c>
      <c r="N97" s="135">
        <f t="shared" si="3"/>
        <v>0</v>
      </c>
      <c r="O97" s="135">
        <f t="shared" si="4"/>
        <v>0</v>
      </c>
      <c r="P97" s="172">
        <f t="shared" si="5"/>
        <v>0</v>
      </c>
      <c r="Q97" s="61" t="s">
        <v>47</v>
      </c>
    </row>
    <row r="98" spans="1:17" ht="45" x14ac:dyDescent="0.2">
      <c r="A98" s="36">
        <v>84</v>
      </c>
      <c r="B98" s="24" t="s">
        <v>87</v>
      </c>
      <c r="C98" s="138" t="s">
        <v>331</v>
      </c>
      <c r="D98" s="136" t="s">
        <v>66</v>
      </c>
      <c r="E98" s="137">
        <v>16.2</v>
      </c>
      <c r="F98" s="139"/>
      <c r="G98" s="135"/>
      <c r="H98" s="135">
        <f t="shared" si="6"/>
        <v>0</v>
      </c>
      <c r="I98" s="142"/>
      <c r="J98" s="142"/>
      <c r="K98" s="171">
        <f t="shared" si="0"/>
        <v>0</v>
      </c>
      <c r="L98" s="41">
        <f t="shared" si="1"/>
        <v>0</v>
      </c>
      <c r="M98" s="135">
        <f t="shared" si="2"/>
        <v>0</v>
      </c>
      <c r="N98" s="135">
        <f t="shared" si="3"/>
        <v>0</v>
      </c>
      <c r="O98" s="135">
        <f t="shared" si="4"/>
        <v>0</v>
      </c>
      <c r="P98" s="172">
        <f t="shared" si="5"/>
        <v>0</v>
      </c>
      <c r="Q98" s="61" t="s">
        <v>47</v>
      </c>
    </row>
    <row r="99" spans="1:17" ht="22.5" x14ac:dyDescent="0.2">
      <c r="A99" s="36">
        <v>85</v>
      </c>
      <c r="B99" s="24" t="s">
        <v>87</v>
      </c>
      <c r="C99" s="191" t="s">
        <v>334</v>
      </c>
      <c r="D99" s="192" t="s">
        <v>68</v>
      </c>
      <c r="E99" s="193">
        <v>3</v>
      </c>
      <c r="F99" s="141"/>
      <c r="G99" s="135"/>
      <c r="H99" s="135">
        <f t="shared" si="6"/>
        <v>0</v>
      </c>
      <c r="I99" s="142"/>
      <c r="J99" s="142"/>
      <c r="K99" s="171">
        <f t="shared" si="0"/>
        <v>0</v>
      </c>
      <c r="L99" s="41">
        <f t="shared" si="1"/>
        <v>0</v>
      </c>
      <c r="M99" s="135">
        <f t="shared" si="2"/>
        <v>0</v>
      </c>
      <c r="N99" s="135">
        <f t="shared" si="3"/>
        <v>0</v>
      </c>
      <c r="O99" s="135">
        <f t="shared" si="4"/>
        <v>0</v>
      </c>
      <c r="P99" s="172">
        <f t="shared" si="5"/>
        <v>0</v>
      </c>
      <c r="Q99" s="61" t="s">
        <v>46</v>
      </c>
    </row>
    <row r="100" spans="1:17" x14ac:dyDescent="0.2">
      <c r="A100" s="36">
        <v>86</v>
      </c>
      <c r="B100" s="72"/>
      <c r="C100" s="189" t="s">
        <v>306</v>
      </c>
      <c r="D100" s="24"/>
      <c r="E100" s="46"/>
      <c r="F100" s="41"/>
      <c r="G100" s="135"/>
      <c r="H100" s="110">
        <f t="shared" si="6"/>
        <v>0</v>
      </c>
      <c r="I100" s="135"/>
      <c r="J100" s="135"/>
      <c r="K100" s="113">
        <f t="shared" si="0"/>
        <v>0</v>
      </c>
      <c r="L100" s="41">
        <f t="shared" si="1"/>
        <v>0</v>
      </c>
      <c r="M100" s="110">
        <f t="shared" si="2"/>
        <v>0</v>
      </c>
      <c r="N100" s="110">
        <f t="shared" si="3"/>
        <v>0</v>
      </c>
      <c r="O100" s="110">
        <f t="shared" si="4"/>
        <v>0</v>
      </c>
      <c r="P100" s="111">
        <f t="shared" si="5"/>
        <v>0</v>
      </c>
      <c r="Q100" s="61"/>
    </row>
    <row r="101" spans="1:17" ht="22.5" x14ac:dyDescent="0.2">
      <c r="A101" s="36">
        <v>87</v>
      </c>
      <c r="B101" s="24" t="s">
        <v>87</v>
      </c>
      <c r="C101" s="138" t="s">
        <v>307</v>
      </c>
      <c r="D101" s="136" t="s">
        <v>91</v>
      </c>
      <c r="E101" s="137">
        <v>34.200000000000003</v>
      </c>
      <c r="F101" s="139"/>
      <c r="G101" s="135"/>
      <c r="H101" s="110">
        <f t="shared" si="6"/>
        <v>0</v>
      </c>
      <c r="I101" s="142"/>
      <c r="J101" s="142"/>
      <c r="K101" s="113">
        <f t="shared" si="0"/>
        <v>0</v>
      </c>
      <c r="L101" s="41">
        <f t="shared" si="1"/>
        <v>0</v>
      </c>
      <c r="M101" s="110">
        <f t="shared" si="2"/>
        <v>0</v>
      </c>
      <c r="N101" s="110">
        <f t="shared" si="3"/>
        <v>0</v>
      </c>
      <c r="O101" s="110">
        <f t="shared" si="4"/>
        <v>0</v>
      </c>
      <c r="P101" s="111">
        <f t="shared" si="5"/>
        <v>0</v>
      </c>
      <c r="Q101" s="61" t="s">
        <v>46</v>
      </c>
    </row>
    <row r="102" spans="1:17" ht="33.75" x14ac:dyDescent="0.2">
      <c r="A102" s="36">
        <v>88</v>
      </c>
      <c r="B102" s="24" t="s">
        <v>87</v>
      </c>
      <c r="C102" s="138" t="s">
        <v>309</v>
      </c>
      <c r="D102" s="136" t="s">
        <v>95</v>
      </c>
      <c r="E102" s="137">
        <v>188.10000000000002</v>
      </c>
      <c r="F102" s="139"/>
      <c r="G102" s="135"/>
      <c r="H102" s="110">
        <f t="shared" ref="H102:H108" si="14">F102*G102</f>
        <v>0</v>
      </c>
      <c r="I102" s="142"/>
      <c r="J102" s="142"/>
      <c r="K102" s="113">
        <f t="shared" ref="K102:K108" si="15">SUM(H102:J102)</f>
        <v>0</v>
      </c>
      <c r="L102" s="41">
        <f t="shared" ref="L102:L108" si="16">E102*F102</f>
        <v>0</v>
      </c>
      <c r="M102" s="110">
        <f t="shared" ref="M102:M108" si="17">H102*E102</f>
        <v>0</v>
      </c>
      <c r="N102" s="110">
        <f t="shared" ref="N102:N108" si="18">I102*E102</f>
        <v>0</v>
      </c>
      <c r="O102" s="110">
        <f t="shared" ref="O102:O108" si="19">J102*E102</f>
        <v>0</v>
      </c>
      <c r="P102" s="111">
        <f t="shared" ref="P102:P108" si="20">SUM(M102:O102)</f>
        <v>0</v>
      </c>
      <c r="Q102" s="61" t="s">
        <v>46</v>
      </c>
    </row>
    <row r="103" spans="1:17" ht="22.5" x14ac:dyDescent="0.2">
      <c r="A103" s="36">
        <v>89</v>
      </c>
      <c r="B103" s="24" t="s">
        <v>87</v>
      </c>
      <c r="C103" s="40" t="s">
        <v>308</v>
      </c>
      <c r="D103" s="136" t="s">
        <v>91</v>
      </c>
      <c r="E103" s="137">
        <v>34.200000000000003</v>
      </c>
      <c r="F103" s="139"/>
      <c r="G103" s="135"/>
      <c r="H103" s="110">
        <f t="shared" si="14"/>
        <v>0</v>
      </c>
      <c r="I103" s="142"/>
      <c r="J103" s="142"/>
      <c r="K103" s="113">
        <f t="shared" si="15"/>
        <v>0</v>
      </c>
      <c r="L103" s="41">
        <f t="shared" si="16"/>
        <v>0</v>
      </c>
      <c r="M103" s="110">
        <f t="shared" si="17"/>
        <v>0</v>
      </c>
      <c r="N103" s="110">
        <f t="shared" si="18"/>
        <v>0</v>
      </c>
      <c r="O103" s="110">
        <f t="shared" si="19"/>
        <v>0</v>
      </c>
      <c r="P103" s="111">
        <f t="shared" si="20"/>
        <v>0</v>
      </c>
      <c r="Q103" s="61" t="s">
        <v>46</v>
      </c>
    </row>
    <row r="104" spans="1:17" ht="33.75" x14ac:dyDescent="0.2">
      <c r="A104" s="36">
        <v>90</v>
      </c>
      <c r="B104" s="24" t="s">
        <v>87</v>
      </c>
      <c r="C104" s="138" t="s">
        <v>111</v>
      </c>
      <c r="D104" s="136" t="s">
        <v>95</v>
      </c>
      <c r="E104" s="137">
        <v>153.9</v>
      </c>
      <c r="F104" s="139"/>
      <c r="G104" s="135"/>
      <c r="H104" s="110">
        <f t="shared" si="14"/>
        <v>0</v>
      </c>
      <c r="I104" s="142"/>
      <c r="J104" s="142"/>
      <c r="K104" s="113">
        <f t="shared" si="15"/>
        <v>0</v>
      </c>
      <c r="L104" s="41">
        <f t="shared" si="16"/>
        <v>0</v>
      </c>
      <c r="M104" s="110">
        <f t="shared" si="17"/>
        <v>0</v>
      </c>
      <c r="N104" s="110">
        <f t="shared" si="18"/>
        <v>0</v>
      </c>
      <c r="O104" s="110">
        <f t="shared" si="19"/>
        <v>0</v>
      </c>
      <c r="P104" s="111">
        <f t="shared" si="20"/>
        <v>0</v>
      </c>
      <c r="Q104" s="61" t="s">
        <v>46</v>
      </c>
    </row>
    <row r="105" spans="1:17" ht="22.5" x14ac:dyDescent="0.2">
      <c r="A105" s="36">
        <v>91</v>
      </c>
      <c r="B105" s="24" t="s">
        <v>87</v>
      </c>
      <c r="C105" s="138" t="s">
        <v>112</v>
      </c>
      <c r="D105" s="136" t="s">
        <v>91</v>
      </c>
      <c r="E105" s="137">
        <v>34.200000000000003</v>
      </c>
      <c r="F105" s="139"/>
      <c r="G105" s="135"/>
      <c r="H105" s="110">
        <f t="shared" si="14"/>
        <v>0</v>
      </c>
      <c r="I105" s="142"/>
      <c r="J105" s="142"/>
      <c r="K105" s="113">
        <f t="shared" si="15"/>
        <v>0</v>
      </c>
      <c r="L105" s="41">
        <f t="shared" si="16"/>
        <v>0</v>
      </c>
      <c r="M105" s="110">
        <f t="shared" si="17"/>
        <v>0</v>
      </c>
      <c r="N105" s="110">
        <f t="shared" si="18"/>
        <v>0</v>
      </c>
      <c r="O105" s="110">
        <f t="shared" si="19"/>
        <v>0</v>
      </c>
      <c r="P105" s="111">
        <f t="shared" si="20"/>
        <v>0</v>
      </c>
      <c r="Q105" s="61" t="s">
        <v>46</v>
      </c>
    </row>
    <row r="106" spans="1:17" ht="22.5" x14ac:dyDescent="0.2">
      <c r="A106" s="36">
        <v>92</v>
      </c>
      <c r="B106" s="24" t="s">
        <v>87</v>
      </c>
      <c r="C106" s="138" t="s">
        <v>115</v>
      </c>
      <c r="D106" s="136" t="s">
        <v>95</v>
      </c>
      <c r="E106" s="137">
        <v>8.5500000000000007</v>
      </c>
      <c r="F106" s="139"/>
      <c r="G106" s="135"/>
      <c r="H106" s="110">
        <f t="shared" si="14"/>
        <v>0</v>
      </c>
      <c r="I106" s="142"/>
      <c r="J106" s="142"/>
      <c r="K106" s="113">
        <f t="shared" si="15"/>
        <v>0</v>
      </c>
      <c r="L106" s="41">
        <f t="shared" si="16"/>
        <v>0</v>
      </c>
      <c r="M106" s="110">
        <f t="shared" si="17"/>
        <v>0</v>
      </c>
      <c r="N106" s="110">
        <f t="shared" si="18"/>
        <v>0</v>
      </c>
      <c r="O106" s="110">
        <f t="shared" si="19"/>
        <v>0</v>
      </c>
      <c r="P106" s="111">
        <f t="shared" si="20"/>
        <v>0</v>
      </c>
      <c r="Q106" s="61" t="s">
        <v>46</v>
      </c>
    </row>
    <row r="107" spans="1:17" ht="33.75" x14ac:dyDescent="0.2">
      <c r="A107" s="36">
        <v>93</v>
      </c>
      <c r="B107" s="24" t="s">
        <v>87</v>
      </c>
      <c r="C107" s="138" t="s">
        <v>116</v>
      </c>
      <c r="D107" s="136" t="s">
        <v>76</v>
      </c>
      <c r="E107" s="137">
        <v>34.200000000000003</v>
      </c>
      <c r="F107" s="139"/>
      <c r="G107" s="135"/>
      <c r="H107" s="110">
        <f t="shared" si="14"/>
        <v>0</v>
      </c>
      <c r="I107" s="142"/>
      <c r="J107" s="142"/>
      <c r="K107" s="113">
        <f t="shared" si="15"/>
        <v>0</v>
      </c>
      <c r="L107" s="41">
        <f t="shared" si="16"/>
        <v>0</v>
      </c>
      <c r="M107" s="110">
        <f t="shared" si="17"/>
        <v>0</v>
      </c>
      <c r="N107" s="110">
        <f t="shared" si="18"/>
        <v>0</v>
      </c>
      <c r="O107" s="110">
        <f t="shared" si="19"/>
        <v>0</v>
      </c>
      <c r="P107" s="111">
        <f t="shared" si="20"/>
        <v>0</v>
      </c>
      <c r="Q107" s="61" t="s">
        <v>46</v>
      </c>
    </row>
    <row r="108" spans="1:17" ht="22.5" x14ac:dyDescent="0.2">
      <c r="A108" s="36">
        <v>94</v>
      </c>
      <c r="B108" s="24" t="s">
        <v>87</v>
      </c>
      <c r="C108" s="138" t="s">
        <v>117</v>
      </c>
      <c r="D108" s="136" t="s">
        <v>70</v>
      </c>
      <c r="E108" s="178">
        <v>205.20000000000002</v>
      </c>
      <c r="F108" s="139"/>
      <c r="G108" s="135"/>
      <c r="H108" s="110">
        <f t="shared" si="14"/>
        <v>0</v>
      </c>
      <c r="I108" s="142"/>
      <c r="J108" s="142"/>
      <c r="K108" s="113">
        <f t="shared" si="15"/>
        <v>0</v>
      </c>
      <c r="L108" s="41">
        <f t="shared" si="16"/>
        <v>0</v>
      </c>
      <c r="M108" s="110">
        <f t="shared" si="17"/>
        <v>0</v>
      </c>
      <c r="N108" s="110">
        <f t="shared" si="18"/>
        <v>0</v>
      </c>
      <c r="O108" s="110">
        <f t="shared" si="19"/>
        <v>0</v>
      </c>
      <c r="P108" s="111">
        <f t="shared" si="20"/>
        <v>0</v>
      </c>
      <c r="Q108" s="61" t="s">
        <v>46</v>
      </c>
    </row>
    <row r="109" spans="1:17" ht="22.5" x14ac:dyDescent="0.2">
      <c r="A109" s="36">
        <v>95</v>
      </c>
      <c r="B109" s="24" t="s">
        <v>87</v>
      </c>
      <c r="C109" s="138" t="s">
        <v>310</v>
      </c>
      <c r="D109" s="136" t="s">
        <v>68</v>
      </c>
      <c r="E109" s="137">
        <v>3</v>
      </c>
      <c r="F109" s="139"/>
      <c r="G109" s="135"/>
      <c r="H109" s="110">
        <f t="shared" ref="H109:H128" si="21">F109*G109</f>
        <v>0</v>
      </c>
      <c r="I109" s="142"/>
      <c r="J109" s="142"/>
      <c r="K109" s="113">
        <f t="shared" ref="K109" si="22">SUM(H109:J109)</f>
        <v>0</v>
      </c>
      <c r="L109" s="41">
        <f t="shared" ref="L109:L128" si="23">E109*F109</f>
        <v>0</v>
      </c>
      <c r="M109" s="110">
        <f t="shared" ref="M109:M128" si="24">H109*E109</f>
        <v>0</v>
      </c>
      <c r="N109" s="110">
        <f t="shared" ref="N109:N128" si="25">I109*E109</f>
        <v>0</v>
      </c>
      <c r="O109" s="110">
        <f t="shared" ref="O109:O128" si="26">J109*E109</f>
        <v>0</v>
      </c>
      <c r="P109" s="111">
        <f t="shared" ref="P109" si="27">SUM(M109:O109)</f>
        <v>0</v>
      </c>
      <c r="Q109" s="61" t="s">
        <v>47</v>
      </c>
    </row>
    <row r="110" spans="1:17" ht="22.5" x14ac:dyDescent="0.2">
      <c r="A110" s="36">
        <v>96</v>
      </c>
      <c r="B110" s="24" t="s">
        <v>87</v>
      </c>
      <c r="C110" s="165" t="s">
        <v>311</v>
      </c>
      <c r="D110" s="144" t="s">
        <v>312</v>
      </c>
      <c r="E110" s="194">
        <v>5.7</v>
      </c>
      <c r="F110" s="195"/>
      <c r="G110" s="135"/>
      <c r="H110" s="135">
        <f t="shared" si="21"/>
        <v>0</v>
      </c>
      <c r="I110" s="142"/>
      <c r="J110" s="142"/>
      <c r="K110" s="171">
        <f t="shared" ref="K110:K111" si="28">SUM(H110:J110)</f>
        <v>0</v>
      </c>
      <c r="L110" s="41">
        <f t="shared" si="23"/>
        <v>0</v>
      </c>
      <c r="M110" s="135">
        <f t="shared" si="24"/>
        <v>0</v>
      </c>
      <c r="N110" s="135">
        <f t="shared" si="25"/>
        <v>0</v>
      </c>
      <c r="O110" s="135">
        <f t="shared" si="26"/>
        <v>0</v>
      </c>
      <c r="P110" s="172">
        <f t="shared" ref="P110:P112" si="29">SUM(M110:O110)</f>
        <v>0</v>
      </c>
      <c r="Q110" s="61" t="s">
        <v>46</v>
      </c>
    </row>
    <row r="111" spans="1:17" ht="22.5" x14ac:dyDescent="0.2">
      <c r="A111" s="36">
        <v>97</v>
      </c>
      <c r="B111" s="24" t="s">
        <v>87</v>
      </c>
      <c r="C111" s="40" t="s">
        <v>313</v>
      </c>
      <c r="D111" s="24" t="s">
        <v>66</v>
      </c>
      <c r="E111" s="194">
        <v>20</v>
      </c>
      <c r="F111" s="173"/>
      <c r="G111" s="135"/>
      <c r="H111" s="135">
        <f t="shared" si="21"/>
        <v>0</v>
      </c>
      <c r="I111" s="142"/>
      <c r="J111" s="142"/>
      <c r="K111" s="171">
        <f t="shared" si="28"/>
        <v>0</v>
      </c>
      <c r="L111" s="41">
        <f t="shared" si="23"/>
        <v>0</v>
      </c>
      <c r="M111" s="135">
        <f t="shared" si="24"/>
        <v>0</v>
      </c>
      <c r="N111" s="135">
        <f t="shared" si="25"/>
        <v>0</v>
      </c>
      <c r="O111" s="135">
        <f t="shared" si="26"/>
        <v>0</v>
      </c>
      <c r="P111" s="172">
        <f t="shared" si="29"/>
        <v>0</v>
      </c>
      <c r="Q111" s="61" t="s">
        <v>46</v>
      </c>
    </row>
    <row r="112" spans="1:17" ht="22.5" x14ac:dyDescent="0.2">
      <c r="A112" s="36">
        <v>98</v>
      </c>
      <c r="B112" s="24" t="s">
        <v>87</v>
      </c>
      <c r="C112" s="138" t="s">
        <v>333</v>
      </c>
      <c r="D112" s="136" t="s">
        <v>68</v>
      </c>
      <c r="E112" s="137">
        <v>3</v>
      </c>
      <c r="F112" s="139"/>
      <c r="G112" s="135"/>
      <c r="H112" s="110">
        <f t="shared" ref="H112" si="30">F112*G112</f>
        <v>0</v>
      </c>
      <c r="I112" s="142"/>
      <c r="J112" s="142"/>
      <c r="K112" s="113">
        <f t="shared" ref="K112" si="31">SUM(H112:J112)</f>
        <v>0</v>
      </c>
      <c r="L112" s="41">
        <f t="shared" ref="L112:L113" si="32">E112*F112</f>
        <v>0</v>
      </c>
      <c r="M112" s="110">
        <f t="shared" ref="M112:M113" si="33">H112*E112</f>
        <v>0</v>
      </c>
      <c r="N112" s="110">
        <f t="shared" ref="N112:N113" si="34">I112*E112</f>
        <v>0</v>
      </c>
      <c r="O112" s="110">
        <f t="shared" ref="O112:O113" si="35">J112*E112</f>
        <v>0</v>
      </c>
      <c r="P112" s="111">
        <f t="shared" si="29"/>
        <v>0</v>
      </c>
      <c r="Q112" s="61" t="s">
        <v>47</v>
      </c>
    </row>
    <row r="113" spans="1:17" ht="45" x14ac:dyDescent="0.2">
      <c r="A113" s="36">
        <v>99</v>
      </c>
      <c r="B113" s="24" t="s">
        <v>87</v>
      </c>
      <c r="C113" s="40" t="s">
        <v>400</v>
      </c>
      <c r="D113" s="144" t="s">
        <v>89</v>
      </c>
      <c r="E113" s="194">
        <v>1.65</v>
      </c>
      <c r="F113" s="173"/>
      <c r="G113" s="135"/>
      <c r="H113" s="196">
        <f t="shared" ref="H113" si="36">ROUND(F113*G113,2)</f>
        <v>0</v>
      </c>
      <c r="I113" s="195"/>
      <c r="J113" s="195"/>
      <c r="K113" s="197">
        <f t="shared" ref="K113" si="37">SUM(H113:J113)</f>
        <v>0</v>
      </c>
      <c r="L113" s="41">
        <f t="shared" si="32"/>
        <v>0</v>
      </c>
      <c r="M113" s="135">
        <f t="shared" si="33"/>
        <v>0</v>
      </c>
      <c r="N113" s="135">
        <f t="shared" si="34"/>
        <v>0</v>
      </c>
      <c r="O113" s="135">
        <f t="shared" si="35"/>
        <v>0</v>
      </c>
      <c r="P113" s="172">
        <f t="shared" ref="P113" si="38">SUM(M113:O113)</f>
        <v>0</v>
      </c>
      <c r="Q113" s="61" t="s">
        <v>46</v>
      </c>
    </row>
    <row r="114" spans="1:17" ht="22.5" x14ac:dyDescent="0.2">
      <c r="A114" s="36">
        <v>100</v>
      </c>
      <c r="B114" s="72"/>
      <c r="C114" s="189" t="s">
        <v>318</v>
      </c>
      <c r="D114" s="24"/>
      <c r="E114" s="46"/>
      <c r="F114" s="41"/>
      <c r="G114" s="135"/>
      <c r="H114" s="135">
        <f t="shared" si="21"/>
        <v>0</v>
      </c>
      <c r="I114" s="135"/>
      <c r="J114" s="135"/>
      <c r="K114" s="171">
        <f t="shared" ref="K114:K128" si="39">SUM(H114:J114)</f>
        <v>0</v>
      </c>
      <c r="L114" s="41">
        <f t="shared" si="23"/>
        <v>0</v>
      </c>
      <c r="M114" s="135">
        <f t="shared" si="24"/>
        <v>0</v>
      </c>
      <c r="N114" s="135">
        <f t="shared" si="25"/>
        <v>0</v>
      </c>
      <c r="O114" s="135">
        <f t="shared" si="26"/>
        <v>0</v>
      </c>
      <c r="P114" s="172">
        <f t="shared" ref="P114:P128" si="40">SUM(M114:O114)</f>
        <v>0</v>
      </c>
      <c r="Q114" s="61"/>
    </row>
    <row r="115" spans="1:17" ht="22.5" x14ac:dyDescent="0.2">
      <c r="A115" s="36">
        <v>101</v>
      </c>
      <c r="B115" s="24" t="s">
        <v>87</v>
      </c>
      <c r="C115" s="138" t="s">
        <v>128</v>
      </c>
      <c r="D115" s="136" t="s">
        <v>95</v>
      </c>
      <c r="E115" s="140">
        <v>535</v>
      </c>
      <c r="F115" s="139"/>
      <c r="G115" s="135"/>
      <c r="H115" s="110">
        <f t="shared" si="21"/>
        <v>0</v>
      </c>
      <c r="I115" s="142"/>
      <c r="J115" s="142"/>
      <c r="K115" s="113">
        <f t="shared" si="39"/>
        <v>0</v>
      </c>
      <c r="L115" s="41">
        <f t="shared" si="23"/>
        <v>0</v>
      </c>
      <c r="M115" s="110">
        <f t="shared" si="24"/>
        <v>0</v>
      </c>
      <c r="N115" s="110">
        <f t="shared" si="25"/>
        <v>0</v>
      </c>
      <c r="O115" s="110">
        <f t="shared" si="26"/>
        <v>0</v>
      </c>
      <c r="P115" s="111">
        <f t="shared" si="40"/>
        <v>0</v>
      </c>
      <c r="Q115" s="61" t="s">
        <v>46</v>
      </c>
    </row>
    <row r="116" spans="1:17" ht="22.5" x14ac:dyDescent="0.2">
      <c r="A116" s="36">
        <v>102</v>
      </c>
      <c r="B116" s="24" t="s">
        <v>87</v>
      </c>
      <c r="C116" s="165" t="s">
        <v>314</v>
      </c>
      <c r="D116" s="144" t="s">
        <v>312</v>
      </c>
      <c r="E116" s="151">
        <v>107</v>
      </c>
      <c r="F116" s="173"/>
      <c r="G116" s="135"/>
      <c r="H116" s="135">
        <f t="shared" si="21"/>
        <v>0</v>
      </c>
      <c r="I116" s="142"/>
      <c r="J116" s="142"/>
      <c r="K116" s="171">
        <f t="shared" si="39"/>
        <v>0</v>
      </c>
      <c r="L116" s="41">
        <f t="shared" si="23"/>
        <v>0</v>
      </c>
      <c r="M116" s="135">
        <f t="shared" si="24"/>
        <v>0</v>
      </c>
      <c r="N116" s="135">
        <f t="shared" si="25"/>
        <v>0</v>
      </c>
      <c r="O116" s="135">
        <f t="shared" si="26"/>
        <v>0</v>
      </c>
      <c r="P116" s="172">
        <f t="shared" si="40"/>
        <v>0</v>
      </c>
      <c r="Q116" s="61" t="s">
        <v>46</v>
      </c>
    </row>
    <row r="117" spans="1:17" ht="22.5" x14ac:dyDescent="0.2">
      <c r="A117" s="36">
        <v>103</v>
      </c>
      <c r="B117" s="24" t="s">
        <v>87</v>
      </c>
      <c r="C117" s="138" t="s">
        <v>129</v>
      </c>
      <c r="D117" s="136" t="s">
        <v>95</v>
      </c>
      <c r="E117" s="140">
        <v>517.5</v>
      </c>
      <c r="F117" s="139"/>
      <c r="G117" s="135"/>
      <c r="H117" s="110">
        <f t="shared" si="21"/>
        <v>0</v>
      </c>
      <c r="I117" s="142"/>
      <c r="J117" s="142"/>
      <c r="K117" s="113">
        <f t="shared" si="39"/>
        <v>0</v>
      </c>
      <c r="L117" s="41">
        <f t="shared" si="23"/>
        <v>0</v>
      </c>
      <c r="M117" s="110">
        <f t="shared" si="24"/>
        <v>0</v>
      </c>
      <c r="N117" s="110">
        <f t="shared" si="25"/>
        <v>0</v>
      </c>
      <c r="O117" s="110">
        <f t="shared" si="26"/>
        <v>0</v>
      </c>
      <c r="P117" s="111">
        <f t="shared" si="40"/>
        <v>0</v>
      </c>
      <c r="Q117" s="61" t="s">
        <v>46</v>
      </c>
    </row>
    <row r="118" spans="1:17" ht="33.75" x14ac:dyDescent="0.2">
      <c r="A118" s="36">
        <v>104</v>
      </c>
      <c r="B118" s="24" t="s">
        <v>87</v>
      </c>
      <c r="C118" s="138" t="s">
        <v>120</v>
      </c>
      <c r="D118" s="136" t="s">
        <v>91</v>
      </c>
      <c r="E118" s="140">
        <v>115</v>
      </c>
      <c r="F118" s="139"/>
      <c r="G118" s="135"/>
      <c r="H118" s="110">
        <f t="shared" si="21"/>
        <v>0</v>
      </c>
      <c r="I118" s="142"/>
      <c r="J118" s="142"/>
      <c r="K118" s="113">
        <f t="shared" si="39"/>
        <v>0</v>
      </c>
      <c r="L118" s="41">
        <f t="shared" si="23"/>
        <v>0</v>
      </c>
      <c r="M118" s="110">
        <f t="shared" si="24"/>
        <v>0</v>
      </c>
      <c r="N118" s="110">
        <f t="shared" si="25"/>
        <v>0</v>
      </c>
      <c r="O118" s="110">
        <f t="shared" si="26"/>
        <v>0</v>
      </c>
      <c r="P118" s="111">
        <f t="shared" si="40"/>
        <v>0</v>
      </c>
      <c r="Q118" s="61" t="s">
        <v>46</v>
      </c>
    </row>
    <row r="119" spans="1:17" ht="22.5" x14ac:dyDescent="0.2">
      <c r="A119" s="36">
        <v>105</v>
      </c>
      <c r="B119" s="24" t="s">
        <v>87</v>
      </c>
      <c r="C119" s="138" t="s">
        <v>115</v>
      </c>
      <c r="D119" s="136" t="s">
        <v>95</v>
      </c>
      <c r="E119" s="137">
        <v>26.75</v>
      </c>
      <c r="F119" s="139"/>
      <c r="G119" s="135"/>
      <c r="H119" s="110">
        <f t="shared" si="21"/>
        <v>0</v>
      </c>
      <c r="I119" s="142"/>
      <c r="J119" s="142"/>
      <c r="K119" s="113">
        <f t="shared" si="39"/>
        <v>0</v>
      </c>
      <c r="L119" s="41">
        <f t="shared" si="23"/>
        <v>0</v>
      </c>
      <c r="M119" s="110">
        <f t="shared" si="24"/>
        <v>0</v>
      </c>
      <c r="N119" s="110">
        <f t="shared" si="25"/>
        <v>0</v>
      </c>
      <c r="O119" s="110">
        <f t="shared" si="26"/>
        <v>0</v>
      </c>
      <c r="P119" s="111">
        <f t="shared" si="40"/>
        <v>0</v>
      </c>
      <c r="Q119" s="61" t="s">
        <v>46</v>
      </c>
    </row>
    <row r="120" spans="1:17" ht="33.75" x14ac:dyDescent="0.2">
      <c r="A120" s="36">
        <v>106</v>
      </c>
      <c r="B120" s="24" t="s">
        <v>87</v>
      </c>
      <c r="C120" s="138" t="s">
        <v>116</v>
      </c>
      <c r="D120" s="136" t="s">
        <v>76</v>
      </c>
      <c r="E120" s="137">
        <v>107</v>
      </c>
      <c r="F120" s="139"/>
      <c r="G120" s="135"/>
      <c r="H120" s="110">
        <f t="shared" si="21"/>
        <v>0</v>
      </c>
      <c r="I120" s="142"/>
      <c r="J120" s="142"/>
      <c r="K120" s="113">
        <f t="shared" si="39"/>
        <v>0</v>
      </c>
      <c r="L120" s="41">
        <f t="shared" si="23"/>
        <v>0</v>
      </c>
      <c r="M120" s="110">
        <f t="shared" si="24"/>
        <v>0</v>
      </c>
      <c r="N120" s="110">
        <f t="shared" si="25"/>
        <v>0</v>
      </c>
      <c r="O120" s="110">
        <f t="shared" si="26"/>
        <v>0</v>
      </c>
      <c r="P120" s="111">
        <f t="shared" si="40"/>
        <v>0</v>
      </c>
      <c r="Q120" s="61" t="s">
        <v>46</v>
      </c>
    </row>
    <row r="121" spans="1:17" ht="22.5" x14ac:dyDescent="0.2">
      <c r="A121" s="36">
        <v>107</v>
      </c>
      <c r="B121" s="24" t="s">
        <v>87</v>
      </c>
      <c r="C121" s="165" t="s">
        <v>117</v>
      </c>
      <c r="D121" s="144" t="s">
        <v>70</v>
      </c>
      <c r="E121" s="151">
        <v>642</v>
      </c>
      <c r="F121" s="173"/>
      <c r="G121" s="135"/>
      <c r="H121" s="135">
        <f t="shared" si="21"/>
        <v>0</v>
      </c>
      <c r="I121" s="142"/>
      <c r="J121" s="142"/>
      <c r="K121" s="171">
        <f t="shared" si="39"/>
        <v>0</v>
      </c>
      <c r="L121" s="41">
        <f t="shared" si="23"/>
        <v>0</v>
      </c>
      <c r="M121" s="135">
        <f t="shared" si="24"/>
        <v>0</v>
      </c>
      <c r="N121" s="135">
        <f t="shared" si="25"/>
        <v>0</v>
      </c>
      <c r="O121" s="135">
        <f t="shared" si="26"/>
        <v>0</v>
      </c>
      <c r="P121" s="172">
        <f t="shared" si="40"/>
        <v>0</v>
      </c>
      <c r="Q121" s="61" t="s">
        <v>46</v>
      </c>
    </row>
    <row r="122" spans="1:17" ht="45" x14ac:dyDescent="0.2">
      <c r="A122" s="36">
        <v>108</v>
      </c>
      <c r="B122" s="24" t="s">
        <v>87</v>
      </c>
      <c r="C122" s="40" t="s">
        <v>315</v>
      </c>
      <c r="D122" s="144" t="s">
        <v>89</v>
      </c>
      <c r="E122" s="194">
        <v>1.35</v>
      </c>
      <c r="F122" s="173"/>
      <c r="G122" s="135"/>
      <c r="H122" s="135">
        <f t="shared" si="21"/>
        <v>0</v>
      </c>
      <c r="I122" s="142"/>
      <c r="J122" s="142"/>
      <c r="K122" s="171">
        <f t="shared" si="39"/>
        <v>0</v>
      </c>
      <c r="L122" s="41">
        <f t="shared" si="23"/>
        <v>0</v>
      </c>
      <c r="M122" s="135">
        <f t="shared" si="24"/>
        <v>0</v>
      </c>
      <c r="N122" s="135">
        <f t="shared" si="25"/>
        <v>0</v>
      </c>
      <c r="O122" s="135">
        <f t="shared" si="26"/>
        <v>0</v>
      </c>
      <c r="P122" s="172">
        <f t="shared" si="40"/>
        <v>0</v>
      </c>
      <c r="Q122" s="61" t="s">
        <v>46</v>
      </c>
    </row>
    <row r="123" spans="1:17" ht="45" x14ac:dyDescent="0.2">
      <c r="A123" s="36">
        <v>109</v>
      </c>
      <c r="B123" s="24" t="s">
        <v>87</v>
      </c>
      <c r="C123" s="40" t="s">
        <v>316</v>
      </c>
      <c r="D123" s="144" t="s">
        <v>89</v>
      </c>
      <c r="E123" s="194">
        <v>13.65</v>
      </c>
      <c r="F123" s="173"/>
      <c r="G123" s="135"/>
      <c r="H123" s="135">
        <f t="shared" si="21"/>
        <v>0</v>
      </c>
      <c r="I123" s="142"/>
      <c r="J123" s="142"/>
      <c r="K123" s="171">
        <f t="shared" si="39"/>
        <v>0</v>
      </c>
      <c r="L123" s="41">
        <f t="shared" si="23"/>
        <v>0</v>
      </c>
      <c r="M123" s="135">
        <f t="shared" si="24"/>
        <v>0</v>
      </c>
      <c r="N123" s="135">
        <f t="shared" si="25"/>
        <v>0</v>
      </c>
      <c r="O123" s="135">
        <f t="shared" si="26"/>
        <v>0</v>
      </c>
      <c r="P123" s="172">
        <f t="shared" si="40"/>
        <v>0</v>
      </c>
      <c r="Q123" s="61" t="s">
        <v>46</v>
      </c>
    </row>
    <row r="124" spans="1:17" ht="22.5" x14ac:dyDescent="0.2">
      <c r="A124" s="36">
        <v>110</v>
      </c>
      <c r="B124" s="24" t="s">
        <v>87</v>
      </c>
      <c r="C124" s="40" t="s">
        <v>319</v>
      </c>
      <c r="D124" s="144" t="s">
        <v>312</v>
      </c>
      <c r="E124" s="151">
        <v>107</v>
      </c>
      <c r="F124" s="173"/>
      <c r="G124" s="135"/>
      <c r="H124" s="135">
        <f t="shared" si="21"/>
        <v>0</v>
      </c>
      <c r="I124" s="142"/>
      <c r="J124" s="142"/>
      <c r="K124" s="171">
        <f t="shared" si="39"/>
        <v>0</v>
      </c>
      <c r="L124" s="41">
        <f t="shared" si="23"/>
        <v>0</v>
      </c>
      <c r="M124" s="135">
        <f t="shared" si="24"/>
        <v>0</v>
      </c>
      <c r="N124" s="135">
        <f t="shared" si="25"/>
        <v>0</v>
      </c>
      <c r="O124" s="135">
        <f t="shared" si="26"/>
        <v>0</v>
      </c>
      <c r="P124" s="172">
        <f t="shared" si="40"/>
        <v>0</v>
      </c>
      <c r="Q124" s="61" t="s">
        <v>46</v>
      </c>
    </row>
    <row r="125" spans="1:17" ht="22.5" x14ac:dyDescent="0.2">
      <c r="A125" s="36">
        <v>111</v>
      </c>
      <c r="B125" s="24" t="s">
        <v>87</v>
      </c>
      <c r="C125" s="40" t="s">
        <v>320</v>
      </c>
      <c r="D125" s="24" t="s">
        <v>95</v>
      </c>
      <c r="E125" s="151">
        <v>856</v>
      </c>
      <c r="F125" s="173"/>
      <c r="G125" s="135"/>
      <c r="H125" s="135">
        <f t="shared" si="21"/>
        <v>0</v>
      </c>
      <c r="I125" s="142"/>
      <c r="J125" s="142"/>
      <c r="K125" s="171">
        <f t="shared" si="39"/>
        <v>0</v>
      </c>
      <c r="L125" s="41">
        <f t="shared" si="23"/>
        <v>0</v>
      </c>
      <c r="M125" s="135">
        <f t="shared" si="24"/>
        <v>0</v>
      </c>
      <c r="N125" s="135">
        <f t="shared" si="25"/>
        <v>0</v>
      </c>
      <c r="O125" s="135">
        <f t="shared" si="26"/>
        <v>0</v>
      </c>
      <c r="P125" s="172">
        <f t="shared" si="40"/>
        <v>0</v>
      </c>
      <c r="Q125" s="61" t="s">
        <v>46</v>
      </c>
    </row>
    <row r="126" spans="1:17" ht="22.5" x14ac:dyDescent="0.2">
      <c r="A126" s="36">
        <v>112</v>
      </c>
      <c r="B126" s="24" t="s">
        <v>87</v>
      </c>
      <c r="C126" s="40" t="s">
        <v>321</v>
      </c>
      <c r="D126" s="24" t="s">
        <v>95</v>
      </c>
      <c r="E126" s="151">
        <v>96.3</v>
      </c>
      <c r="F126" s="173"/>
      <c r="G126" s="135"/>
      <c r="H126" s="135">
        <f t="shared" ref="H126" si="41">F126*G126</f>
        <v>0</v>
      </c>
      <c r="I126" s="142"/>
      <c r="J126" s="142"/>
      <c r="K126" s="171">
        <f t="shared" ref="K126" si="42">SUM(H126:J126)</f>
        <v>0</v>
      </c>
      <c r="L126" s="41">
        <f t="shared" ref="L126" si="43">E126*F126</f>
        <v>0</v>
      </c>
      <c r="M126" s="135">
        <f t="shared" ref="M126" si="44">H126*E126</f>
        <v>0</v>
      </c>
      <c r="N126" s="135">
        <f t="shared" ref="N126" si="45">I126*E126</f>
        <v>0</v>
      </c>
      <c r="O126" s="135">
        <f t="shared" ref="O126" si="46">J126*E126</f>
        <v>0</v>
      </c>
      <c r="P126" s="172">
        <f t="shared" ref="P126" si="47">SUM(M126:O126)</f>
        <v>0</v>
      </c>
      <c r="Q126" s="61" t="s">
        <v>46</v>
      </c>
    </row>
    <row r="127" spans="1:17" ht="22.5" x14ac:dyDescent="0.2">
      <c r="A127" s="36">
        <v>113</v>
      </c>
      <c r="B127" s="24" t="s">
        <v>87</v>
      </c>
      <c r="C127" s="40" t="s">
        <v>317</v>
      </c>
      <c r="D127" s="144" t="s">
        <v>312</v>
      </c>
      <c r="E127" s="151">
        <v>107</v>
      </c>
      <c r="F127" s="173"/>
      <c r="G127" s="135"/>
      <c r="H127" s="135">
        <f t="shared" si="21"/>
        <v>0</v>
      </c>
      <c r="I127" s="142"/>
      <c r="J127" s="142"/>
      <c r="K127" s="171">
        <f t="shared" si="39"/>
        <v>0</v>
      </c>
      <c r="L127" s="41">
        <f t="shared" si="23"/>
        <v>0</v>
      </c>
      <c r="M127" s="135">
        <f t="shared" si="24"/>
        <v>0</v>
      </c>
      <c r="N127" s="135">
        <f t="shared" si="25"/>
        <v>0</v>
      </c>
      <c r="O127" s="135">
        <f t="shared" si="26"/>
        <v>0</v>
      </c>
      <c r="P127" s="172">
        <f t="shared" si="40"/>
        <v>0</v>
      </c>
      <c r="Q127" s="61" t="s">
        <v>46</v>
      </c>
    </row>
    <row r="128" spans="1:17" ht="22.5" x14ac:dyDescent="0.2">
      <c r="A128" s="36">
        <v>114</v>
      </c>
      <c r="B128" s="24" t="s">
        <v>87</v>
      </c>
      <c r="C128" s="138" t="s">
        <v>322</v>
      </c>
      <c r="D128" s="136" t="s">
        <v>66</v>
      </c>
      <c r="E128" s="140">
        <v>87</v>
      </c>
      <c r="F128" s="139"/>
      <c r="G128" s="135"/>
      <c r="H128" s="110">
        <f t="shared" si="21"/>
        <v>0</v>
      </c>
      <c r="I128" s="142"/>
      <c r="J128" s="142"/>
      <c r="K128" s="113">
        <f t="shared" si="39"/>
        <v>0</v>
      </c>
      <c r="L128" s="41">
        <f t="shared" si="23"/>
        <v>0</v>
      </c>
      <c r="M128" s="110">
        <f t="shared" si="24"/>
        <v>0</v>
      </c>
      <c r="N128" s="110">
        <f t="shared" si="25"/>
        <v>0</v>
      </c>
      <c r="O128" s="110">
        <f t="shared" si="26"/>
        <v>0</v>
      </c>
      <c r="P128" s="111">
        <f t="shared" si="40"/>
        <v>0</v>
      </c>
      <c r="Q128" s="61" t="s">
        <v>46</v>
      </c>
    </row>
    <row r="129" spans="1:17" ht="22.5" x14ac:dyDescent="0.2">
      <c r="A129" s="36">
        <v>115</v>
      </c>
      <c r="B129" s="24" t="s">
        <v>87</v>
      </c>
      <c r="C129" s="138" t="s">
        <v>323</v>
      </c>
      <c r="D129" s="136" t="s">
        <v>66</v>
      </c>
      <c r="E129" s="140">
        <v>145.69999999999999</v>
      </c>
      <c r="F129" s="139"/>
      <c r="G129" s="135"/>
      <c r="H129" s="110">
        <f t="shared" ref="H129" si="48">F129*G129</f>
        <v>0</v>
      </c>
      <c r="I129" s="142"/>
      <c r="J129" s="142"/>
      <c r="K129" s="113">
        <f t="shared" ref="K129" si="49">SUM(H129:J129)</f>
        <v>0</v>
      </c>
      <c r="L129" s="41">
        <f t="shared" ref="L129" si="50">E129*F129</f>
        <v>0</v>
      </c>
      <c r="M129" s="110">
        <f t="shared" ref="M129" si="51">H129*E129</f>
        <v>0</v>
      </c>
      <c r="N129" s="110">
        <f t="shared" ref="N129" si="52">I129*E129</f>
        <v>0</v>
      </c>
      <c r="O129" s="110">
        <f t="shared" ref="O129" si="53">J129*E129</f>
        <v>0</v>
      </c>
      <c r="P129" s="111">
        <f t="shared" ref="P129" si="54">SUM(M129:O129)</f>
        <v>0</v>
      </c>
      <c r="Q129" s="61" t="s">
        <v>46</v>
      </c>
    </row>
    <row r="130" spans="1:17" ht="12" customHeight="1" thickBot="1" x14ac:dyDescent="0.25">
      <c r="A130" s="286" t="s">
        <v>62</v>
      </c>
      <c r="B130" s="287"/>
      <c r="C130" s="287"/>
      <c r="D130" s="287"/>
      <c r="E130" s="287"/>
      <c r="F130" s="287"/>
      <c r="G130" s="287"/>
      <c r="H130" s="287"/>
      <c r="I130" s="287"/>
      <c r="J130" s="287"/>
      <c r="K130" s="288"/>
      <c r="L130" s="127">
        <f>SUM(L14:L129)</f>
        <v>0</v>
      </c>
      <c r="M130" s="128">
        <f>SUM(M14:M129)</f>
        <v>0</v>
      </c>
      <c r="N130" s="128">
        <f>SUM(N14:N129)</f>
        <v>0</v>
      </c>
      <c r="O130" s="128">
        <f>SUM(O14:O129)</f>
        <v>0</v>
      </c>
      <c r="P130" s="129">
        <f>SUM(P14:P129)</f>
        <v>0</v>
      </c>
    </row>
    <row r="131" spans="1:17" x14ac:dyDescent="0.2">
      <c r="A131" s="16"/>
      <c r="B131" s="16"/>
      <c r="C131" s="16"/>
      <c r="D131" s="16"/>
      <c r="E131" s="16"/>
      <c r="F131" s="16"/>
      <c r="G131" s="16"/>
      <c r="H131" s="16"/>
      <c r="I131" s="16"/>
      <c r="J131" s="16"/>
      <c r="K131" s="16"/>
      <c r="L131" s="16"/>
      <c r="M131" s="16"/>
      <c r="N131" s="16"/>
      <c r="O131" s="16"/>
      <c r="P131" s="16"/>
    </row>
    <row r="132" spans="1:17" x14ac:dyDescent="0.2">
      <c r="A132" s="16"/>
      <c r="B132" s="16"/>
      <c r="C132" s="16"/>
      <c r="D132" s="16"/>
      <c r="E132" s="16"/>
      <c r="F132" s="16"/>
      <c r="G132" s="16"/>
      <c r="H132" s="16"/>
      <c r="I132" s="16"/>
      <c r="J132" s="16"/>
      <c r="K132" s="16"/>
      <c r="L132" s="16"/>
      <c r="M132" s="16"/>
      <c r="N132" s="16"/>
      <c r="O132" s="16"/>
      <c r="P132" s="16"/>
    </row>
    <row r="133" spans="1:17" x14ac:dyDescent="0.2">
      <c r="A133" s="1" t="s">
        <v>14</v>
      </c>
      <c r="B133" s="16"/>
      <c r="C133" s="289">
        <f>'Kops n'!C36:H36</f>
        <v>0</v>
      </c>
      <c r="D133" s="289"/>
      <c r="E133" s="289"/>
      <c r="F133" s="289"/>
      <c r="G133" s="289"/>
      <c r="H133" s="289"/>
      <c r="I133" s="16"/>
      <c r="J133" s="16"/>
      <c r="K133" s="16"/>
      <c r="L133" s="16"/>
      <c r="M133" s="16"/>
      <c r="N133" s="16"/>
      <c r="O133" s="16"/>
      <c r="P133" s="16"/>
    </row>
    <row r="134" spans="1:17" x14ac:dyDescent="0.2">
      <c r="A134" s="16"/>
      <c r="B134" s="16"/>
      <c r="C134" s="215" t="s">
        <v>15</v>
      </c>
      <c r="D134" s="215"/>
      <c r="E134" s="215"/>
      <c r="F134" s="215"/>
      <c r="G134" s="215"/>
      <c r="H134" s="215"/>
      <c r="I134" s="16"/>
      <c r="J134" s="16"/>
      <c r="K134" s="16"/>
      <c r="L134" s="16"/>
      <c r="M134" s="16"/>
      <c r="N134" s="16"/>
      <c r="O134" s="16"/>
      <c r="P134" s="16"/>
    </row>
    <row r="135" spans="1:17" x14ac:dyDescent="0.2">
      <c r="A135" s="16"/>
      <c r="B135" s="16"/>
      <c r="C135" s="16"/>
      <c r="D135" s="16"/>
      <c r="E135" s="16"/>
      <c r="F135" s="16"/>
      <c r="G135" s="16"/>
      <c r="H135" s="16"/>
      <c r="I135" s="16"/>
      <c r="J135" s="16"/>
      <c r="K135" s="16"/>
      <c r="L135" s="16"/>
      <c r="M135" s="16"/>
      <c r="N135" s="16"/>
      <c r="O135" s="16"/>
      <c r="P135" s="16"/>
    </row>
    <row r="136" spans="1:17" x14ac:dyDescent="0.2">
      <c r="A136" s="237" t="str">
        <f>'Kops n'!A39:D39</f>
        <v>Tāme sastādīta 2023. gada __. __________</v>
      </c>
      <c r="B136" s="238"/>
      <c r="C136" s="238"/>
      <c r="D136" s="238"/>
      <c r="E136" s="16"/>
      <c r="F136" s="16"/>
      <c r="G136" s="16"/>
      <c r="H136" s="16"/>
      <c r="I136" s="16"/>
      <c r="J136" s="16"/>
      <c r="K136" s="16"/>
      <c r="L136" s="16"/>
      <c r="M136" s="16"/>
      <c r="N136" s="16"/>
      <c r="O136" s="16"/>
      <c r="P136" s="16"/>
    </row>
    <row r="137" spans="1:17" x14ac:dyDescent="0.2">
      <c r="A137" s="16"/>
      <c r="B137" s="16"/>
      <c r="C137" s="16"/>
      <c r="D137" s="16"/>
      <c r="E137" s="16"/>
      <c r="F137" s="16"/>
      <c r="G137" s="16"/>
      <c r="H137" s="16"/>
      <c r="I137" s="16"/>
      <c r="J137" s="16"/>
      <c r="K137" s="16"/>
      <c r="L137" s="16"/>
      <c r="M137" s="16"/>
      <c r="N137" s="16"/>
      <c r="O137" s="16"/>
      <c r="P137" s="16"/>
    </row>
    <row r="138" spans="1:17" x14ac:dyDescent="0.2">
      <c r="A138" s="1" t="s">
        <v>41</v>
      </c>
      <c r="B138" s="16"/>
      <c r="C138" s="289">
        <f>'Kops n'!C41:H41</f>
        <v>0</v>
      </c>
      <c r="D138" s="289"/>
      <c r="E138" s="289"/>
      <c r="F138" s="289"/>
      <c r="G138" s="289"/>
      <c r="H138" s="289"/>
      <c r="I138" s="16"/>
      <c r="J138" s="16"/>
      <c r="K138" s="16"/>
      <c r="L138" s="16"/>
      <c r="M138" s="16"/>
      <c r="N138" s="16"/>
      <c r="O138" s="16"/>
      <c r="P138" s="16"/>
    </row>
    <row r="139" spans="1:17" x14ac:dyDescent="0.2">
      <c r="A139" s="16"/>
      <c r="B139" s="16"/>
      <c r="C139" s="215" t="s">
        <v>15</v>
      </c>
      <c r="D139" s="215"/>
      <c r="E139" s="215"/>
      <c r="F139" s="215"/>
      <c r="G139" s="215"/>
      <c r="H139" s="215"/>
      <c r="I139" s="16"/>
      <c r="J139" s="16"/>
      <c r="K139" s="16"/>
      <c r="L139" s="16"/>
      <c r="M139" s="16"/>
      <c r="N139" s="16"/>
      <c r="O139" s="16"/>
      <c r="P139" s="16"/>
    </row>
    <row r="140" spans="1:17" x14ac:dyDescent="0.2">
      <c r="A140" s="16"/>
      <c r="B140" s="16"/>
      <c r="C140" s="16"/>
      <c r="D140" s="16"/>
      <c r="E140" s="16"/>
      <c r="F140" s="16"/>
      <c r="G140" s="16"/>
      <c r="H140" s="16"/>
      <c r="I140" s="16"/>
      <c r="J140" s="16"/>
      <c r="K140" s="16"/>
      <c r="L140" s="16"/>
      <c r="M140" s="16"/>
      <c r="N140" s="16"/>
      <c r="O140" s="16"/>
      <c r="P140" s="16"/>
    </row>
    <row r="141" spans="1:17" x14ac:dyDescent="0.2">
      <c r="A141" s="78" t="s">
        <v>16</v>
      </c>
      <c r="B141" s="42"/>
      <c r="C141" s="84">
        <f>'Kops n'!C44</f>
        <v>0</v>
      </c>
      <c r="D141" s="42"/>
      <c r="E141" s="16"/>
      <c r="F141" s="16"/>
      <c r="G141" s="16"/>
      <c r="H141" s="16"/>
      <c r="I141" s="16"/>
      <c r="J141" s="16"/>
      <c r="K141" s="16"/>
      <c r="L141" s="16"/>
      <c r="M141" s="16"/>
      <c r="N141" s="16"/>
      <c r="O141" s="16"/>
      <c r="P141" s="16"/>
    </row>
    <row r="142" spans="1:17" x14ac:dyDescent="0.2">
      <c r="A142" s="16"/>
      <c r="B142" s="16"/>
      <c r="C142" s="16"/>
      <c r="D142" s="16"/>
      <c r="E142" s="16"/>
      <c r="F142" s="16"/>
      <c r="G142" s="16"/>
      <c r="H142" s="16"/>
      <c r="I142" s="16"/>
      <c r="J142" s="16"/>
      <c r="K142" s="16"/>
      <c r="L142" s="16"/>
      <c r="M142" s="16"/>
      <c r="N142" s="16"/>
      <c r="O142" s="16"/>
      <c r="P1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39:H139"/>
    <mergeCell ref="C4:I4"/>
    <mergeCell ref="F12:K12"/>
    <mergeCell ref="A9:F9"/>
    <mergeCell ref="J9:M9"/>
    <mergeCell ref="D8:L8"/>
    <mergeCell ref="A130:K130"/>
    <mergeCell ref="C133:H133"/>
    <mergeCell ref="C134:H134"/>
    <mergeCell ref="A136:D136"/>
    <mergeCell ref="C138:H138"/>
  </mergeCells>
  <conditionalFormatting sqref="A14:B16 A17:A129 F44:G50 C46:C49 F52:G58 C54:C57 F91:G99 B119:C120 F119:G120">
    <cfRule type="cellIs" dxfId="344" priority="78" operator="equal">
      <formula>0</formula>
    </cfRule>
  </conditionalFormatting>
  <conditionalFormatting sqref="A9:F9">
    <cfRule type="containsText" dxfId="343" priority="88" operator="containsText" text="Tāme sastādīta  20__. gada tirgus cenās, pamatojoties uz ___ daļas rasējumiem">
      <formula>NOT(ISERROR(SEARCH("Tāme sastādīta  20__. gada tirgus cenās, pamatojoties uz ___ daļas rasējumiem",A9)))</formula>
    </cfRule>
  </conditionalFormatting>
  <conditionalFormatting sqref="A130:K130">
    <cfRule type="containsText" dxfId="342" priority="73" operator="containsText" text="Tiešās izmaksas kopā, t. sk. darba devēja sociālais nodoklis __.__% ">
      <formula>NOT(ISERROR(SEARCH("Tiešās izmaksas kopā, t. sk. darba devēja sociālais nodoklis __.__% ",A130)))</formula>
    </cfRule>
  </conditionalFormatting>
  <conditionalFormatting sqref="B17:B113">
    <cfRule type="cellIs" dxfId="341" priority="9" operator="equal">
      <formula>0</formula>
    </cfRule>
  </conditionalFormatting>
  <conditionalFormatting sqref="B114:G118">
    <cfRule type="cellIs" dxfId="340" priority="20" operator="equal">
      <formula>0</formula>
    </cfRule>
  </conditionalFormatting>
  <conditionalFormatting sqref="B121:G129">
    <cfRule type="cellIs" dxfId="339" priority="19" operator="equal">
      <formula>0</formula>
    </cfRule>
  </conditionalFormatting>
  <conditionalFormatting sqref="C14:C30">
    <cfRule type="cellIs" dxfId="338" priority="66" operator="equal">
      <formula>0</formula>
    </cfRule>
  </conditionalFormatting>
  <conditionalFormatting sqref="C34">
    <cfRule type="cellIs" dxfId="337" priority="65" operator="equal">
      <formula>0</formula>
    </cfRule>
  </conditionalFormatting>
  <conditionalFormatting sqref="C36:C41">
    <cfRule type="cellIs" dxfId="336" priority="64" operator="equal">
      <formula>0</formula>
    </cfRule>
  </conditionalFormatting>
  <conditionalFormatting sqref="C44">
    <cfRule type="cellIs" dxfId="335" priority="46" operator="equal">
      <formula>0</formula>
    </cfRule>
  </conditionalFormatting>
  <conditionalFormatting sqref="C52">
    <cfRule type="cellIs" dxfId="334" priority="43" operator="equal">
      <formula>0</formula>
    </cfRule>
  </conditionalFormatting>
  <conditionalFormatting sqref="C60">
    <cfRule type="cellIs" dxfId="333" priority="63" operator="equal">
      <formula>0</formula>
    </cfRule>
  </conditionalFormatting>
  <conditionalFormatting sqref="C62:C68">
    <cfRule type="cellIs" dxfId="332" priority="62" operator="equal">
      <formula>0</formula>
    </cfRule>
  </conditionalFormatting>
  <conditionalFormatting sqref="C91:C94">
    <cfRule type="cellIs" dxfId="331" priority="15" operator="equal">
      <formula>0</formula>
    </cfRule>
  </conditionalFormatting>
  <conditionalFormatting sqref="C101:C107">
    <cfRule type="cellIs" dxfId="330" priority="37" operator="equal">
      <formula>0</formula>
    </cfRule>
  </conditionalFormatting>
  <conditionalFormatting sqref="C33:G33 C59:G59 C85:G85 C100:G100">
    <cfRule type="cellIs" dxfId="329" priority="67" operator="equal">
      <formula>0</formula>
    </cfRule>
  </conditionalFormatting>
  <conditionalFormatting sqref="C43:G43">
    <cfRule type="cellIs" dxfId="328" priority="47" operator="equal">
      <formula>0</formula>
    </cfRule>
  </conditionalFormatting>
  <conditionalFormatting sqref="C51:G51">
    <cfRule type="cellIs" dxfId="327" priority="44" operator="equal">
      <formula>0</formula>
    </cfRule>
  </conditionalFormatting>
  <conditionalFormatting sqref="C72:G82">
    <cfRule type="cellIs" dxfId="326" priority="54" operator="equal">
      <formula>0</formula>
    </cfRule>
  </conditionalFormatting>
  <conditionalFormatting sqref="C90:G90">
    <cfRule type="cellIs" dxfId="325" priority="16" operator="equal">
      <formula>0</formula>
    </cfRule>
  </conditionalFormatting>
  <conditionalFormatting sqref="C110:G111">
    <cfRule type="cellIs" dxfId="324" priority="33" operator="equal">
      <formula>0</formula>
    </cfRule>
  </conditionalFormatting>
  <conditionalFormatting sqref="C113:G113">
    <cfRule type="cellIs" dxfId="323" priority="2" operator="equal">
      <formula>0</formula>
    </cfRule>
  </conditionalFormatting>
  <conditionalFormatting sqref="C133:H133">
    <cfRule type="cellIs" dxfId="322" priority="81" operator="equal">
      <formula>0</formula>
    </cfRule>
  </conditionalFormatting>
  <conditionalFormatting sqref="C138:H138">
    <cfRule type="cellIs" dxfId="321" priority="82" operator="equal">
      <formula>0</formula>
    </cfRule>
  </conditionalFormatting>
  <conditionalFormatting sqref="C2:I2">
    <cfRule type="cellIs" dxfId="320" priority="87" operator="equal">
      <formula>0</formula>
    </cfRule>
  </conditionalFormatting>
  <conditionalFormatting sqref="C4:I4">
    <cfRule type="cellIs" dxfId="319" priority="79" operator="equal">
      <formula>0</formula>
    </cfRule>
  </conditionalFormatting>
  <conditionalFormatting sqref="D1">
    <cfRule type="cellIs" dxfId="318" priority="75" operator="equal">
      <formula>0</formula>
    </cfRule>
  </conditionalFormatting>
  <conditionalFormatting sqref="D92:E93 D94">
    <cfRule type="cellIs" dxfId="317" priority="14" operator="equal">
      <formula>0</formula>
    </cfRule>
  </conditionalFormatting>
  <conditionalFormatting sqref="D14:G14 F15:G18 D19:G19 D29:G29">
    <cfRule type="cellIs" dxfId="316" priority="68" operator="equal">
      <formula>0</formula>
    </cfRule>
  </conditionalFormatting>
  <conditionalFormatting sqref="D5:L8">
    <cfRule type="cellIs" dxfId="315" priority="76" operator="equal">
      <formula>0</formula>
    </cfRule>
  </conditionalFormatting>
  <conditionalFormatting sqref="E83:G84">
    <cfRule type="cellIs" dxfId="314" priority="53" operator="equal">
      <formula>0</formula>
    </cfRule>
  </conditionalFormatting>
  <conditionalFormatting sqref="F20:G28">
    <cfRule type="cellIs" dxfId="313" priority="58" operator="equal">
      <formula>0</formula>
    </cfRule>
  </conditionalFormatting>
  <conditionalFormatting sqref="F30:G32">
    <cfRule type="cellIs" dxfId="312" priority="57" operator="equal">
      <formula>0</formula>
    </cfRule>
  </conditionalFormatting>
  <conditionalFormatting sqref="F34:G42">
    <cfRule type="cellIs" dxfId="311" priority="56" operator="equal">
      <formula>0</formula>
    </cfRule>
  </conditionalFormatting>
  <conditionalFormatting sqref="F60:G71">
    <cfRule type="cellIs" dxfId="310" priority="55" operator="equal">
      <formula>0</formula>
    </cfRule>
  </conditionalFormatting>
  <conditionalFormatting sqref="F86:G89">
    <cfRule type="cellIs" dxfId="309" priority="52" operator="equal">
      <formula>0</formula>
    </cfRule>
  </conditionalFormatting>
  <conditionalFormatting sqref="F101:G109">
    <cfRule type="cellIs" dxfId="308" priority="36" operator="equal">
      <formula>0</formula>
    </cfRule>
  </conditionalFormatting>
  <conditionalFormatting sqref="F112:G112">
    <cfRule type="cellIs" dxfId="307" priority="11" operator="equal">
      <formula>0</formula>
    </cfRule>
  </conditionalFormatting>
  <conditionalFormatting sqref="H14:H129 K14:P129">
    <cfRule type="cellIs" dxfId="306" priority="7" operator="equal">
      <formula>0</formula>
    </cfRule>
  </conditionalFormatting>
  <conditionalFormatting sqref="I14:J129">
    <cfRule type="cellIs" dxfId="305" priority="3" operator="equal">
      <formula>0</formula>
    </cfRule>
  </conditionalFormatting>
  <conditionalFormatting sqref="L130:P130">
    <cfRule type="cellIs" dxfId="304" priority="80" operator="equal">
      <formula>0</formula>
    </cfRule>
  </conditionalFormatting>
  <conditionalFormatting sqref="N9:O9">
    <cfRule type="cellIs" dxfId="303" priority="90" operator="equal">
      <formula>0</formula>
    </cfRule>
  </conditionalFormatting>
  <conditionalFormatting sqref="Q14:Q129">
    <cfRule type="cellIs" dxfId="302" priority="1" operator="equal">
      <formula>0</formula>
    </cfRule>
  </conditionalFormatting>
  <dataValidations count="1">
    <dataValidation type="list" allowBlank="1" showInputMessage="1" showErrorMessage="1" sqref="Q14:Q129" xr:uid="{96EB30D8-7ECD-40A1-8337-C3D38FB50E71}">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4" operator="containsText" id="{EB1478B1-7CEE-4166-B5AA-31180DE08C6C}">
            <xm:f>NOT(ISERROR(SEARCH("Tāme sastādīta ____. gada ___. ______________",A136)))</xm:f>
            <xm:f>"Tāme sastādīta ____. gada ___. ______________"</xm:f>
            <x14:dxf>
              <font>
                <color auto="1"/>
              </font>
              <fill>
                <patternFill>
                  <bgColor rgb="FFC6EFCE"/>
                </patternFill>
              </fill>
            </x14:dxf>
          </x14:cfRule>
          <xm:sqref>A136</xm:sqref>
        </x14:conditionalFormatting>
        <x14:conditionalFormatting xmlns:xm="http://schemas.microsoft.com/office/excel/2006/main">
          <x14:cfRule type="containsText" priority="83" operator="containsText" id="{CB0C9649-3F63-46F2-A291-D15D80BFBF7C}">
            <xm:f>NOT(ISERROR(SEARCH("Sertifikāta Nr. _________________________________",A141)))</xm:f>
            <xm:f>"Sertifikāta Nr. _________________________________"</xm:f>
            <x14:dxf>
              <font>
                <color auto="1"/>
              </font>
              <fill>
                <patternFill>
                  <bgColor rgb="FFC6EFCE"/>
                </patternFill>
              </fill>
            </x14:dxf>
          </x14:cfRule>
          <xm:sqref>A141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42"/>
  <sheetViews>
    <sheetView topLeftCell="A113" zoomScale="85" zoomScaleNormal="85" workbookViewId="0">
      <selection activeCell="V24" sqref="V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301" t="str">
        <f>'3a+c+n'!C2:I2</f>
        <v>Fasādes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'3a+c+n'!A9</f>
        <v>Tāme sastādīta  2023. gada tirgus cenās, pamatojoties uz AR daļas rasējumiem</v>
      </c>
      <c r="B9" s="298"/>
      <c r="C9" s="298"/>
      <c r="D9" s="298"/>
      <c r="E9" s="298"/>
      <c r="F9" s="298"/>
      <c r="G9" s="31"/>
      <c r="H9" s="31"/>
      <c r="I9" s="31"/>
      <c r="J9" s="299" t="s">
        <v>45</v>
      </c>
      <c r="K9" s="299"/>
      <c r="L9" s="299"/>
      <c r="M9" s="299"/>
      <c r="N9" s="300">
        <f>P130</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4"/>
      <c r="H14" s="114">
        <f>IF($C$4="Attiecināmās izmaksas",IF('3a+c+n'!$Q14="A",'3a+c+n'!H14,0),0)</f>
        <v>0</v>
      </c>
      <c r="I14" s="114"/>
      <c r="J14" s="114"/>
      <c r="K14" s="115">
        <f>IF($C$4="Attiecināmās izmaksas",IF('3a+c+n'!$Q14="A",'3a+c+n'!K14,0),0)</f>
        <v>0</v>
      </c>
      <c r="L14" s="63">
        <f>IF($C$4="Attiecināmās izmaksas",IF('3a+c+n'!$Q14="A",'3a+c+n'!L14,0),0)</f>
        <v>0</v>
      </c>
      <c r="M14" s="114">
        <f>IF($C$4="Attiecināmās izmaksas",IF('3a+c+n'!$Q14="A",'3a+c+n'!M14,0),0)</f>
        <v>0</v>
      </c>
      <c r="N14" s="114">
        <f>IF($C$4="Attiecināmās izmaksas",IF('3a+c+n'!$Q14="A",'3a+c+n'!N14,0),0)</f>
        <v>0</v>
      </c>
      <c r="O14" s="114">
        <f>IF($C$4="Attiecināmās izmaksas",IF('3a+c+n'!$Q14="A",'3a+c+n'!O14,0),0)</f>
        <v>0</v>
      </c>
      <c r="P14" s="115">
        <f>IF($C$4="Attiecināmās izmaksas",IF('3a+c+n'!$Q14="A",'3a+c+n'!P14,0),0)</f>
        <v>0</v>
      </c>
    </row>
    <row r="15" spans="1:16" ht="22.5" x14ac:dyDescent="0.2">
      <c r="A15" s="51">
        <f>IF(P15=0,0,IF(COUNTBLANK(P15)=1,0,COUNTA($P$14:P15)))</f>
        <v>0</v>
      </c>
      <c r="B15" s="24" t="str">
        <f>IF($C$4="Attiecināmās izmaksas",IF('3a+c+n'!$Q15="A",'3a+c+n'!B15,0),0)</f>
        <v>13-00000</v>
      </c>
      <c r="C15" s="24" t="str">
        <f>IF($C$4="Attiecināmās izmaksas",IF('3a+c+n'!$Q15="A",'3a+c+n'!C15,0),0)</f>
        <v>Pamatu atrakšana ~ 1,2 m dziļumā (nogāzes leņķis ne stāvāks par 50°)</v>
      </c>
      <c r="D15" s="24" t="str">
        <f>IF($C$4="Attiecināmās izmaksas",IF('3a+c+n'!$Q15="A",'3a+c+n'!D15,0),0)</f>
        <v>m3</v>
      </c>
      <c r="E15" s="46"/>
      <c r="F15" s="65"/>
      <c r="G15" s="116"/>
      <c r="H15" s="116">
        <f>IF($C$4="Attiecināmās izmaksas",IF('3a+c+n'!$Q15="A",'3a+c+n'!H15,0),0)</f>
        <v>0</v>
      </c>
      <c r="I15" s="116"/>
      <c r="J15" s="116"/>
      <c r="K15" s="117">
        <f>IF($C$4="Attiecināmās izmaksas",IF('3a+c+n'!$Q15="A",'3a+c+n'!K15,0),0)</f>
        <v>0</v>
      </c>
      <c r="L15" s="65">
        <f>IF($C$4="Attiecināmās izmaksas",IF('3a+c+n'!$Q15="A",'3a+c+n'!L15,0),0)</f>
        <v>0</v>
      </c>
      <c r="M15" s="116">
        <f>IF($C$4="Attiecināmās izmaksas",IF('3a+c+n'!$Q15="A",'3a+c+n'!M15,0),0)</f>
        <v>0</v>
      </c>
      <c r="N15" s="116">
        <f>IF($C$4="Attiecināmās izmaksas",IF('3a+c+n'!$Q15="A",'3a+c+n'!N15,0),0)</f>
        <v>0</v>
      </c>
      <c r="O15" s="116">
        <f>IF($C$4="Attiecināmās izmaksas",IF('3a+c+n'!$Q15="A",'3a+c+n'!O15,0),0)</f>
        <v>0</v>
      </c>
      <c r="P15" s="117">
        <f>IF($C$4="Attiecināmās izmaksas",IF('3a+c+n'!$Q15="A",'3a+c+n'!P15,0),0)</f>
        <v>0</v>
      </c>
    </row>
    <row r="16" spans="1:16" ht="22.5" x14ac:dyDescent="0.2">
      <c r="A16" s="51">
        <f>IF(P16=0,0,IF(COUNTBLANK(P16)=1,0,COUNTA($P$14:P16)))</f>
        <v>0</v>
      </c>
      <c r="B16" s="24" t="str">
        <f>IF($C$4="Attiecināmās izmaksas",IF('3a+c+n'!$Q16="A",'3a+c+n'!B16,0),0)</f>
        <v>13-00000</v>
      </c>
      <c r="C16" s="24" t="str">
        <f>IF($C$4="Attiecināmās izmaksas",IF('3a+c+n'!$Q16="A",'3a+c+n'!C16,0),0)</f>
        <v>Ventilācijas atvērumu daļēja aizmūrēšana</v>
      </c>
      <c r="D16" s="24" t="str">
        <f>IF($C$4="Attiecināmās izmaksas",IF('3a+c+n'!$Q16="A",'3a+c+n'!D16,0),0)</f>
        <v>m2</v>
      </c>
      <c r="E16" s="46"/>
      <c r="F16" s="65"/>
      <c r="G16" s="116"/>
      <c r="H16" s="116">
        <f>IF($C$4="Attiecināmās izmaksas",IF('3a+c+n'!$Q16="A",'3a+c+n'!H16,0),0)</f>
        <v>0</v>
      </c>
      <c r="I16" s="116"/>
      <c r="J16" s="116"/>
      <c r="K16" s="117">
        <f>IF($C$4="Attiecināmās izmaksas",IF('3a+c+n'!$Q16="A",'3a+c+n'!K16,0),0)</f>
        <v>0</v>
      </c>
      <c r="L16" s="65">
        <f>IF($C$4="Attiecināmās izmaksas",IF('3a+c+n'!$Q16="A",'3a+c+n'!L16,0),0)</f>
        <v>0</v>
      </c>
      <c r="M16" s="116">
        <f>IF($C$4="Attiecināmās izmaksas",IF('3a+c+n'!$Q16="A",'3a+c+n'!M16,0),0)</f>
        <v>0</v>
      </c>
      <c r="N16" s="116">
        <f>IF($C$4="Attiecināmās izmaksas",IF('3a+c+n'!$Q16="A",'3a+c+n'!N16,0),0)</f>
        <v>0</v>
      </c>
      <c r="O16" s="116">
        <f>IF($C$4="Attiecināmās izmaksas",IF('3a+c+n'!$Q16="A",'3a+c+n'!O16,0),0)</f>
        <v>0</v>
      </c>
      <c r="P16" s="117">
        <f>IF($C$4="Attiecināmās izmaksas",IF('3a+c+n'!$Q16="A",'3a+c+n'!P16,0),0)</f>
        <v>0</v>
      </c>
    </row>
    <row r="17" spans="1:16" ht="33.75" x14ac:dyDescent="0.2">
      <c r="A17" s="51">
        <f>IF(P17=0,0,IF(COUNTBLANK(P17)=1,0,COUNTA($P$14:P17)))</f>
        <v>0</v>
      </c>
      <c r="B17" s="24" t="str">
        <f>IF($C$4="Attiecināmās izmaksas",IF('3a+c+n'!$Q17="A",'3a+c+n'!B17,0),0)</f>
        <v>13-00000</v>
      </c>
      <c r="C17" s="24" t="str">
        <f>IF($C$4="Attiecināmās izmaksas",IF('3a+c+n'!$Q17="A",'3a+c+n'!C17,0),0)</f>
        <v>Pamatu (h=1,2m) un cokola (0,83 m) attīrīšana no bojātā un atslāņotā apmetuma un augsnes paliekām, esošā, nodrupušā apmetuma nokalšana</v>
      </c>
      <c r="D17" s="24" t="str">
        <f>IF($C$4="Attiecināmās izmaksas",IF('3a+c+n'!$Q17="A",'3a+c+n'!D17,0),0)</f>
        <v>m2</v>
      </c>
      <c r="E17" s="46"/>
      <c r="F17" s="65"/>
      <c r="G17" s="116"/>
      <c r="H17" s="116">
        <f>IF($C$4="Attiecināmās izmaksas",IF('3a+c+n'!$Q17="A",'3a+c+n'!H17,0),0)</f>
        <v>0</v>
      </c>
      <c r="I17" s="116"/>
      <c r="J17" s="116"/>
      <c r="K17" s="117">
        <f>IF($C$4="Attiecināmās izmaksas",IF('3a+c+n'!$Q17="A",'3a+c+n'!K17,0),0)</f>
        <v>0</v>
      </c>
      <c r="L17" s="65">
        <f>IF($C$4="Attiecināmās izmaksas",IF('3a+c+n'!$Q17="A",'3a+c+n'!L17,0),0)</f>
        <v>0</v>
      </c>
      <c r="M17" s="116">
        <f>IF($C$4="Attiecināmās izmaksas",IF('3a+c+n'!$Q17="A",'3a+c+n'!M17,0),0)</f>
        <v>0</v>
      </c>
      <c r="N17" s="116">
        <f>IF($C$4="Attiecināmās izmaksas",IF('3a+c+n'!$Q17="A",'3a+c+n'!N17,0),0)</f>
        <v>0</v>
      </c>
      <c r="O17" s="116">
        <f>IF($C$4="Attiecināmās izmaksas",IF('3a+c+n'!$Q17="A",'3a+c+n'!O17,0),0)</f>
        <v>0</v>
      </c>
      <c r="P17" s="117">
        <f>IF($C$4="Attiecināmās izmaksas",IF('3a+c+n'!$Q17="A",'3a+c+n'!P17,0),0)</f>
        <v>0</v>
      </c>
    </row>
    <row r="18" spans="1:16" ht="45" x14ac:dyDescent="0.2">
      <c r="A18" s="51">
        <f>IF(P18=0,0,IF(COUNTBLANK(P18)=1,0,COUNTA($P$14:P18)))</f>
        <v>0</v>
      </c>
      <c r="B18" s="24" t="str">
        <f>IF($C$4="Attiecināmās izmaksas",IF('3a+c+n'!$Q18="A",'3a+c+n'!B18,0),0)</f>
        <v>13-00000</v>
      </c>
      <c r="C18" s="24" t="str">
        <f>IF($C$4="Attiecināmās izmaksas",IF('3a+c+n'!$Q18="A",'3a+c+n'!C18,0),0)</f>
        <v>Pamatu un cokola virsmas izlīdzināšana ievērojot 20mm/m līdzenumu, izmantojot grunti Baumit Tiefengrund vai ekvivlentu un javu Baumit Beton 30 vai ekvivalentu.</v>
      </c>
      <c r="D18" s="24" t="str">
        <f>IF($C$4="Attiecināmās izmaksas",IF('3a+c+n'!$Q18="A",'3a+c+n'!D18,0),0)</f>
        <v>m2</v>
      </c>
      <c r="E18" s="46"/>
      <c r="F18" s="65"/>
      <c r="G18" s="116"/>
      <c r="H18" s="116">
        <f>IF($C$4="Attiecināmās izmaksas",IF('3a+c+n'!$Q18="A",'3a+c+n'!H18,0),0)</f>
        <v>0</v>
      </c>
      <c r="I18" s="116"/>
      <c r="J18" s="116"/>
      <c r="K18" s="117">
        <f>IF($C$4="Attiecināmās izmaksas",IF('3a+c+n'!$Q18="A",'3a+c+n'!K18,0),0)</f>
        <v>0</v>
      </c>
      <c r="L18" s="65">
        <f>IF($C$4="Attiecināmās izmaksas",IF('3a+c+n'!$Q18="A",'3a+c+n'!L18,0),0)</f>
        <v>0</v>
      </c>
      <c r="M18" s="116">
        <f>IF($C$4="Attiecināmās izmaksas",IF('3a+c+n'!$Q18="A",'3a+c+n'!M18,0),0)</f>
        <v>0</v>
      </c>
      <c r="N18" s="116">
        <f>IF($C$4="Attiecināmās izmaksas",IF('3a+c+n'!$Q18="A",'3a+c+n'!N18,0),0)</f>
        <v>0</v>
      </c>
      <c r="O18" s="116">
        <f>IF($C$4="Attiecināmās izmaksas",IF('3a+c+n'!$Q18="A",'3a+c+n'!O18,0),0)</f>
        <v>0</v>
      </c>
      <c r="P18" s="117">
        <f>IF($C$4="Attiecināmās izmaksas",IF('3a+c+n'!$Q18="A",'3a+c+n'!P18,0),0)</f>
        <v>0</v>
      </c>
    </row>
    <row r="19" spans="1:16" x14ac:dyDescent="0.2">
      <c r="A19" s="51">
        <f>IF(P19=0,0,IF(COUNTBLANK(P19)=1,0,COUNTA($P$14:P19)))</f>
        <v>0</v>
      </c>
      <c r="B19" s="24">
        <f>IF($C$4="Attiecināmās izmaksas",IF('3a+c+n'!$Q19="A",'3a+c+n'!B19,0),0)</f>
        <v>0</v>
      </c>
      <c r="C19" s="24">
        <f>IF($C$4="Attiecināmās izmaksas",IF('3a+c+n'!$Q19="A",'3a+c+n'!C19,0),0)</f>
        <v>0</v>
      </c>
      <c r="D19" s="24">
        <f>IF($C$4="Attiecināmās izmaksas",IF('3a+c+n'!$Q19="A",'3a+c+n'!D19,0),0)</f>
        <v>0</v>
      </c>
      <c r="E19" s="46"/>
      <c r="F19" s="65"/>
      <c r="G19" s="116"/>
      <c r="H19" s="116">
        <f>IF($C$4="Attiecināmās izmaksas",IF('3a+c+n'!$Q19="A",'3a+c+n'!H19,0),0)</f>
        <v>0</v>
      </c>
      <c r="I19" s="116"/>
      <c r="J19" s="116"/>
      <c r="K19" s="117">
        <f>IF($C$4="Attiecināmās izmaksas",IF('3a+c+n'!$Q19="A",'3a+c+n'!K19,0),0)</f>
        <v>0</v>
      </c>
      <c r="L19" s="65">
        <f>IF($C$4="Attiecināmās izmaksas",IF('3a+c+n'!$Q19="A",'3a+c+n'!L19,0),0)</f>
        <v>0</v>
      </c>
      <c r="M19" s="116">
        <f>IF($C$4="Attiecināmās izmaksas",IF('3a+c+n'!$Q19="A",'3a+c+n'!M19,0),0)</f>
        <v>0</v>
      </c>
      <c r="N19" s="116">
        <f>IF($C$4="Attiecināmās izmaksas",IF('3a+c+n'!$Q19="A",'3a+c+n'!N19,0),0)</f>
        <v>0</v>
      </c>
      <c r="O19" s="116">
        <f>IF($C$4="Attiecināmās izmaksas",IF('3a+c+n'!$Q19="A",'3a+c+n'!O19,0),0)</f>
        <v>0</v>
      </c>
      <c r="P19" s="117">
        <f>IF($C$4="Attiecināmās izmaksas",IF('3a+c+n'!$Q19="A",'3a+c+n'!P19,0),0)</f>
        <v>0</v>
      </c>
    </row>
    <row r="20" spans="1:16" ht="22.5" x14ac:dyDescent="0.2">
      <c r="A20" s="51">
        <f>IF(P20=0,0,IF(COUNTBLANK(P20)=1,0,COUNTA($P$14:P20)))</f>
        <v>0</v>
      </c>
      <c r="B20" s="24" t="str">
        <f>IF($C$4="Attiecināmās izmaksas",IF('3a+c+n'!$Q20="A",'3a+c+n'!B20,0),0)</f>
        <v>13-00000</v>
      </c>
      <c r="C20" s="24" t="str">
        <f>IF($C$4="Attiecināmās izmaksas",IF('3a+c+n'!$Q20="A",'3a+c+n'!C20,0),0)</f>
        <v>Cokola un pamatu virsmas hidroizolēšana ar Baumit SockelShutz Flexibel vai ekvivalentu (2 kārtās)</v>
      </c>
      <c r="D20" s="24" t="str">
        <f>IF($C$4="Attiecināmās izmaksas",IF('3a+c+n'!$Q20="A",'3a+c+n'!D20,0),0)</f>
        <v>kg</v>
      </c>
      <c r="E20" s="46"/>
      <c r="F20" s="65"/>
      <c r="G20" s="116"/>
      <c r="H20" s="116">
        <f>IF($C$4="Attiecināmās izmaksas",IF('3a+c+n'!$Q20="A",'3a+c+n'!H20,0),0)</f>
        <v>0</v>
      </c>
      <c r="I20" s="116"/>
      <c r="J20" s="116"/>
      <c r="K20" s="117">
        <f>IF($C$4="Attiecināmās izmaksas",IF('3a+c+n'!$Q20="A",'3a+c+n'!K20,0),0)</f>
        <v>0</v>
      </c>
      <c r="L20" s="65">
        <f>IF($C$4="Attiecināmās izmaksas",IF('3a+c+n'!$Q20="A",'3a+c+n'!L20,0),0)</f>
        <v>0</v>
      </c>
      <c r="M20" s="116">
        <f>IF($C$4="Attiecināmās izmaksas",IF('3a+c+n'!$Q20="A",'3a+c+n'!M20,0),0)</f>
        <v>0</v>
      </c>
      <c r="N20" s="116">
        <f>IF($C$4="Attiecināmās izmaksas",IF('3a+c+n'!$Q20="A",'3a+c+n'!N20,0),0)</f>
        <v>0</v>
      </c>
      <c r="O20" s="116">
        <f>IF($C$4="Attiecināmās izmaksas",IF('3a+c+n'!$Q20="A",'3a+c+n'!O20,0),0)</f>
        <v>0</v>
      </c>
      <c r="P20" s="117">
        <f>IF($C$4="Attiecināmās izmaksas",IF('3a+c+n'!$Q20="A",'3a+c+n'!P20,0),0)</f>
        <v>0</v>
      </c>
    </row>
    <row r="21" spans="1:16" ht="22.5" x14ac:dyDescent="0.2">
      <c r="A21" s="51">
        <f>IF(P21=0,0,IF(COUNTBLANK(P21)=1,0,COUNTA($P$14:P21)))</f>
        <v>0</v>
      </c>
      <c r="B21" s="24" t="str">
        <f>IF($C$4="Attiecināmās izmaksas",IF('3a+c+n'!$Q21="A",'3a+c+n'!B21,0),0)</f>
        <v>13-00000</v>
      </c>
      <c r="C21" s="24" t="str">
        <f>IF($C$4="Attiecināmās izmaksas",IF('3a+c+n'!$Q21="A",'3a+c+n'!C21,0),0)</f>
        <v>Siltumizolācijas materiāla stiprināšana ar līmjavu Baumit Supra FIX vai ekvivalentu</v>
      </c>
      <c r="D21" s="24" t="str">
        <f>IF($C$4="Attiecināmās izmaksas",IF('3a+c+n'!$Q21="A",'3a+c+n'!D21,0),0)</f>
        <v>kg</v>
      </c>
      <c r="E21" s="46"/>
      <c r="F21" s="65"/>
      <c r="G21" s="116"/>
      <c r="H21" s="116">
        <f>IF($C$4="Attiecināmās izmaksas",IF('3a+c+n'!$Q21="A",'3a+c+n'!H21,0),0)</f>
        <v>0</v>
      </c>
      <c r="I21" s="116"/>
      <c r="J21" s="116"/>
      <c r="K21" s="117">
        <f>IF($C$4="Attiecināmās izmaksas",IF('3a+c+n'!$Q21="A",'3a+c+n'!K21,0),0)</f>
        <v>0</v>
      </c>
      <c r="L21" s="65">
        <f>IF($C$4="Attiecināmās izmaksas",IF('3a+c+n'!$Q21="A",'3a+c+n'!L21,0),0)</f>
        <v>0</v>
      </c>
      <c r="M21" s="116">
        <f>IF($C$4="Attiecināmās izmaksas",IF('3a+c+n'!$Q21="A",'3a+c+n'!M21,0),0)</f>
        <v>0</v>
      </c>
      <c r="N21" s="116">
        <f>IF($C$4="Attiecināmās izmaksas",IF('3a+c+n'!$Q21="A",'3a+c+n'!N21,0),0)</f>
        <v>0</v>
      </c>
      <c r="O21" s="116">
        <f>IF($C$4="Attiecināmās izmaksas",IF('3a+c+n'!$Q21="A",'3a+c+n'!O21,0),0)</f>
        <v>0</v>
      </c>
      <c r="P21" s="117">
        <f>IF($C$4="Attiecināmās izmaksas",IF('3a+c+n'!$Q21="A",'3a+c+n'!P21,0),0)</f>
        <v>0</v>
      </c>
    </row>
    <row r="22" spans="1:16" ht="22.5" x14ac:dyDescent="0.2">
      <c r="A22" s="51">
        <f>IF(P22=0,0,IF(COUNTBLANK(P22)=1,0,COUNTA($P$14:P22)))</f>
        <v>0</v>
      </c>
      <c r="B22" s="24" t="str">
        <f>IF($C$4="Attiecināmās izmaksas",IF('3a+c+n'!$Q22="A",'3a+c+n'!B22,0),0)</f>
        <v>13-00000</v>
      </c>
      <c r="C22" s="24" t="str">
        <f>IF($C$4="Attiecināmās izmaksas",IF('3a+c+n'!$Q22="A",'3a+c+n'!C22,0),0)</f>
        <v>Putupolistirola plākšņu TENAPORS EPS 150 vai ekvivalentu (λ&lt;=0,034 W/(mK)) b=100mm, montāža</v>
      </c>
      <c r="D22" s="24" t="str">
        <f>IF($C$4="Attiecināmās izmaksas",IF('3a+c+n'!$Q22="A",'3a+c+n'!D22,0),0)</f>
        <v>m2</v>
      </c>
      <c r="E22" s="46"/>
      <c r="F22" s="65"/>
      <c r="G22" s="116"/>
      <c r="H22" s="116">
        <f>IF($C$4="Attiecināmās izmaksas",IF('3a+c+n'!$Q22="A",'3a+c+n'!H22,0),0)</f>
        <v>0</v>
      </c>
      <c r="I22" s="116"/>
      <c r="J22" s="116"/>
      <c r="K22" s="117">
        <f>IF($C$4="Attiecināmās izmaksas",IF('3a+c+n'!$Q22="A",'3a+c+n'!K22,0),0)</f>
        <v>0</v>
      </c>
      <c r="L22" s="65">
        <f>IF($C$4="Attiecināmās izmaksas",IF('3a+c+n'!$Q22="A",'3a+c+n'!L22,0),0)</f>
        <v>0</v>
      </c>
      <c r="M22" s="116">
        <f>IF($C$4="Attiecināmās izmaksas",IF('3a+c+n'!$Q22="A",'3a+c+n'!M22,0),0)</f>
        <v>0</v>
      </c>
      <c r="N22" s="116">
        <f>IF($C$4="Attiecināmās izmaksas",IF('3a+c+n'!$Q22="A",'3a+c+n'!N22,0),0)</f>
        <v>0</v>
      </c>
      <c r="O22" s="116">
        <f>IF($C$4="Attiecināmās izmaksas",IF('3a+c+n'!$Q22="A",'3a+c+n'!O22,0),0)</f>
        <v>0</v>
      </c>
      <c r="P22" s="117">
        <f>IF($C$4="Attiecināmās izmaksas",IF('3a+c+n'!$Q22="A",'3a+c+n'!P22,0),0)</f>
        <v>0</v>
      </c>
    </row>
    <row r="23" spans="1:16" ht="22.5" x14ac:dyDescent="0.2">
      <c r="A23" s="51">
        <f>IF(P23=0,0,IF(COUNTBLANK(P23)=1,0,COUNTA($P$14:P23)))</f>
        <v>0</v>
      </c>
      <c r="B23" s="24" t="str">
        <f>IF($C$4="Attiecināmās izmaksas",IF('3a+c+n'!$Q23="A",'3a+c+n'!B23,0),0)</f>
        <v>13-00000</v>
      </c>
      <c r="C23" s="24" t="str">
        <f>IF($C$4="Attiecināmās izmaksas",IF('3a+c+n'!$Q23="A",'3a+c+n'!C23,0),0)</f>
        <v>Armējošā slāņa iestrāde ar javas kārtu BAUMIT ProContact vai ekvivalentu - 2 kārtās</v>
      </c>
      <c r="D23" s="24" t="str">
        <f>IF($C$4="Attiecināmās izmaksas",IF('3a+c+n'!$Q23="A",'3a+c+n'!D23,0),0)</f>
        <v>kg</v>
      </c>
      <c r="E23" s="46"/>
      <c r="F23" s="65"/>
      <c r="G23" s="116"/>
      <c r="H23" s="116">
        <f>IF($C$4="Attiecināmās izmaksas",IF('3a+c+n'!$Q23="A",'3a+c+n'!H23,0),0)</f>
        <v>0</v>
      </c>
      <c r="I23" s="116"/>
      <c r="J23" s="116"/>
      <c r="K23" s="117">
        <f>IF($C$4="Attiecināmās izmaksas",IF('3a+c+n'!$Q23="A",'3a+c+n'!K23,0),0)</f>
        <v>0</v>
      </c>
      <c r="L23" s="65">
        <f>IF($C$4="Attiecināmās izmaksas",IF('3a+c+n'!$Q23="A",'3a+c+n'!L23,0),0)</f>
        <v>0</v>
      </c>
      <c r="M23" s="116">
        <f>IF($C$4="Attiecināmās izmaksas",IF('3a+c+n'!$Q23="A",'3a+c+n'!M23,0),0)</f>
        <v>0</v>
      </c>
      <c r="N23" s="116">
        <f>IF($C$4="Attiecināmās izmaksas",IF('3a+c+n'!$Q23="A",'3a+c+n'!N23,0),0)</f>
        <v>0</v>
      </c>
      <c r="O23" s="116">
        <f>IF($C$4="Attiecināmās izmaksas",IF('3a+c+n'!$Q23="A",'3a+c+n'!O23,0),0)</f>
        <v>0</v>
      </c>
      <c r="P23" s="117">
        <f>IF($C$4="Attiecināmās izmaksas",IF('3a+c+n'!$Q23="A",'3a+c+n'!P23,0),0)</f>
        <v>0</v>
      </c>
    </row>
    <row r="24" spans="1:16" ht="22.5" x14ac:dyDescent="0.2">
      <c r="A24" s="51">
        <f>IF(P24=0,0,IF(COUNTBLANK(P24)=1,0,COUNTA($P$14:P24)))</f>
        <v>0</v>
      </c>
      <c r="B24" s="24" t="str">
        <f>IF($C$4="Attiecināmās izmaksas",IF('3a+c+n'!$Q24="A",'3a+c+n'!B24,0),0)</f>
        <v>13-00000</v>
      </c>
      <c r="C24" s="24" t="str">
        <f>IF($C$4="Attiecināmās izmaksas",IF('3a+c+n'!$Q24="A",'3a+c+n'!C24,0),0)</f>
        <v>Virszemes daļā Baumit StarTex vai ekvivalents stiklušķiedras siets 160 g/m² - 2 kārtās</v>
      </c>
      <c r="D24" s="24" t="str">
        <f>IF($C$4="Attiecināmās izmaksas",IF('3a+c+n'!$Q24="A",'3a+c+n'!D24,0),0)</f>
        <v>m2</v>
      </c>
      <c r="E24" s="46"/>
      <c r="F24" s="65"/>
      <c r="G24" s="116"/>
      <c r="H24" s="116">
        <f>IF($C$4="Attiecināmās izmaksas",IF('3a+c+n'!$Q24="A",'3a+c+n'!H24,0),0)</f>
        <v>0</v>
      </c>
      <c r="I24" s="116"/>
      <c r="J24" s="116"/>
      <c r="K24" s="117">
        <f>IF($C$4="Attiecināmās izmaksas",IF('3a+c+n'!$Q24="A",'3a+c+n'!K24,0),0)</f>
        <v>0</v>
      </c>
      <c r="L24" s="65">
        <f>IF($C$4="Attiecināmās izmaksas",IF('3a+c+n'!$Q24="A",'3a+c+n'!L24,0),0)</f>
        <v>0</v>
      </c>
      <c r="M24" s="116">
        <f>IF($C$4="Attiecināmās izmaksas",IF('3a+c+n'!$Q24="A",'3a+c+n'!M24,0),0)</f>
        <v>0</v>
      </c>
      <c r="N24" s="116">
        <f>IF($C$4="Attiecināmās izmaksas",IF('3a+c+n'!$Q24="A",'3a+c+n'!N24,0),0)</f>
        <v>0</v>
      </c>
      <c r="O24" s="116">
        <f>IF($C$4="Attiecināmās izmaksas",IF('3a+c+n'!$Q24="A",'3a+c+n'!O24,0),0)</f>
        <v>0</v>
      </c>
      <c r="P24" s="117">
        <f>IF($C$4="Attiecināmās izmaksas",IF('3a+c+n'!$Q24="A",'3a+c+n'!P24,0),0)</f>
        <v>0</v>
      </c>
    </row>
    <row r="25" spans="1:16" ht="22.5" x14ac:dyDescent="0.2">
      <c r="A25" s="51">
        <f>IF(P25=0,0,IF(COUNTBLANK(P25)=1,0,COUNTA($P$14:P25)))</f>
        <v>0</v>
      </c>
      <c r="B25" s="24" t="str">
        <f>IF($C$4="Attiecināmās izmaksas",IF('3a+c+n'!$Q25="A",'3a+c+n'!B25,0),0)</f>
        <v>13-00000</v>
      </c>
      <c r="C25" s="24" t="str">
        <f>IF($C$4="Attiecināmās izmaksas",IF('3a+c+n'!$Q25="A",'3a+c+n'!C25,0),0)</f>
        <v>Apmetums Baumit MPA35 vai ekvivalents, min. 20mm</v>
      </c>
      <c r="D25" s="24" t="str">
        <f>IF($C$4="Attiecināmās izmaksas",IF('3a+c+n'!$Q25="A",'3a+c+n'!D25,0),0)</f>
        <v>kg</v>
      </c>
      <c r="E25" s="46"/>
      <c r="F25" s="65"/>
      <c r="G25" s="116"/>
      <c r="H25" s="116">
        <f>IF($C$4="Attiecināmās izmaksas",IF('3a+c+n'!$Q25="A",'3a+c+n'!H25,0),0)</f>
        <v>0</v>
      </c>
      <c r="I25" s="116"/>
      <c r="J25" s="116"/>
      <c r="K25" s="117">
        <f>IF($C$4="Attiecināmās izmaksas",IF('3a+c+n'!$Q25="A",'3a+c+n'!K25,0),0)</f>
        <v>0</v>
      </c>
      <c r="L25" s="65">
        <f>IF($C$4="Attiecināmās izmaksas",IF('3a+c+n'!$Q25="A",'3a+c+n'!L25,0),0)</f>
        <v>0</v>
      </c>
      <c r="M25" s="116">
        <f>IF($C$4="Attiecināmās izmaksas",IF('3a+c+n'!$Q25="A",'3a+c+n'!M25,0),0)</f>
        <v>0</v>
      </c>
      <c r="N25" s="116">
        <f>IF($C$4="Attiecināmās izmaksas",IF('3a+c+n'!$Q25="A",'3a+c+n'!N25,0),0)</f>
        <v>0</v>
      </c>
      <c r="O25" s="116">
        <f>IF($C$4="Attiecināmās izmaksas",IF('3a+c+n'!$Q25="A",'3a+c+n'!O25,0),0)</f>
        <v>0</v>
      </c>
      <c r="P25" s="117">
        <f>IF($C$4="Attiecināmās izmaksas",IF('3a+c+n'!$Q25="A",'3a+c+n'!P25,0),0)</f>
        <v>0</v>
      </c>
    </row>
    <row r="26" spans="1:16" ht="22.5" x14ac:dyDescent="0.2">
      <c r="A26" s="51">
        <f>IF(P26=0,0,IF(COUNTBLANK(P26)=1,0,COUNTA($P$14:P26)))</f>
        <v>0</v>
      </c>
      <c r="B26" s="24" t="str">
        <f>IF($C$4="Attiecināmās izmaksas",IF('3a+c+n'!$Q26="A",'3a+c+n'!B26,0),0)</f>
        <v>13-00000</v>
      </c>
      <c r="C26" s="24" t="str">
        <f>IF($C$4="Attiecināmās izmaksas",IF('3a+c+n'!$Q26="A",'3a+c+n'!C26,0),0)</f>
        <v>Cokola virsmas krāsošana ar Baumit SilikonColor vai ekvivalentu, tonis pēc krāsu pases</v>
      </c>
      <c r="D26" s="24" t="str">
        <f>IF($C$4="Attiecināmās izmaksas",IF('3a+c+n'!$Q26="A",'3a+c+n'!D26,0),0)</f>
        <v>m2</v>
      </c>
      <c r="E26" s="46"/>
      <c r="F26" s="65"/>
      <c r="G26" s="116"/>
      <c r="H26" s="116">
        <f>IF($C$4="Attiecināmās izmaksas",IF('3a+c+n'!$Q26="A",'3a+c+n'!H26,0),0)</f>
        <v>0</v>
      </c>
      <c r="I26" s="116"/>
      <c r="J26" s="116"/>
      <c r="K26" s="117">
        <f>IF($C$4="Attiecināmās izmaksas",IF('3a+c+n'!$Q26="A",'3a+c+n'!K26,0),0)</f>
        <v>0</v>
      </c>
      <c r="L26" s="65">
        <f>IF($C$4="Attiecināmās izmaksas",IF('3a+c+n'!$Q26="A",'3a+c+n'!L26,0),0)</f>
        <v>0</v>
      </c>
      <c r="M26" s="116">
        <f>IF($C$4="Attiecināmās izmaksas",IF('3a+c+n'!$Q26="A",'3a+c+n'!M26,0),0)</f>
        <v>0</v>
      </c>
      <c r="N26" s="116">
        <f>IF($C$4="Attiecināmās izmaksas",IF('3a+c+n'!$Q26="A",'3a+c+n'!N26,0),0)</f>
        <v>0</v>
      </c>
      <c r="O26" s="116">
        <f>IF($C$4="Attiecināmās izmaksas",IF('3a+c+n'!$Q26="A",'3a+c+n'!O26,0),0)</f>
        <v>0</v>
      </c>
      <c r="P26" s="117">
        <f>IF($C$4="Attiecināmās izmaksas",IF('3a+c+n'!$Q26="A",'3a+c+n'!P26,0),0)</f>
        <v>0</v>
      </c>
    </row>
    <row r="27" spans="1:16" ht="33.75" x14ac:dyDescent="0.2">
      <c r="A27" s="51">
        <f>IF(P27=0,0,IF(COUNTBLANK(P27)=1,0,COUNTA($P$14:P27)))</f>
        <v>0</v>
      </c>
      <c r="B27" s="24" t="str">
        <f>IF($C$4="Attiecināmās izmaksas",IF('3a+c+n'!$Q27="A",'3a+c+n'!B27,0),0)</f>
        <v>13-00000</v>
      </c>
      <c r="C27" s="24" t="str">
        <f>IF($C$4="Attiecināmās izmaksas",IF('3a+c+n'!$Q27="A",'3a+c+n'!C27,0),0)</f>
        <v>Alumīnija cokola profila ar lāseni iestrāde, t.sk. stiprinājumi un papildus siltumizolācijas slāņa iestrāde savienojuma vietās</v>
      </c>
      <c r="D27" s="24" t="str">
        <f>IF($C$4="Attiecināmās izmaksas",IF('3a+c+n'!$Q27="A",'3a+c+n'!D27,0),0)</f>
        <v>tm</v>
      </c>
      <c r="E27" s="46"/>
      <c r="F27" s="65"/>
      <c r="G27" s="116"/>
      <c r="H27" s="116">
        <f>IF($C$4="Attiecināmās izmaksas",IF('3a+c+n'!$Q27="A",'3a+c+n'!H27,0),0)</f>
        <v>0</v>
      </c>
      <c r="I27" s="116"/>
      <c r="J27" s="116"/>
      <c r="K27" s="117">
        <f>IF($C$4="Attiecināmās izmaksas",IF('3a+c+n'!$Q27="A",'3a+c+n'!K27,0),0)</f>
        <v>0</v>
      </c>
      <c r="L27" s="65">
        <f>IF($C$4="Attiecināmās izmaksas",IF('3a+c+n'!$Q27="A",'3a+c+n'!L27,0),0)</f>
        <v>0</v>
      </c>
      <c r="M27" s="116">
        <f>IF($C$4="Attiecināmās izmaksas",IF('3a+c+n'!$Q27="A",'3a+c+n'!M27,0),0)</f>
        <v>0</v>
      </c>
      <c r="N27" s="116">
        <f>IF($C$4="Attiecināmās izmaksas",IF('3a+c+n'!$Q27="A",'3a+c+n'!N27,0),0)</f>
        <v>0</v>
      </c>
      <c r="O27" s="116">
        <f>IF($C$4="Attiecināmās izmaksas",IF('3a+c+n'!$Q27="A",'3a+c+n'!O27,0),0)</f>
        <v>0</v>
      </c>
      <c r="P27" s="117">
        <f>IF($C$4="Attiecināmās izmaksas",IF('3a+c+n'!$Q27="A",'3a+c+n'!P27,0),0)</f>
        <v>0</v>
      </c>
    </row>
    <row r="28" spans="1:16" ht="22.5" x14ac:dyDescent="0.2">
      <c r="A28" s="51">
        <f>IF(P28=0,0,IF(COUNTBLANK(P28)=1,0,COUNTA($P$14:P28)))</f>
        <v>0</v>
      </c>
      <c r="B28" s="24" t="str">
        <f>IF($C$4="Attiecināmās izmaksas",IF('3a+c+n'!$Q28="A",'3a+c+n'!B28,0),0)</f>
        <v>13-00000</v>
      </c>
      <c r="C28" s="24" t="str">
        <f>IF($C$4="Attiecināmās izmaksas",IF('3a+c+n'!$Q28="A",'3a+c+n'!C28,0),0)</f>
        <v>Dībeļi RAWLPLUG TFIX 8S vai ekvivalenti cokola virszemes daļā, l=155mm</v>
      </c>
      <c r="D28" s="24" t="str">
        <f>IF($C$4="Attiecināmās izmaksas",IF('3a+c+n'!$Q28="A",'3a+c+n'!D28,0),0)</f>
        <v>gab</v>
      </c>
      <c r="E28" s="46"/>
      <c r="F28" s="65"/>
      <c r="G28" s="116"/>
      <c r="H28" s="116">
        <f>IF($C$4="Attiecināmās izmaksas",IF('3a+c+n'!$Q28="A",'3a+c+n'!H28,0),0)</f>
        <v>0</v>
      </c>
      <c r="I28" s="116"/>
      <c r="J28" s="116"/>
      <c r="K28" s="117">
        <f>IF($C$4="Attiecināmās izmaksas",IF('3a+c+n'!$Q28="A",'3a+c+n'!K28,0),0)</f>
        <v>0</v>
      </c>
      <c r="L28" s="65">
        <f>IF($C$4="Attiecināmās izmaksas",IF('3a+c+n'!$Q28="A",'3a+c+n'!L28,0),0)</f>
        <v>0</v>
      </c>
      <c r="M28" s="116">
        <f>IF($C$4="Attiecināmās izmaksas",IF('3a+c+n'!$Q28="A",'3a+c+n'!M28,0),0)</f>
        <v>0</v>
      </c>
      <c r="N28" s="116">
        <f>IF($C$4="Attiecināmās izmaksas",IF('3a+c+n'!$Q28="A",'3a+c+n'!N28,0),0)</f>
        <v>0</v>
      </c>
      <c r="O28" s="116">
        <f>IF($C$4="Attiecināmās izmaksas",IF('3a+c+n'!$Q28="A",'3a+c+n'!O28,0),0)</f>
        <v>0</v>
      </c>
      <c r="P28" s="117">
        <f>IF($C$4="Attiecināmās izmaksas",IF('3a+c+n'!$Q28="A",'3a+c+n'!P28,0),0)</f>
        <v>0</v>
      </c>
    </row>
    <row r="29" spans="1:16" x14ac:dyDescent="0.2">
      <c r="A29" s="51">
        <f>IF(P29=0,0,IF(COUNTBLANK(P29)=1,0,COUNTA($P$14:P29)))</f>
        <v>0</v>
      </c>
      <c r="B29" s="24">
        <f>IF($C$4="Attiecināmās izmaksas",IF('3a+c+n'!$Q29="A",'3a+c+n'!B29,0),0)</f>
        <v>0</v>
      </c>
      <c r="C29" s="24">
        <f>IF($C$4="Attiecināmās izmaksas",IF('3a+c+n'!$Q29="A",'3a+c+n'!C29,0),0)</f>
        <v>0</v>
      </c>
      <c r="D29" s="24">
        <f>IF($C$4="Attiecināmās izmaksas",IF('3a+c+n'!$Q29="A",'3a+c+n'!D29,0),0)</f>
        <v>0</v>
      </c>
      <c r="E29" s="46"/>
      <c r="F29" s="65"/>
      <c r="G29" s="116"/>
      <c r="H29" s="116">
        <f>IF($C$4="Attiecināmās izmaksas",IF('3a+c+n'!$Q29="A",'3a+c+n'!H29,0),0)</f>
        <v>0</v>
      </c>
      <c r="I29" s="116"/>
      <c r="J29" s="116"/>
      <c r="K29" s="117">
        <f>IF($C$4="Attiecināmās izmaksas",IF('3a+c+n'!$Q29="A",'3a+c+n'!K29,0),0)</f>
        <v>0</v>
      </c>
      <c r="L29" s="65">
        <f>IF($C$4="Attiecināmās izmaksas",IF('3a+c+n'!$Q29="A",'3a+c+n'!L29,0),0)</f>
        <v>0</v>
      </c>
      <c r="M29" s="116">
        <f>IF($C$4="Attiecināmās izmaksas",IF('3a+c+n'!$Q29="A",'3a+c+n'!M29,0),0)</f>
        <v>0</v>
      </c>
      <c r="N29" s="116">
        <f>IF($C$4="Attiecināmās izmaksas",IF('3a+c+n'!$Q29="A",'3a+c+n'!N29,0),0)</f>
        <v>0</v>
      </c>
      <c r="O29" s="116">
        <f>IF($C$4="Attiecināmās izmaksas",IF('3a+c+n'!$Q29="A",'3a+c+n'!O29,0),0)</f>
        <v>0</v>
      </c>
      <c r="P29" s="117">
        <f>IF($C$4="Attiecināmās izmaksas",IF('3a+c+n'!$Q29="A",'3a+c+n'!P29,0),0)</f>
        <v>0</v>
      </c>
    </row>
    <row r="30" spans="1:16" ht="90" x14ac:dyDescent="0.2">
      <c r="A30" s="51">
        <f>IF(P30=0,0,IF(COUNTBLANK(P30)=1,0,COUNTA($P$14:P30)))</f>
        <v>0</v>
      </c>
      <c r="B30" s="24" t="str">
        <f>IF($C$4="Attiecināmās izmaksas",IF('3a+c+n'!$Q30="A",'3a+c+n'!B30,0),0)</f>
        <v>13-00000</v>
      </c>
      <c r="C30" s="24" t="str">
        <f>IF($C$4="Attiecināmās izmaksas",IF('3a+c+n'!$Q30="A",'3a+c+n'!C30,0),0)</f>
        <v>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v>
      </c>
      <c r="D30" s="24" t="str">
        <f>IF($C$4="Attiecināmās izmaksas",IF('3a+c+n'!$Q30="A",'3a+c+n'!D30,0),0)</f>
        <v>m2</v>
      </c>
      <c r="E30" s="46"/>
      <c r="F30" s="65"/>
      <c r="G30" s="116"/>
      <c r="H30" s="116">
        <f>IF($C$4="Attiecināmās izmaksas",IF('3a+c+n'!$Q30="A",'3a+c+n'!H30,0),0)</f>
        <v>0</v>
      </c>
      <c r="I30" s="116"/>
      <c r="J30" s="116"/>
      <c r="K30" s="117">
        <f>IF($C$4="Attiecināmās izmaksas",IF('3a+c+n'!$Q30="A",'3a+c+n'!K30,0),0)</f>
        <v>0</v>
      </c>
      <c r="L30" s="65">
        <f>IF($C$4="Attiecināmās izmaksas",IF('3a+c+n'!$Q30="A",'3a+c+n'!L30,0),0)</f>
        <v>0</v>
      </c>
      <c r="M30" s="116">
        <f>IF($C$4="Attiecināmās izmaksas",IF('3a+c+n'!$Q30="A",'3a+c+n'!M30,0),0)</f>
        <v>0</v>
      </c>
      <c r="N30" s="116">
        <f>IF($C$4="Attiecināmās izmaksas",IF('3a+c+n'!$Q30="A",'3a+c+n'!N30,0),0)</f>
        <v>0</v>
      </c>
      <c r="O30" s="116">
        <f>IF($C$4="Attiecināmās izmaksas",IF('3a+c+n'!$Q30="A",'3a+c+n'!O30,0),0)</f>
        <v>0</v>
      </c>
      <c r="P30" s="117">
        <f>IF($C$4="Attiecināmās izmaksas",IF('3a+c+n'!$Q30="A",'3a+c+n'!P30,0),0)</f>
        <v>0</v>
      </c>
    </row>
    <row r="31" spans="1:16" ht="22.5" x14ac:dyDescent="0.2">
      <c r="A31" s="51">
        <f>IF(P31=0,0,IF(COUNTBLANK(P31)=1,0,COUNTA($P$14:P31)))</f>
        <v>0</v>
      </c>
      <c r="B31" s="24" t="str">
        <f>IF($C$4="Attiecināmās izmaksas",IF('3a+c+n'!$Q31="A",'3a+c+n'!B31,0),0)</f>
        <v>13-00000</v>
      </c>
      <c r="C31" s="24" t="str">
        <f>IF($C$4="Attiecināmās izmaksas",IF('3a+c+n'!$Q31="A",'3a+c+n'!C31,0),0)</f>
        <v xml:space="preserve">Virsmas izlīdzināšana ievērojot 20mm/m līdzenumu. </v>
      </c>
      <c r="D31" s="24" t="str">
        <f>IF($C$4="Attiecināmās izmaksas",IF('3a+c+n'!$Q31="A",'3a+c+n'!D31,0),0)</f>
        <v>m2</v>
      </c>
      <c r="E31" s="46"/>
      <c r="F31" s="65"/>
      <c r="G31" s="116"/>
      <c r="H31" s="116">
        <f>IF($C$4="Attiecināmās izmaksas",IF('3a+c+n'!$Q31="A",'3a+c+n'!H31,0),0)</f>
        <v>0</v>
      </c>
      <c r="I31" s="116"/>
      <c r="J31" s="116"/>
      <c r="K31" s="117">
        <f>IF($C$4="Attiecināmās izmaksas",IF('3a+c+n'!$Q31="A",'3a+c+n'!K31,0),0)</f>
        <v>0</v>
      </c>
      <c r="L31" s="65">
        <f>IF($C$4="Attiecināmās izmaksas",IF('3a+c+n'!$Q31="A",'3a+c+n'!L31,0),0)</f>
        <v>0</v>
      </c>
      <c r="M31" s="116">
        <f>IF($C$4="Attiecināmās izmaksas",IF('3a+c+n'!$Q31="A",'3a+c+n'!M31,0),0)</f>
        <v>0</v>
      </c>
      <c r="N31" s="116">
        <f>IF($C$4="Attiecināmās izmaksas",IF('3a+c+n'!$Q31="A",'3a+c+n'!N31,0),0)</f>
        <v>0</v>
      </c>
      <c r="O31" s="116">
        <f>IF($C$4="Attiecināmās izmaksas",IF('3a+c+n'!$Q31="A",'3a+c+n'!O31,0),0)</f>
        <v>0</v>
      </c>
      <c r="P31" s="117">
        <f>IF($C$4="Attiecināmās izmaksas",IF('3a+c+n'!$Q31="A",'3a+c+n'!P31,0),0)</f>
        <v>0</v>
      </c>
    </row>
    <row r="32" spans="1:16" ht="33.75" x14ac:dyDescent="0.2">
      <c r="A32" s="51">
        <f>IF(P32=0,0,IF(COUNTBLANK(P32)=1,0,COUNTA($P$14:P32)))</f>
        <v>0</v>
      </c>
      <c r="B32" s="24" t="str">
        <f>IF($C$4="Attiecināmās izmaksas",IF('3a+c+n'!$Q32="A",'3a+c+n'!B32,0),0)</f>
        <v>13-00000</v>
      </c>
      <c r="C32" s="24" t="str">
        <f>IF($C$4="Attiecināmās izmaksas",IF('3a+c+n'!$Q32="A",'3a+c+n'!C32,0),0)</f>
        <v>Starpķieģeļu šuvju atjaunošana. Drūpošās daļas izkalšana, šuvju aizpildīšana ar javu Baumit ProContact vai ekvivalentu</v>
      </c>
      <c r="D32" s="24" t="str">
        <f>IF($C$4="Attiecināmās izmaksas",IF('3a+c+n'!$Q32="A",'3a+c+n'!D32,0),0)</f>
        <v>kompl</v>
      </c>
      <c r="E32" s="46"/>
      <c r="F32" s="65"/>
      <c r="G32" s="116"/>
      <c r="H32" s="116">
        <f>IF($C$4="Attiecināmās izmaksas",IF('3a+c+n'!$Q32="A",'3a+c+n'!H32,0),0)</f>
        <v>0</v>
      </c>
      <c r="I32" s="116"/>
      <c r="J32" s="116"/>
      <c r="K32" s="117">
        <f>IF($C$4="Attiecināmās izmaksas",IF('3a+c+n'!$Q32="A",'3a+c+n'!K32,0),0)</f>
        <v>0</v>
      </c>
      <c r="L32" s="65">
        <f>IF($C$4="Attiecināmās izmaksas",IF('3a+c+n'!$Q32="A",'3a+c+n'!L32,0),0)</f>
        <v>0</v>
      </c>
      <c r="M32" s="116">
        <f>IF($C$4="Attiecināmās izmaksas",IF('3a+c+n'!$Q32="A",'3a+c+n'!M32,0),0)</f>
        <v>0</v>
      </c>
      <c r="N32" s="116">
        <f>IF($C$4="Attiecināmās izmaksas",IF('3a+c+n'!$Q32="A",'3a+c+n'!N32,0),0)</f>
        <v>0</v>
      </c>
      <c r="O32" s="116">
        <f>IF($C$4="Attiecināmās izmaksas",IF('3a+c+n'!$Q32="A",'3a+c+n'!O32,0),0)</f>
        <v>0</v>
      </c>
      <c r="P32" s="117">
        <f>IF($C$4="Attiecināmās izmaksas",IF('3a+c+n'!$Q32="A",'3a+c+n'!P32,0),0)</f>
        <v>0</v>
      </c>
    </row>
    <row r="33" spans="1:16" x14ac:dyDescent="0.2">
      <c r="A33" s="51">
        <f>IF(P33=0,0,IF(COUNTBLANK(P33)=1,0,COUNTA($P$14:P33)))</f>
        <v>0</v>
      </c>
      <c r="B33" s="24">
        <f>IF($C$4="Attiecināmās izmaksas",IF('3a+c+n'!$Q33="A",'3a+c+n'!B33,0),0)</f>
        <v>0</v>
      </c>
      <c r="C33" s="24">
        <f>IF($C$4="Attiecināmās izmaksas",IF('3a+c+n'!$Q33="A",'3a+c+n'!C33,0),0)</f>
        <v>0</v>
      </c>
      <c r="D33" s="24">
        <f>IF($C$4="Attiecināmās izmaksas",IF('3a+c+n'!$Q33="A",'3a+c+n'!D33,0),0)</f>
        <v>0</v>
      </c>
      <c r="E33" s="46"/>
      <c r="F33" s="65"/>
      <c r="G33" s="116"/>
      <c r="H33" s="116">
        <f>IF($C$4="Attiecināmās izmaksas",IF('3a+c+n'!$Q33="A",'3a+c+n'!H33,0),0)</f>
        <v>0</v>
      </c>
      <c r="I33" s="116"/>
      <c r="J33" s="116"/>
      <c r="K33" s="117">
        <f>IF($C$4="Attiecināmās izmaksas",IF('3a+c+n'!$Q33="A",'3a+c+n'!K33,0),0)</f>
        <v>0</v>
      </c>
      <c r="L33" s="65">
        <f>IF($C$4="Attiecināmās izmaksas",IF('3a+c+n'!$Q33="A",'3a+c+n'!L33,0),0)</f>
        <v>0</v>
      </c>
      <c r="M33" s="116">
        <f>IF($C$4="Attiecināmās izmaksas",IF('3a+c+n'!$Q33="A",'3a+c+n'!M33,0),0)</f>
        <v>0</v>
      </c>
      <c r="N33" s="116">
        <f>IF($C$4="Attiecināmās izmaksas",IF('3a+c+n'!$Q33="A",'3a+c+n'!N33,0),0)</f>
        <v>0</v>
      </c>
      <c r="O33" s="116">
        <f>IF($C$4="Attiecināmās izmaksas",IF('3a+c+n'!$Q33="A",'3a+c+n'!O33,0),0)</f>
        <v>0</v>
      </c>
      <c r="P33" s="117">
        <f>IF($C$4="Attiecināmās izmaksas",IF('3a+c+n'!$Q33="A",'3a+c+n'!P33,0),0)</f>
        <v>0</v>
      </c>
    </row>
    <row r="34" spans="1:16" ht="33.75" x14ac:dyDescent="0.2">
      <c r="A34" s="51">
        <f>IF(P34=0,0,IF(COUNTBLANK(P34)=1,0,COUNTA($P$14:P34)))</f>
        <v>0</v>
      </c>
      <c r="B34" s="24" t="str">
        <f>IF($C$4="Attiecināmās izmaksas",IF('3a+c+n'!$Q34="A",'3a+c+n'!B34,0),0)</f>
        <v>13-00000</v>
      </c>
      <c r="C34" s="24" t="str">
        <f>IF($C$4="Attiecināmās izmaksas",IF('3a+c+n'!$Q34="A",'3a+c+n'!C34,0),0)</f>
        <v>Siltumizolācijas materiālu stiprināšana ar līmjavu BAUMIT ProContact  vai ekvivalentu. Pēc nepieciešamības pirms tam virsmas gruntēšana.</v>
      </c>
      <c r="D34" s="24" t="str">
        <f>IF($C$4="Attiecināmās izmaksas",IF('3a+c+n'!$Q34="A",'3a+c+n'!D34,0),0)</f>
        <v>kg</v>
      </c>
      <c r="E34" s="46"/>
      <c r="F34" s="65"/>
      <c r="G34" s="116"/>
      <c r="H34" s="116">
        <f>IF($C$4="Attiecināmās izmaksas",IF('3a+c+n'!$Q34="A",'3a+c+n'!H34,0),0)</f>
        <v>0</v>
      </c>
      <c r="I34" s="116"/>
      <c r="J34" s="116"/>
      <c r="K34" s="117">
        <f>IF($C$4="Attiecināmās izmaksas",IF('3a+c+n'!$Q34="A",'3a+c+n'!K34,0),0)</f>
        <v>0</v>
      </c>
      <c r="L34" s="65">
        <f>IF($C$4="Attiecināmās izmaksas",IF('3a+c+n'!$Q34="A",'3a+c+n'!L34,0),0)</f>
        <v>0</v>
      </c>
      <c r="M34" s="116">
        <f>IF($C$4="Attiecināmās izmaksas",IF('3a+c+n'!$Q34="A",'3a+c+n'!M34,0),0)</f>
        <v>0</v>
      </c>
      <c r="N34" s="116">
        <f>IF($C$4="Attiecināmās izmaksas",IF('3a+c+n'!$Q34="A",'3a+c+n'!N34,0),0)</f>
        <v>0</v>
      </c>
      <c r="O34" s="116">
        <f>IF($C$4="Attiecināmās izmaksas",IF('3a+c+n'!$Q34="A",'3a+c+n'!O34,0),0)</f>
        <v>0</v>
      </c>
      <c r="P34" s="117">
        <f>IF($C$4="Attiecināmās izmaksas",IF('3a+c+n'!$Q34="A",'3a+c+n'!P34,0),0)</f>
        <v>0</v>
      </c>
    </row>
    <row r="35" spans="1:16" ht="22.5" x14ac:dyDescent="0.2">
      <c r="A35" s="51">
        <f>IF(P35=0,0,IF(COUNTBLANK(P35)=1,0,COUNTA($P$14:P35)))</f>
        <v>0</v>
      </c>
      <c r="B35" s="24" t="str">
        <f>IF($C$4="Attiecināmās izmaksas",IF('3a+c+n'!$Q35="A",'3a+c+n'!B35,0),0)</f>
        <v>13-00000</v>
      </c>
      <c r="C35" s="24" t="str">
        <f>IF($C$4="Attiecināmās izmaksas",IF('3a+c+n'!$Q35="A",'3a+c+n'!C35,0),0)</f>
        <v>Nedegoša akmens vates siltumizolācija plānajām apmetuma sistēmām - λ&lt;=0,036 W/(mK), b=150 mm</v>
      </c>
      <c r="D35" s="24" t="str">
        <f>IF($C$4="Attiecināmās izmaksas",IF('3a+c+n'!$Q35="A",'3a+c+n'!D35,0),0)</f>
        <v>m2</v>
      </c>
      <c r="E35" s="46"/>
      <c r="F35" s="65"/>
      <c r="G35" s="116"/>
      <c r="H35" s="116">
        <f>IF($C$4="Attiecināmās izmaksas",IF('3a+c+n'!$Q35="A",'3a+c+n'!H35,0),0)</f>
        <v>0</v>
      </c>
      <c r="I35" s="116"/>
      <c r="J35" s="116"/>
      <c r="K35" s="117">
        <f>IF($C$4="Attiecināmās izmaksas",IF('3a+c+n'!$Q35="A",'3a+c+n'!K35,0),0)</f>
        <v>0</v>
      </c>
      <c r="L35" s="65">
        <f>IF($C$4="Attiecināmās izmaksas",IF('3a+c+n'!$Q35="A",'3a+c+n'!L35,0),0)</f>
        <v>0</v>
      </c>
      <c r="M35" s="116">
        <f>IF($C$4="Attiecināmās izmaksas",IF('3a+c+n'!$Q35="A",'3a+c+n'!M35,0),0)</f>
        <v>0</v>
      </c>
      <c r="N35" s="116">
        <f>IF($C$4="Attiecināmās izmaksas",IF('3a+c+n'!$Q35="A",'3a+c+n'!N35,0),0)</f>
        <v>0</v>
      </c>
      <c r="O35" s="116">
        <f>IF($C$4="Attiecināmās izmaksas",IF('3a+c+n'!$Q35="A",'3a+c+n'!O35,0),0)</f>
        <v>0</v>
      </c>
      <c r="P35" s="117">
        <f>IF($C$4="Attiecināmās izmaksas",IF('3a+c+n'!$Q35="A",'3a+c+n'!P35,0),0)</f>
        <v>0</v>
      </c>
    </row>
    <row r="36" spans="1:16" ht="33.75" x14ac:dyDescent="0.2">
      <c r="A36" s="51">
        <f>IF(P36=0,0,IF(COUNTBLANK(P36)=1,0,COUNTA($P$14:P36)))</f>
        <v>0</v>
      </c>
      <c r="B36" s="24" t="str">
        <f>IF($C$4="Attiecināmās izmaksas",IF('3a+c+n'!$Q36="A",'3a+c+n'!B36,0),0)</f>
        <v>13-00000</v>
      </c>
      <c r="C36" s="24" t="str">
        <f>IF($C$4="Attiecināmās izmaksas",IF('3a+c+n'!$Q36="A",'3a+c+n'!C36,0),0)</f>
        <v>Armējošā slāņa iestrāde ar javas kārtu BAUMIT ProContact vai ekvivalentu - 1 kārtā, II mehāniskās izturības zonā</v>
      </c>
      <c r="D36" s="24" t="str">
        <f>IF($C$4="Attiecināmās izmaksas",IF('3a+c+n'!$Q36="A",'3a+c+n'!D36,0),0)</f>
        <v>kg</v>
      </c>
      <c r="E36" s="46"/>
      <c r="F36" s="65"/>
      <c r="G36" s="116"/>
      <c r="H36" s="116">
        <f>IF($C$4="Attiecināmās izmaksas",IF('3a+c+n'!$Q36="A",'3a+c+n'!H36,0),0)</f>
        <v>0</v>
      </c>
      <c r="I36" s="116"/>
      <c r="J36" s="116"/>
      <c r="K36" s="117">
        <f>IF($C$4="Attiecināmās izmaksas",IF('3a+c+n'!$Q36="A",'3a+c+n'!K36,0),0)</f>
        <v>0</v>
      </c>
      <c r="L36" s="65">
        <f>IF($C$4="Attiecināmās izmaksas",IF('3a+c+n'!$Q36="A",'3a+c+n'!L36,0),0)</f>
        <v>0</v>
      </c>
      <c r="M36" s="116">
        <f>IF($C$4="Attiecināmās izmaksas",IF('3a+c+n'!$Q36="A",'3a+c+n'!M36,0),0)</f>
        <v>0</v>
      </c>
      <c r="N36" s="116">
        <f>IF($C$4="Attiecināmās izmaksas",IF('3a+c+n'!$Q36="A",'3a+c+n'!N36,0),0)</f>
        <v>0</v>
      </c>
      <c r="O36" s="116">
        <f>IF($C$4="Attiecināmās izmaksas",IF('3a+c+n'!$Q36="A",'3a+c+n'!O36,0),0)</f>
        <v>0</v>
      </c>
      <c r="P36" s="117">
        <f>IF($C$4="Attiecināmās izmaksas",IF('3a+c+n'!$Q36="A",'3a+c+n'!P36,0),0)</f>
        <v>0</v>
      </c>
    </row>
    <row r="37" spans="1:16" ht="22.5" x14ac:dyDescent="0.2">
      <c r="A37" s="51">
        <f>IF(P37=0,0,IF(COUNTBLANK(P37)=1,0,COUNTA($P$14:P37)))</f>
        <v>0</v>
      </c>
      <c r="B37" s="24" t="str">
        <f>IF($C$4="Attiecināmās izmaksas",IF('3a+c+n'!$Q37="A",'3a+c+n'!B37,0),0)</f>
        <v>13-00000</v>
      </c>
      <c r="C37" s="24" t="str">
        <f>IF($C$4="Attiecināmās izmaksas",IF('3a+c+n'!$Q37="A",'3a+c+n'!C37,0),0)</f>
        <v>Baumit StarTex vai ekvivalents stiklušķiedras siets 160 g/m²  - 1 kārtā, II mehāniskās izturības zonā</v>
      </c>
      <c r="D37" s="24" t="str">
        <f>IF($C$4="Attiecināmās izmaksas",IF('3a+c+n'!$Q37="A",'3a+c+n'!D37,0),0)</f>
        <v>m2</v>
      </c>
      <c r="E37" s="46"/>
      <c r="F37" s="65"/>
      <c r="G37" s="116"/>
      <c r="H37" s="116">
        <f>IF($C$4="Attiecināmās izmaksas",IF('3a+c+n'!$Q37="A",'3a+c+n'!H37,0),0)</f>
        <v>0</v>
      </c>
      <c r="I37" s="116"/>
      <c r="J37" s="116"/>
      <c r="K37" s="117">
        <f>IF($C$4="Attiecināmās izmaksas",IF('3a+c+n'!$Q37="A",'3a+c+n'!K37,0),0)</f>
        <v>0</v>
      </c>
      <c r="L37" s="65">
        <f>IF($C$4="Attiecināmās izmaksas",IF('3a+c+n'!$Q37="A",'3a+c+n'!L37,0),0)</f>
        <v>0</v>
      </c>
      <c r="M37" s="116">
        <f>IF($C$4="Attiecināmās izmaksas",IF('3a+c+n'!$Q37="A",'3a+c+n'!M37,0),0)</f>
        <v>0</v>
      </c>
      <c r="N37" s="116">
        <f>IF($C$4="Attiecināmās izmaksas",IF('3a+c+n'!$Q37="A",'3a+c+n'!N37,0),0)</f>
        <v>0</v>
      </c>
      <c r="O37" s="116">
        <f>IF($C$4="Attiecināmās izmaksas",IF('3a+c+n'!$Q37="A",'3a+c+n'!O37,0),0)</f>
        <v>0</v>
      </c>
      <c r="P37" s="117">
        <f>IF($C$4="Attiecināmās izmaksas",IF('3a+c+n'!$Q37="A",'3a+c+n'!P37,0),0)</f>
        <v>0</v>
      </c>
    </row>
    <row r="38" spans="1:16" ht="33.75" x14ac:dyDescent="0.2">
      <c r="A38" s="51">
        <f>IF(P38=0,0,IF(COUNTBLANK(P38)=1,0,COUNTA($P$14:P38)))</f>
        <v>0</v>
      </c>
      <c r="B38" s="24" t="str">
        <f>IF($C$4="Attiecināmās izmaksas",IF('3a+c+n'!$Q38="A",'3a+c+n'!B38,0),0)</f>
        <v>13-00000</v>
      </c>
      <c r="C38" s="24" t="str">
        <f>IF($C$4="Attiecināmās izmaksas",IF('3a+c+n'!$Q38="A",'3a+c+n'!C38,0),0)</f>
        <v>Armējošā slāņa iestrāde ar javas kārtu BAUMIT ProContact vai ekvivalentu - 2 kārtās, I mehāniskās izturības zonā</v>
      </c>
      <c r="D38" s="24" t="str">
        <f>IF($C$4="Attiecināmās izmaksas",IF('3a+c+n'!$Q38="A",'3a+c+n'!D38,0),0)</f>
        <v>kg</v>
      </c>
      <c r="E38" s="46"/>
      <c r="F38" s="65"/>
      <c r="G38" s="116"/>
      <c r="H38" s="116">
        <f>IF($C$4="Attiecināmās izmaksas",IF('3a+c+n'!$Q38="A",'3a+c+n'!H38,0),0)</f>
        <v>0</v>
      </c>
      <c r="I38" s="116"/>
      <c r="J38" s="116"/>
      <c r="K38" s="117">
        <f>IF($C$4="Attiecināmās izmaksas",IF('3a+c+n'!$Q38="A",'3a+c+n'!K38,0),0)</f>
        <v>0</v>
      </c>
      <c r="L38" s="65">
        <f>IF($C$4="Attiecināmās izmaksas",IF('3a+c+n'!$Q38="A",'3a+c+n'!L38,0),0)</f>
        <v>0</v>
      </c>
      <c r="M38" s="116">
        <f>IF($C$4="Attiecināmās izmaksas",IF('3a+c+n'!$Q38="A",'3a+c+n'!M38,0),0)</f>
        <v>0</v>
      </c>
      <c r="N38" s="116">
        <f>IF($C$4="Attiecināmās izmaksas",IF('3a+c+n'!$Q38="A",'3a+c+n'!N38,0),0)</f>
        <v>0</v>
      </c>
      <c r="O38" s="116">
        <f>IF($C$4="Attiecināmās izmaksas",IF('3a+c+n'!$Q38="A",'3a+c+n'!O38,0),0)</f>
        <v>0</v>
      </c>
      <c r="P38" s="117">
        <f>IF($C$4="Attiecināmās izmaksas",IF('3a+c+n'!$Q38="A",'3a+c+n'!P38,0),0)</f>
        <v>0</v>
      </c>
    </row>
    <row r="39" spans="1:16" ht="22.5" x14ac:dyDescent="0.2">
      <c r="A39" s="51">
        <f>IF(P39=0,0,IF(COUNTBLANK(P39)=1,0,COUNTA($P$14:P39)))</f>
        <v>0</v>
      </c>
      <c r="B39" s="24" t="str">
        <f>IF($C$4="Attiecināmās izmaksas",IF('3a+c+n'!$Q39="A",'3a+c+n'!B39,0),0)</f>
        <v>13-00000</v>
      </c>
      <c r="C39" s="24" t="str">
        <f>IF($C$4="Attiecināmās izmaksas",IF('3a+c+n'!$Q39="A",'3a+c+n'!C39,0),0)</f>
        <v>Baumit StarTex vai ekvivalents stiklušķiedras siets 160 g/m²  - 2 kārtās, I mehāniskās izturības zonā</v>
      </c>
      <c r="D39" s="24" t="str">
        <f>IF($C$4="Attiecināmās izmaksas",IF('3a+c+n'!$Q39="A",'3a+c+n'!D39,0),0)</f>
        <v>m2</v>
      </c>
      <c r="E39" s="46"/>
      <c r="F39" s="65"/>
      <c r="G39" s="116"/>
      <c r="H39" s="116">
        <f>IF($C$4="Attiecināmās izmaksas",IF('3a+c+n'!$Q39="A",'3a+c+n'!H39,0),0)</f>
        <v>0</v>
      </c>
      <c r="I39" s="116"/>
      <c r="J39" s="116"/>
      <c r="K39" s="117">
        <f>IF($C$4="Attiecināmās izmaksas",IF('3a+c+n'!$Q39="A",'3a+c+n'!K39,0),0)</f>
        <v>0</v>
      </c>
      <c r="L39" s="65">
        <f>IF($C$4="Attiecināmās izmaksas",IF('3a+c+n'!$Q39="A",'3a+c+n'!L39,0),0)</f>
        <v>0</v>
      </c>
      <c r="M39" s="116">
        <f>IF($C$4="Attiecināmās izmaksas",IF('3a+c+n'!$Q39="A",'3a+c+n'!M39,0),0)</f>
        <v>0</v>
      </c>
      <c r="N39" s="116">
        <f>IF($C$4="Attiecināmās izmaksas",IF('3a+c+n'!$Q39="A",'3a+c+n'!N39,0),0)</f>
        <v>0</v>
      </c>
      <c r="O39" s="116">
        <f>IF($C$4="Attiecināmās izmaksas",IF('3a+c+n'!$Q39="A",'3a+c+n'!O39,0),0)</f>
        <v>0</v>
      </c>
      <c r="P39" s="117">
        <f>IF($C$4="Attiecināmās izmaksas",IF('3a+c+n'!$Q39="A",'3a+c+n'!P39,0),0)</f>
        <v>0</v>
      </c>
    </row>
    <row r="40" spans="1:16" ht="22.5" x14ac:dyDescent="0.2">
      <c r="A40" s="51">
        <f>IF(P40=0,0,IF(COUNTBLANK(P40)=1,0,COUNTA($P$14:P40)))</f>
        <v>0</v>
      </c>
      <c r="B40" s="24" t="str">
        <f>IF($C$4="Attiecināmās izmaksas",IF('3a+c+n'!$Q40="A",'3a+c+n'!B40,0),0)</f>
        <v>13-00000</v>
      </c>
      <c r="C40" s="24" t="str">
        <f>IF($C$4="Attiecināmās izmaksas",IF('3a+c+n'!$Q40="A",'3a+c+n'!C40,0),0)</f>
        <v>Armētā slāņa apstrāde ar zemapmetuma grunti Baumit UniPrimer vai ekvivalentu</v>
      </c>
      <c r="D40" s="24" t="str">
        <f>IF($C$4="Attiecināmās izmaksas",IF('3a+c+n'!$Q40="A",'3a+c+n'!D40,0),0)</f>
        <v>kg</v>
      </c>
      <c r="E40" s="46"/>
      <c r="F40" s="65"/>
      <c r="G40" s="116"/>
      <c r="H40" s="116">
        <f>IF($C$4="Attiecināmās izmaksas",IF('3a+c+n'!$Q40="A",'3a+c+n'!H40,0),0)</f>
        <v>0</v>
      </c>
      <c r="I40" s="116"/>
      <c r="J40" s="116"/>
      <c r="K40" s="117">
        <f>IF($C$4="Attiecināmās izmaksas",IF('3a+c+n'!$Q40="A",'3a+c+n'!K40,0),0)</f>
        <v>0</v>
      </c>
      <c r="L40" s="65">
        <f>IF($C$4="Attiecināmās izmaksas",IF('3a+c+n'!$Q40="A",'3a+c+n'!L40,0),0)</f>
        <v>0</v>
      </c>
      <c r="M40" s="116">
        <f>IF($C$4="Attiecināmās izmaksas",IF('3a+c+n'!$Q40="A",'3a+c+n'!M40,0),0)</f>
        <v>0</v>
      </c>
      <c r="N40" s="116">
        <f>IF($C$4="Attiecināmās izmaksas",IF('3a+c+n'!$Q40="A",'3a+c+n'!N40,0),0)</f>
        <v>0</v>
      </c>
      <c r="O40" s="116">
        <f>IF($C$4="Attiecināmās izmaksas",IF('3a+c+n'!$Q40="A",'3a+c+n'!O40,0),0)</f>
        <v>0</v>
      </c>
      <c r="P40" s="117">
        <f>IF($C$4="Attiecināmās izmaksas",IF('3a+c+n'!$Q40="A",'3a+c+n'!P40,0),0)</f>
        <v>0</v>
      </c>
    </row>
    <row r="41" spans="1:16" ht="33.75" x14ac:dyDescent="0.2">
      <c r="A41" s="51">
        <f>IF(P41=0,0,IF(COUNTBLANK(P41)=1,0,COUNTA($P$14:P41)))</f>
        <v>0</v>
      </c>
      <c r="B41" s="24" t="str">
        <f>IF($C$4="Attiecināmās izmaksas",IF('3a+c+n'!$Q41="A",'3a+c+n'!B41,0),0)</f>
        <v>13-00000</v>
      </c>
      <c r="C41" s="24" t="str">
        <f>IF($C$4="Attiecināmās izmaksas",IF('3a+c+n'!$Q41="A",'3a+c+n'!C41,0),0)</f>
        <v>Gatavā tonētā silikona apmetuma Baumit SilikonColor vai ekvivalenta iestrāde. Maksimālais grauda izmērs 2 mm. Tonis atbilstoši krāsu pasei.</v>
      </c>
      <c r="D41" s="24" t="str">
        <f>IF($C$4="Attiecināmās izmaksas",IF('3a+c+n'!$Q41="A",'3a+c+n'!D41,0),0)</f>
        <v>m2</v>
      </c>
      <c r="E41" s="46"/>
      <c r="F41" s="65"/>
      <c r="G41" s="116"/>
      <c r="H41" s="116">
        <f>IF($C$4="Attiecināmās izmaksas",IF('3a+c+n'!$Q41="A",'3a+c+n'!H41,0),0)</f>
        <v>0</v>
      </c>
      <c r="I41" s="116"/>
      <c r="J41" s="116"/>
      <c r="K41" s="117">
        <f>IF($C$4="Attiecināmās izmaksas",IF('3a+c+n'!$Q41="A",'3a+c+n'!K41,0),0)</f>
        <v>0</v>
      </c>
      <c r="L41" s="65">
        <f>IF($C$4="Attiecināmās izmaksas",IF('3a+c+n'!$Q41="A",'3a+c+n'!L41,0),0)</f>
        <v>0</v>
      </c>
      <c r="M41" s="116">
        <f>IF($C$4="Attiecināmās izmaksas",IF('3a+c+n'!$Q41="A",'3a+c+n'!M41,0),0)</f>
        <v>0</v>
      </c>
      <c r="N41" s="116">
        <f>IF($C$4="Attiecināmās izmaksas",IF('3a+c+n'!$Q41="A",'3a+c+n'!N41,0),0)</f>
        <v>0</v>
      </c>
      <c r="O41" s="116">
        <f>IF($C$4="Attiecināmās izmaksas",IF('3a+c+n'!$Q41="A",'3a+c+n'!O41,0),0)</f>
        <v>0</v>
      </c>
      <c r="P41" s="117">
        <f>IF($C$4="Attiecināmās izmaksas",IF('3a+c+n'!$Q41="A",'3a+c+n'!P41,0),0)</f>
        <v>0</v>
      </c>
    </row>
    <row r="42" spans="1:16" ht="22.5" x14ac:dyDescent="0.2">
      <c r="A42" s="51">
        <f>IF(P42=0,0,IF(COUNTBLANK(P42)=1,0,COUNTA($P$14:P42)))</f>
        <v>0</v>
      </c>
      <c r="B42" s="24" t="str">
        <f>IF($C$4="Attiecināmās izmaksas",IF('3a+c+n'!$Q42="A",'3a+c+n'!B42,0),0)</f>
        <v>13-00000</v>
      </c>
      <c r="C42" s="24" t="str">
        <f>IF($C$4="Attiecināmās izmaksas",IF('3a+c+n'!$Q42="A",'3a+c+n'!C42,0),0)</f>
        <v>Dībeļi RAWLPLUG TFIX 8S vai ekvivalenti, l=215mm</v>
      </c>
      <c r="D42" s="24" t="str">
        <f>IF($C$4="Attiecināmās izmaksas",IF('3a+c+n'!$Q42="A",'3a+c+n'!D42,0),0)</f>
        <v>gab</v>
      </c>
      <c r="E42" s="46"/>
      <c r="F42" s="65"/>
      <c r="G42" s="116"/>
      <c r="H42" s="116">
        <f>IF($C$4="Attiecināmās izmaksas",IF('3a+c+n'!$Q42="A",'3a+c+n'!H42,0),0)</f>
        <v>0</v>
      </c>
      <c r="I42" s="116"/>
      <c r="J42" s="116"/>
      <c r="K42" s="117">
        <f>IF($C$4="Attiecināmās izmaksas",IF('3a+c+n'!$Q42="A",'3a+c+n'!K42,0),0)</f>
        <v>0</v>
      </c>
      <c r="L42" s="65">
        <f>IF($C$4="Attiecināmās izmaksas",IF('3a+c+n'!$Q42="A",'3a+c+n'!L42,0),0)</f>
        <v>0</v>
      </c>
      <c r="M42" s="116">
        <f>IF($C$4="Attiecināmās izmaksas",IF('3a+c+n'!$Q42="A",'3a+c+n'!M42,0),0)</f>
        <v>0</v>
      </c>
      <c r="N42" s="116">
        <f>IF($C$4="Attiecināmās izmaksas",IF('3a+c+n'!$Q42="A",'3a+c+n'!N42,0),0)</f>
        <v>0</v>
      </c>
      <c r="O42" s="116">
        <f>IF($C$4="Attiecināmās izmaksas",IF('3a+c+n'!$Q42="A",'3a+c+n'!O42,0),0)</f>
        <v>0</v>
      </c>
      <c r="P42" s="117">
        <f>IF($C$4="Attiecināmās izmaksas",IF('3a+c+n'!$Q42="A",'3a+c+n'!P42,0),0)</f>
        <v>0</v>
      </c>
    </row>
    <row r="43" spans="1:16" x14ac:dyDescent="0.2">
      <c r="A43" s="51">
        <f>IF(P43=0,0,IF(COUNTBLANK(P43)=1,0,COUNTA($P$14:P43)))</f>
        <v>0</v>
      </c>
      <c r="B43" s="24">
        <f>IF($C$4="Attiecināmās izmaksas",IF('3a+c+n'!$Q43="A",'3a+c+n'!B43,0),0)</f>
        <v>0</v>
      </c>
      <c r="C43" s="24">
        <f>IF($C$4="Attiecināmās izmaksas",IF('3a+c+n'!$Q43="A",'3a+c+n'!C43,0),0)</f>
        <v>0</v>
      </c>
      <c r="D43" s="24">
        <f>IF($C$4="Attiecināmās izmaksas",IF('3a+c+n'!$Q43="A",'3a+c+n'!D43,0),0)</f>
        <v>0</v>
      </c>
      <c r="E43" s="46"/>
      <c r="F43" s="65"/>
      <c r="G43" s="116"/>
      <c r="H43" s="116">
        <f>IF($C$4="Attiecināmās izmaksas",IF('3a+c+n'!$Q43="A",'3a+c+n'!H43,0),0)</f>
        <v>0</v>
      </c>
      <c r="I43" s="116"/>
      <c r="J43" s="116"/>
      <c r="K43" s="117">
        <f>IF($C$4="Attiecināmās izmaksas",IF('3a+c+n'!$Q43="A",'3a+c+n'!K43,0),0)</f>
        <v>0</v>
      </c>
      <c r="L43" s="65">
        <f>IF($C$4="Attiecināmās izmaksas",IF('3a+c+n'!$Q43="A",'3a+c+n'!L43,0),0)</f>
        <v>0</v>
      </c>
      <c r="M43" s="116">
        <f>IF($C$4="Attiecināmās izmaksas",IF('3a+c+n'!$Q43="A",'3a+c+n'!M43,0),0)</f>
        <v>0</v>
      </c>
      <c r="N43" s="116">
        <f>IF($C$4="Attiecināmās izmaksas",IF('3a+c+n'!$Q43="A",'3a+c+n'!N43,0),0)</f>
        <v>0</v>
      </c>
      <c r="O43" s="116">
        <f>IF($C$4="Attiecināmās izmaksas",IF('3a+c+n'!$Q43="A",'3a+c+n'!O43,0),0)</f>
        <v>0</v>
      </c>
      <c r="P43" s="117">
        <f>IF($C$4="Attiecināmās izmaksas",IF('3a+c+n'!$Q43="A",'3a+c+n'!P43,0),0)</f>
        <v>0</v>
      </c>
    </row>
    <row r="44" spans="1:16" ht="33.75" x14ac:dyDescent="0.2">
      <c r="A44" s="51">
        <f>IF(P44=0,0,IF(COUNTBLANK(P44)=1,0,COUNTA($P$14:P44)))</f>
        <v>0</v>
      </c>
      <c r="B44" s="24" t="str">
        <f>IF($C$4="Attiecināmās izmaksas",IF('3a+c+n'!$Q44="A",'3a+c+n'!B44,0),0)</f>
        <v>13-00000</v>
      </c>
      <c r="C44" s="24" t="str">
        <f>IF($C$4="Attiecināmās izmaksas",IF('3a+c+n'!$Q44="A",'3a+c+n'!C44,0),0)</f>
        <v>Siltumizolācijas materiālu stiprināšana ar līmjavu BAUMIT ProContact  vai ekvivalentu. Pēc nepieciešamības pirms tam virsmas gruntēšana.</v>
      </c>
      <c r="D44" s="24" t="str">
        <f>IF($C$4="Attiecināmās izmaksas",IF('3a+c+n'!$Q44="A",'3a+c+n'!D44,0),0)</f>
        <v>kg</v>
      </c>
      <c r="E44" s="46"/>
      <c r="F44" s="65"/>
      <c r="G44" s="116"/>
      <c r="H44" s="116">
        <f>IF($C$4="Attiecināmās izmaksas",IF('3a+c+n'!$Q44="A",'3a+c+n'!H44,0),0)</f>
        <v>0</v>
      </c>
      <c r="I44" s="116"/>
      <c r="J44" s="116"/>
      <c r="K44" s="117">
        <f>IF($C$4="Attiecināmās izmaksas",IF('3a+c+n'!$Q44="A",'3a+c+n'!K44,0),0)</f>
        <v>0</v>
      </c>
      <c r="L44" s="65">
        <f>IF($C$4="Attiecināmās izmaksas",IF('3a+c+n'!$Q44="A",'3a+c+n'!L44,0),0)</f>
        <v>0</v>
      </c>
      <c r="M44" s="116">
        <f>IF($C$4="Attiecināmās izmaksas",IF('3a+c+n'!$Q44="A",'3a+c+n'!M44,0),0)</f>
        <v>0</v>
      </c>
      <c r="N44" s="116">
        <f>IF($C$4="Attiecināmās izmaksas",IF('3a+c+n'!$Q44="A",'3a+c+n'!N44,0),0)</f>
        <v>0</v>
      </c>
      <c r="O44" s="116">
        <f>IF($C$4="Attiecināmās izmaksas",IF('3a+c+n'!$Q44="A",'3a+c+n'!O44,0),0)</f>
        <v>0</v>
      </c>
      <c r="P44" s="117">
        <f>IF($C$4="Attiecināmās izmaksas",IF('3a+c+n'!$Q44="A",'3a+c+n'!P44,0),0)</f>
        <v>0</v>
      </c>
    </row>
    <row r="45" spans="1:16" ht="22.5" x14ac:dyDescent="0.2">
      <c r="A45" s="51">
        <f>IF(P45=0,0,IF(COUNTBLANK(P45)=1,0,COUNTA($P$14:P45)))</f>
        <v>0</v>
      </c>
      <c r="B45" s="24" t="str">
        <f>IF($C$4="Attiecināmās izmaksas",IF('3a+c+n'!$Q45="A",'3a+c+n'!B45,0),0)</f>
        <v>13-00000</v>
      </c>
      <c r="C45" s="24" t="str">
        <f>IF($C$4="Attiecināmās izmaksas",IF('3a+c+n'!$Q45="A",'3a+c+n'!C45,0),0)</f>
        <v>Nedegoša akmens vates siltumizolācija plānajām apmetuma sistēmām - λ&lt;=0,036 W/(mK), b=100 mm</v>
      </c>
      <c r="D45" s="24" t="str">
        <f>IF($C$4="Attiecināmās izmaksas",IF('3a+c+n'!$Q45="A",'3a+c+n'!D45,0),0)</f>
        <v>m2</v>
      </c>
      <c r="E45" s="46"/>
      <c r="F45" s="65"/>
      <c r="G45" s="116"/>
      <c r="H45" s="116">
        <f>IF($C$4="Attiecināmās izmaksas",IF('3a+c+n'!$Q45="A",'3a+c+n'!H45,0),0)</f>
        <v>0</v>
      </c>
      <c r="I45" s="116"/>
      <c r="J45" s="116"/>
      <c r="K45" s="117">
        <f>IF($C$4="Attiecināmās izmaksas",IF('3a+c+n'!$Q45="A",'3a+c+n'!K45,0),0)</f>
        <v>0</v>
      </c>
      <c r="L45" s="65">
        <f>IF($C$4="Attiecināmās izmaksas",IF('3a+c+n'!$Q45="A",'3a+c+n'!L45,0),0)</f>
        <v>0</v>
      </c>
      <c r="M45" s="116">
        <f>IF($C$4="Attiecināmās izmaksas",IF('3a+c+n'!$Q45="A",'3a+c+n'!M45,0),0)</f>
        <v>0</v>
      </c>
      <c r="N45" s="116">
        <f>IF($C$4="Attiecināmās izmaksas",IF('3a+c+n'!$Q45="A",'3a+c+n'!N45,0),0)</f>
        <v>0</v>
      </c>
      <c r="O45" s="116">
        <f>IF($C$4="Attiecināmās izmaksas",IF('3a+c+n'!$Q45="A",'3a+c+n'!O45,0),0)</f>
        <v>0</v>
      </c>
      <c r="P45" s="117">
        <f>IF($C$4="Attiecināmās izmaksas",IF('3a+c+n'!$Q45="A",'3a+c+n'!P45,0),0)</f>
        <v>0</v>
      </c>
    </row>
    <row r="46" spans="1:16" ht="33.75" x14ac:dyDescent="0.2">
      <c r="A46" s="51">
        <f>IF(P46=0,0,IF(COUNTBLANK(P46)=1,0,COUNTA($P$14:P46)))</f>
        <v>0</v>
      </c>
      <c r="B46" s="24" t="str">
        <f>IF($C$4="Attiecināmās izmaksas",IF('3a+c+n'!$Q46="A",'3a+c+n'!B46,0),0)</f>
        <v>13-00000</v>
      </c>
      <c r="C46" s="24" t="str">
        <f>IF($C$4="Attiecināmās izmaksas",IF('3a+c+n'!$Q46="A",'3a+c+n'!C46,0),0)</f>
        <v>Armējošā slāņa iestrāde ar javas kārtu BAUMIT ProContact vai ekvivalentu - 1 kārtā, II mehāniskās izturības zonā</v>
      </c>
      <c r="D46" s="24" t="str">
        <f>IF($C$4="Attiecināmās izmaksas",IF('3a+c+n'!$Q46="A",'3a+c+n'!D46,0),0)</f>
        <v>kg</v>
      </c>
      <c r="E46" s="46"/>
      <c r="F46" s="65"/>
      <c r="G46" s="116"/>
      <c r="H46" s="116">
        <f>IF($C$4="Attiecināmās izmaksas",IF('3a+c+n'!$Q46="A",'3a+c+n'!H46,0),0)</f>
        <v>0</v>
      </c>
      <c r="I46" s="116"/>
      <c r="J46" s="116"/>
      <c r="K46" s="117">
        <f>IF($C$4="Attiecināmās izmaksas",IF('3a+c+n'!$Q46="A",'3a+c+n'!K46,0),0)</f>
        <v>0</v>
      </c>
      <c r="L46" s="65">
        <f>IF($C$4="Attiecināmās izmaksas",IF('3a+c+n'!$Q46="A",'3a+c+n'!L46,0),0)</f>
        <v>0</v>
      </c>
      <c r="M46" s="116">
        <f>IF($C$4="Attiecināmās izmaksas",IF('3a+c+n'!$Q46="A",'3a+c+n'!M46,0),0)</f>
        <v>0</v>
      </c>
      <c r="N46" s="116">
        <f>IF($C$4="Attiecināmās izmaksas",IF('3a+c+n'!$Q46="A",'3a+c+n'!N46,0),0)</f>
        <v>0</v>
      </c>
      <c r="O46" s="116">
        <f>IF($C$4="Attiecināmās izmaksas",IF('3a+c+n'!$Q46="A",'3a+c+n'!O46,0),0)</f>
        <v>0</v>
      </c>
      <c r="P46" s="117">
        <f>IF($C$4="Attiecināmās izmaksas",IF('3a+c+n'!$Q46="A",'3a+c+n'!P46,0),0)</f>
        <v>0</v>
      </c>
    </row>
    <row r="47" spans="1:16" ht="22.5" x14ac:dyDescent="0.2">
      <c r="A47" s="51">
        <f>IF(P47=0,0,IF(COUNTBLANK(P47)=1,0,COUNTA($P$14:P47)))</f>
        <v>0</v>
      </c>
      <c r="B47" s="24" t="str">
        <f>IF($C$4="Attiecināmās izmaksas",IF('3a+c+n'!$Q47="A",'3a+c+n'!B47,0),0)</f>
        <v>13-00000</v>
      </c>
      <c r="C47" s="24" t="str">
        <f>IF($C$4="Attiecināmās izmaksas",IF('3a+c+n'!$Q47="A",'3a+c+n'!C47,0),0)</f>
        <v>Baumit StarTex vai ekvivalents stiklušķiedras siets 160 g/m²  - 1 kārtā, II mehāniskās izturības zonā</v>
      </c>
      <c r="D47" s="24" t="str">
        <f>IF($C$4="Attiecināmās izmaksas",IF('3a+c+n'!$Q47="A",'3a+c+n'!D47,0),0)</f>
        <v>m2</v>
      </c>
      <c r="E47" s="46"/>
      <c r="F47" s="65"/>
      <c r="G47" s="116"/>
      <c r="H47" s="116">
        <f>IF($C$4="Attiecināmās izmaksas",IF('3a+c+n'!$Q47="A",'3a+c+n'!H47,0),0)</f>
        <v>0</v>
      </c>
      <c r="I47" s="116"/>
      <c r="J47" s="116"/>
      <c r="K47" s="117">
        <f>IF($C$4="Attiecināmās izmaksas",IF('3a+c+n'!$Q47="A",'3a+c+n'!K47,0),0)</f>
        <v>0</v>
      </c>
      <c r="L47" s="65">
        <f>IF($C$4="Attiecināmās izmaksas",IF('3a+c+n'!$Q47="A",'3a+c+n'!L47,0),0)</f>
        <v>0</v>
      </c>
      <c r="M47" s="116">
        <f>IF($C$4="Attiecināmās izmaksas",IF('3a+c+n'!$Q47="A",'3a+c+n'!M47,0),0)</f>
        <v>0</v>
      </c>
      <c r="N47" s="116">
        <f>IF($C$4="Attiecināmās izmaksas",IF('3a+c+n'!$Q47="A",'3a+c+n'!N47,0),0)</f>
        <v>0</v>
      </c>
      <c r="O47" s="116">
        <f>IF($C$4="Attiecināmās izmaksas",IF('3a+c+n'!$Q47="A",'3a+c+n'!O47,0),0)</f>
        <v>0</v>
      </c>
      <c r="P47" s="117">
        <f>IF($C$4="Attiecināmās izmaksas",IF('3a+c+n'!$Q47="A",'3a+c+n'!P47,0),0)</f>
        <v>0</v>
      </c>
    </row>
    <row r="48" spans="1:16" ht="22.5" x14ac:dyDescent="0.2">
      <c r="A48" s="51">
        <f>IF(P48=0,0,IF(COUNTBLANK(P48)=1,0,COUNTA($P$14:P48)))</f>
        <v>0</v>
      </c>
      <c r="B48" s="24" t="str">
        <f>IF($C$4="Attiecināmās izmaksas",IF('3a+c+n'!$Q48="A",'3a+c+n'!B48,0),0)</f>
        <v>13-00000</v>
      </c>
      <c r="C48" s="24" t="str">
        <f>IF($C$4="Attiecināmās izmaksas",IF('3a+c+n'!$Q48="A",'3a+c+n'!C48,0),0)</f>
        <v>Armētā slāņa apstrāde ar zemapmetuma grunti Baumit UniPrimer vai ekvivalentu</v>
      </c>
      <c r="D48" s="24" t="str">
        <f>IF($C$4="Attiecināmās izmaksas",IF('3a+c+n'!$Q48="A",'3a+c+n'!D48,0),0)</f>
        <v>kg</v>
      </c>
      <c r="E48" s="46"/>
      <c r="F48" s="65"/>
      <c r="G48" s="116"/>
      <c r="H48" s="116">
        <f>IF($C$4="Attiecināmās izmaksas",IF('3a+c+n'!$Q48="A",'3a+c+n'!H48,0),0)</f>
        <v>0</v>
      </c>
      <c r="I48" s="116"/>
      <c r="J48" s="116"/>
      <c r="K48" s="117">
        <f>IF($C$4="Attiecināmās izmaksas",IF('3a+c+n'!$Q48="A",'3a+c+n'!K48,0),0)</f>
        <v>0</v>
      </c>
      <c r="L48" s="65">
        <f>IF($C$4="Attiecināmās izmaksas",IF('3a+c+n'!$Q48="A",'3a+c+n'!L48,0),0)</f>
        <v>0</v>
      </c>
      <c r="M48" s="116">
        <f>IF($C$4="Attiecināmās izmaksas",IF('3a+c+n'!$Q48="A",'3a+c+n'!M48,0),0)</f>
        <v>0</v>
      </c>
      <c r="N48" s="116">
        <f>IF($C$4="Attiecināmās izmaksas",IF('3a+c+n'!$Q48="A",'3a+c+n'!N48,0),0)</f>
        <v>0</v>
      </c>
      <c r="O48" s="116">
        <f>IF($C$4="Attiecināmās izmaksas",IF('3a+c+n'!$Q48="A",'3a+c+n'!O48,0),0)</f>
        <v>0</v>
      </c>
      <c r="P48" s="117">
        <f>IF($C$4="Attiecināmās izmaksas",IF('3a+c+n'!$Q48="A",'3a+c+n'!P48,0),0)</f>
        <v>0</v>
      </c>
    </row>
    <row r="49" spans="1:16" ht="33.75" x14ac:dyDescent="0.2">
      <c r="A49" s="51">
        <f>IF(P49=0,0,IF(COUNTBLANK(P49)=1,0,COUNTA($P$14:P49)))</f>
        <v>0</v>
      </c>
      <c r="B49" s="24" t="str">
        <f>IF($C$4="Attiecināmās izmaksas",IF('3a+c+n'!$Q49="A",'3a+c+n'!B49,0),0)</f>
        <v>13-00000</v>
      </c>
      <c r="C49" s="24" t="str">
        <f>IF($C$4="Attiecināmās izmaksas",IF('3a+c+n'!$Q49="A",'3a+c+n'!C49,0),0)</f>
        <v>Gatavā tonētā silikona apmetuma Baumit SilikonColor vai ekvivalenta iestrāde. Maksimālais grauda izmērs 2 mm. Tonis atbilstoši krāsu pasei.</v>
      </c>
      <c r="D49" s="24" t="str">
        <f>IF($C$4="Attiecināmās izmaksas",IF('3a+c+n'!$Q49="A",'3a+c+n'!D49,0),0)</f>
        <v>m2</v>
      </c>
      <c r="E49" s="46"/>
      <c r="F49" s="65"/>
      <c r="G49" s="116"/>
      <c r="H49" s="116">
        <f>IF($C$4="Attiecināmās izmaksas",IF('3a+c+n'!$Q49="A",'3a+c+n'!H49,0),0)</f>
        <v>0</v>
      </c>
      <c r="I49" s="116"/>
      <c r="J49" s="116"/>
      <c r="K49" s="117">
        <f>IF($C$4="Attiecināmās izmaksas",IF('3a+c+n'!$Q49="A",'3a+c+n'!K49,0),0)</f>
        <v>0</v>
      </c>
      <c r="L49" s="65">
        <f>IF($C$4="Attiecināmās izmaksas",IF('3a+c+n'!$Q49="A",'3a+c+n'!L49,0),0)</f>
        <v>0</v>
      </c>
      <c r="M49" s="116">
        <f>IF($C$4="Attiecināmās izmaksas",IF('3a+c+n'!$Q49="A",'3a+c+n'!M49,0),0)</f>
        <v>0</v>
      </c>
      <c r="N49" s="116">
        <f>IF($C$4="Attiecināmās izmaksas",IF('3a+c+n'!$Q49="A",'3a+c+n'!N49,0),0)</f>
        <v>0</v>
      </c>
      <c r="O49" s="116">
        <f>IF($C$4="Attiecināmās izmaksas",IF('3a+c+n'!$Q49="A",'3a+c+n'!O49,0),0)</f>
        <v>0</v>
      </c>
      <c r="P49" s="117">
        <f>IF($C$4="Attiecināmās izmaksas",IF('3a+c+n'!$Q49="A",'3a+c+n'!P49,0),0)</f>
        <v>0</v>
      </c>
    </row>
    <row r="50" spans="1:16" ht="22.5" x14ac:dyDescent="0.2">
      <c r="A50" s="51">
        <f>IF(P50=0,0,IF(COUNTBLANK(P50)=1,0,COUNTA($P$14:P50)))</f>
        <v>0</v>
      </c>
      <c r="B50" s="24" t="str">
        <f>IF($C$4="Attiecināmās izmaksas",IF('3a+c+n'!$Q50="A",'3a+c+n'!B50,0),0)</f>
        <v>13-00000</v>
      </c>
      <c r="C50" s="24" t="str">
        <f>IF($C$4="Attiecināmās izmaksas",IF('3a+c+n'!$Q50="A",'3a+c+n'!C50,0),0)</f>
        <v>Dībeļi RAWLPLUG TFIX 8S vai ekvivalenti, l=215mm</v>
      </c>
      <c r="D50" s="24" t="str">
        <f>IF($C$4="Attiecināmās izmaksas",IF('3a+c+n'!$Q50="A",'3a+c+n'!D50,0),0)</f>
        <v>gab</v>
      </c>
      <c r="E50" s="46"/>
      <c r="F50" s="65"/>
      <c r="G50" s="116"/>
      <c r="H50" s="116">
        <f>IF($C$4="Attiecināmās izmaksas",IF('3a+c+n'!$Q50="A",'3a+c+n'!H50,0),0)</f>
        <v>0</v>
      </c>
      <c r="I50" s="116"/>
      <c r="J50" s="116"/>
      <c r="K50" s="117">
        <f>IF($C$4="Attiecināmās izmaksas",IF('3a+c+n'!$Q50="A",'3a+c+n'!K50,0),0)</f>
        <v>0</v>
      </c>
      <c r="L50" s="65">
        <f>IF($C$4="Attiecināmās izmaksas",IF('3a+c+n'!$Q50="A",'3a+c+n'!L50,0),0)</f>
        <v>0</v>
      </c>
      <c r="M50" s="116">
        <f>IF($C$4="Attiecināmās izmaksas",IF('3a+c+n'!$Q50="A",'3a+c+n'!M50,0),0)</f>
        <v>0</v>
      </c>
      <c r="N50" s="116">
        <f>IF($C$4="Attiecināmās izmaksas",IF('3a+c+n'!$Q50="A",'3a+c+n'!N50,0),0)</f>
        <v>0</v>
      </c>
      <c r="O50" s="116">
        <f>IF($C$4="Attiecināmās izmaksas",IF('3a+c+n'!$Q50="A",'3a+c+n'!O50,0),0)</f>
        <v>0</v>
      </c>
      <c r="P50" s="117">
        <f>IF($C$4="Attiecināmās izmaksas",IF('3a+c+n'!$Q50="A",'3a+c+n'!P50,0),0)</f>
        <v>0</v>
      </c>
    </row>
    <row r="51" spans="1:16" x14ac:dyDescent="0.2">
      <c r="A51" s="51">
        <f>IF(P51=0,0,IF(COUNTBLANK(P51)=1,0,COUNTA($P$14:P51)))</f>
        <v>0</v>
      </c>
      <c r="B51" s="24">
        <f>IF($C$4="Attiecināmās izmaksas",IF('3a+c+n'!$Q51="A",'3a+c+n'!B51,0),0)</f>
        <v>0</v>
      </c>
      <c r="C51" s="24">
        <f>IF($C$4="Attiecināmās izmaksas",IF('3a+c+n'!$Q51="A",'3a+c+n'!C51,0),0)</f>
        <v>0</v>
      </c>
      <c r="D51" s="24">
        <f>IF($C$4="Attiecināmās izmaksas",IF('3a+c+n'!$Q51="A",'3a+c+n'!D51,0),0)</f>
        <v>0</v>
      </c>
      <c r="E51" s="46"/>
      <c r="F51" s="65"/>
      <c r="G51" s="116"/>
      <c r="H51" s="116">
        <f>IF($C$4="Attiecināmās izmaksas",IF('3a+c+n'!$Q51="A",'3a+c+n'!H51,0),0)</f>
        <v>0</v>
      </c>
      <c r="I51" s="116"/>
      <c r="J51" s="116"/>
      <c r="K51" s="117">
        <f>IF($C$4="Attiecināmās izmaksas",IF('3a+c+n'!$Q51="A",'3a+c+n'!K51,0),0)</f>
        <v>0</v>
      </c>
      <c r="L51" s="65">
        <f>IF($C$4="Attiecināmās izmaksas",IF('3a+c+n'!$Q51="A",'3a+c+n'!L51,0),0)</f>
        <v>0</v>
      </c>
      <c r="M51" s="116">
        <f>IF($C$4="Attiecināmās izmaksas",IF('3a+c+n'!$Q51="A",'3a+c+n'!M51,0),0)</f>
        <v>0</v>
      </c>
      <c r="N51" s="116">
        <f>IF($C$4="Attiecināmās izmaksas",IF('3a+c+n'!$Q51="A",'3a+c+n'!N51,0),0)</f>
        <v>0</v>
      </c>
      <c r="O51" s="116">
        <f>IF($C$4="Attiecināmās izmaksas",IF('3a+c+n'!$Q51="A",'3a+c+n'!O51,0),0)</f>
        <v>0</v>
      </c>
      <c r="P51" s="117">
        <f>IF($C$4="Attiecināmās izmaksas",IF('3a+c+n'!$Q51="A",'3a+c+n'!P51,0),0)</f>
        <v>0</v>
      </c>
    </row>
    <row r="52" spans="1:16" ht="33.75" x14ac:dyDescent="0.2">
      <c r="A52" s="51">
        <f>IF(P52=0,0,IF(COUNTBLANK(P52)=1,0,COUNTA($P$14:P52)))</f>
        <v>0</v>
      </c>
      <c r="B52" s="24" t="str">
        <f>IF($C$4="Attiecināmās izmaksas",IF('3a+c+n'!$Q52="A",'3a+c+n'!B52,0),0)</f>
        <v>13-00000</v>
      </c>
      <c r="C52" s="24" t="str">
        <f>IF($C$4="Attiecināmās izmaksas",IF('3a+c+n'!$Q52="A",'3a+c+n'!C52,0),0)</f>
        <v>Siltumizolācijas materiālu stiprināšana ar līmjavu BAUMIT ProContact  vai ekvivalentu. Pēc nepieciešamības pirms tam virsmas gruntēšana.</v>
      </c>
      <c r="D52" s="24" t="str">
        <f>IF($C$4="Attiecināmās izmaksas",IF('3a+c+n'!$Q52="A",'3a+c+n'!D52,0),0)</f>
        <v>kg</v>
      </c>
      <c r="E52" s="46"/>
      <c r="F52" s="65"/>
      <c r="G52" s="116"/>
      <c r="H52" s="116">
        <f>IF($C$4="Attiecināmās izmaksas",IF('3a+c+n'!$Q52="A",'3a+c+n'!H52,0),0)</f>
        <v>0</v>
      </c>
      <c r="I52" s="116"/>
      <c r="J52" s="116"/>
      <c r="K52" s="117">
        <f>IF($C$4="Attiecināmās izmaksas",IF('3a+c+n'!$Q52="A",'3a+c+n'!K52,0),0)</f>
        <v>0</v>
      </c>
      <c r="L52" s="65">
        <f>IF($C$4="Attiecināmās izmaksas",IF('3a+c+n'!$Q52="A",'3a+c+n'!L52,0),0)</f>
        <v>0</v>
      </c>
      <c r="M52" s="116">
        <f>IF($C$4="Attiecināmās izmaksas",IF('3a+c+n'!$Q52="A",'3a+c+n'!M52,0),0)</f>
        <v>0</v>
      </c>
      <c r="N52" s="116">
        <f>IF($C$4="Attiecināmās izmaksas",IF('3a+c+n'!$Q52="A",'3a+c+n'!N52,0),0)</f>
        <v>0</v>
      </c>
      <c r="O52" s="116">
        <f>IF($C$4="Attiecināmās izmaksas",IF('3a+c+n'!$Q52="A",'3a+c+n'!O52,0),0)</f>
        <v>0</v>
      </c>
      <c r="P52" s="117">
        <f>IF($C$4="Attiecināmās izmaksas",IF('3a+c+n'!$Q52="A",'3a+c+n'!P52,0),0)</f>
        <v>0</v>
      </c>
    </row>
    <row r="53" spans="1:16" ht="22.5" x14ac:dyDescent="0.2">
      <c r="A53" s="51">
        <f>IF(P53=0,0,IF(COUNTBLANK(P53)=1,0,COUNTA($P$14:P53)))</f>
        <v>0</v>
      </c>
      <c r="B53" s="24" t="str">
        <f>IF($C$4="Attiecināmās izmaksas",IF('3a+c+n'!$Q53="A",'3a+c+n'!B53,0),0)</f>
        <v>13-00000</v>
      </c>
      <c r="C53" s="24" t="str">
        <f>IF($C$4="Attiecināmās izmaksas",IF('3a+c+n'!$Q53="A",'3a+c+n'!C53,0),0)</f>
        <v>Kooltherm K5 Apmetuma fasādes plāksnes λ&lt;=0,022 W/(mK), b=70mm vai ekvivalenta</v>
      </c>
      <c r="D53" s="24" t="str">
        <f>IF($C$4="Attiecināmās izmaksas",IF('3a+c+n'!$Q53="A",'3a+c+n'!D53,0),0)</f>
        <v>m2</v>
      </c>
      <c r="E53" s="46"/>
      <c r="F53" s="65"/>
      <c r="G53" s="116"/>
      <c r="H53" s="116">
        <f>IF($C$4="Attiecināmās izmaksas",IF('3a+c+n'!$Q53="A",'3a+c+n'!H53,0),0)</f>
        <v>0</v>
      </c>
      <c r="I53" s="116"/>
      <c r="J53" s="116"/>
      <c r="K53" s="117">
        <f>IF($C$4="Attiecināmās izmaksas",IF('3a+c+n'!$Q53="A",'3a+c+n'!K53,0),0)</f>
        <v>0</v>
      </c>
      <c r="L53" s="65">
        <f>IF($C$4="Attiecināmās izmaksas",IF('3a+c+n'!$Q53="A",'3a+c+n'!L53,0),0)</f>
        <v>0</v>
      </c>
      <c r="M53" s="116">
        <f>IF($C$4="Attiecināmās izmaksas",IF('3a+c+n'!$Q53="A",'3a+c+n'!M53,0),0)</f>
        <v>0</v>
      </c>
      <c r="N53" s="116">
        <f>IF($C$4="Attiecināmās izmaksas",IF('3a+c+n'!$Q53="A",'3a+c+n'!N53,0),0)</f>
        <v>0</v>
      </c>
      <c r="O53" s="116">
        <f>IF($C$4="Attiecināmās izmaksas",IF('3a+c+n'!$Q53="A",'3a+c+n'!O53,0),0)</f>
        <v>0</v>
      </c>
      <c r="P53" s="117">
        <f>IF($C$4="Attiecināmās izmaksas",IF('3a+c+n'!$Q53="A",'3a+c+n'!P53,0),0)</f>
        <v>0</v>
      </c>
    </row>
    <row r="54" spans="1:16" ht="33.75" x14ac:dyDescent="0.2">
      <c r="A54" s="51">
        <f>IF(P54=0,0,IF(COUNTBLANK(P54)=1,0,COUNTA($P$14:P54)))</f>
        <v>0</v>
      </c>
      <c r="B54" s="24" t="str">
        <f>IF($C$4="Attiecināmās izmaksas",IF('3a+c+n'!$Q54="A",'3a+c+n'!B54,0),0)</f>
        <v>13-00000</v>
      </c>
      <c r="C54" s="24" t="str">
        <f>IF($C$4="Attiecināmās izmaksas",IF('3a+c+n'!$Q54="A",'3a+c+n'!C54,0),0)</f>
        <v>Armējošā slāņa iestrāde ar javas kārtu BAUMIT ProContact vai ekvivalentu - 2 kārtās, I mehāniskās izturības zonā</v>
      </c>
      <c r="D54" s="24" t="str">
        <f>IF($C$4="Attiecināmās izmaksas",IF('3a+c+n'!$Q54="A",'3a+c+n'!D54,0),0)</f>
        <v>kg</v>
      </c>
      <c r="E54" s="46"/>
      <c r="F54" s="65"/>
      <c r="G54" s="116"/>
      <c r="H54" s="116">
        <f>IF($C$4="Attiecināmās izmaksas",IF('3a+c+n'!$Q54="A",'3a+c+n'!H54,0),0)</f>
        <v>0</v>
      </c>
      <c r="I54" s="116"/>
      <c r="J54" s="116"/>
      <c r="K54" s="117">
        <f>IF($C$4="Attiecināmās izmaksas",IF('3a+c+n'!$Q54="A",'3a+c+n'!K54,0),0)</f>
        <v>0</v>
      </c>
      <c r="L54" s="65">
        <f>IF($C$4="Attiecināmās izmaksas",IF('3a+c+n'!$Q54="A",'3a+c+n'!L54,0),0)</f>
        <v>0</v>
      </c>
      <c r="M54" s="116">
        <f>IF($C$4="Attiecināmās izmaksas",IF('3a+c+n'!$Q54="A",'3a+c+n'!M54,0),0)</f>
        <v>0</v>
      </c>
      <c r="N54" s="116">
        <f>IF($C$4="Attiecināmās izmaksas",IF('3a+c+n'!$Q54="A",'3a+c+n'!N54,0),0)</f>
        <v>0</v>
      </c>
      <c r="O54" s="116">
        <f>IF($C$4="Attiecināmās izmaksas",IF('3a+c+n'!$Q54="A",'3a+c+n'!O54,0),0)</f>
        <v>0</v>
      </c>
      <c r="P54" s="117">
        <f>IF($C$4="Attiecināmās izmaksas",IF('3a+c+n'!$Q54="A",'3a+c+n'!P54,0),0)</f>
        <v>0</v>
      </c>
    </row>
    <row r="55" spans="1:16" ht="22.5" x14ac:dyDescent="0.2">
      <c r="A55" s="51">
        <f>IF(P55=0,0,IF(COUNTBLANK(P55)=1,0,COUNTA($P$14:P55)))</f>
        <v>0</v>
      </c>
      <c r="B55" s="24" t="str">
        <f>IF($C$4="Attiecināmās izmaksas",IF('3a+c+n'!$Q55="A",'3a+c+n'!B55,0),0)</f>
        <v>13-00000</v>
      </c>
      <c r="C55" s="24" t="str">
        <f>IF($C$4="Attiecināmās izmaksas",IF('3a+c+n'!$Q55="A",'3a+c+n'!C55,0),0)</f>
        <v>Baumit StarTex vai ekvivalents stiklušķiedras siets 160 g/m²  - 2 kārtās, I mehāniskās izturības zonā</v>
      </c>
      <c r="D55" s="24" t="str">
        <f>IF($C$4="Attiecināmās izmaksas",IF('3a+c+n'!$Q55="A",'3a+c+n'!D55,0),0)</f>
        <v>m2</v>
      </c>
      <c r="E55" s="46"/>
      <c r="F55" s="65"/>
      <c r="G55" s="116"/>
      <c r="H55" s="116">
        <f>IF($C$4="Attiecināmās izmaksas",IF('3a+c+n'!$Q55="A",'3a+c+n'!H55,0),0)</f>
        <v>0</v>
      </c>
      <c r="I55" s="116"/>
      <c r="J55" s="116"/>
      <c r="K55" s="117">
        <f>IF($C$4="Attiecināmās izmaksas",IF('3a+c+n'!$Q55="A",'3a+c+n'!K55,0),0)</f>
        <v>0</v>
      </c>
      <c r="L55" s="65">
        <f>IF($C$4="Attiecināmās izmaksas",IF('3a+c+n'!$Q55="A",'3a+c+n'!L55,0),0)</f>
        <v>0</v>
      </c>
      <c r="M55" s="116">
        <f>IF($C$4="Attiecināmās izmaksas",IF('3a+c+n'!$Q55="A",'3a+c+n'!M55,0),0)</f>
        <v>0</v>
      </c>
      <c r="N55" s="116">
        <f>IF($C$4="Attiecināmās izmaksas",IF('3a+c+n'!$Q55="A",'3a+c+n'!N55,0),0)</f>
        <v>0</v>
      </c>
      <c r="O55" s="116">
        <f>IF($C$4="Attiecināmās izmaksas",IF('3a+c+n'!$Q55="A",'3a+c+n'!O55,0),0)</f>
        <v>0</v>
      </c>
      <c r="P55" s="117">
        <f>IF($C$4="Attiecināmās izmaksas",IF('3a+c+n'!$Q55="A",'3a+c+n'!P55,0),0)</f>
        <v>0</v>
      </c>
    </row>
    <row r="56" spans="1:16" ht="22.5" x14ac:dyDescent="0.2">
      <c r="A56" s="51">
        <f>IF(P56=0,0,IF(COUNTBLANK(P56)=1,0,COUNTA($P$14:P56)))</f>
        <v>0</v>
      </c>
      <c r="B56" s="24" t="str">
        <f>IF($C$4="Attiecināmās izmaksas",IF('3a+c+n'!$Q56="A",'3a+c+n'!B56,0),0)</f>
        <v>13-00000</v>
      </c>
      <c r="C56" s="24" t="str">
        <f>IF($C$4="Attiecināmās izmaksas",IF('3a+c+n'!$Q56="A",'3a+c+n'!C56,0),0)</f>
        <v>Armētā slāņa apstrāde ar zemapmetuma grunti Baumit UniPrimer vai ekvivalentu</v>
      </c>
      <c r="D56" s="24" t="str">
        <f>IF($C$4="Attiecināmās izmaksas",IF('3a+c+n'!$Q56="A",'3a+c+n'!D56,0),0)</f>
        <v>kg</v>
      </c>
      <c r="E56" s="46"/>
      <c r="F56" s="65"/>
      <c r="G56" s="116"/>
      <c r="H56" s="116">
        <f>IF($C$4="Attiecināmās izmaksas",IF('3a+c+n'!$Q56="A",'3a+c+n'!H56,0),0)</f>
        <v>0</v>
      </c>
      <c r="I56" s="116"/>
      <c r="J56" s="116"/>
      <c r="K56" s="117">
        <f>IF($C$4="Attiecināmās izmaksas",IF('3a+c+n'!$Q56="A",'3a+c+n'!K56,0),0)</f>
        <v>0</v>
      </c>
      <c r="L56" s="65">
        <f>IF($C$4="Attiecināmās izmaksas",IF('3a+c+n'!$Q56="A",'3a+c+n'!L56,0),0)</f>
        <v>0</v>
      </c>
      <c r="M56" s="116">
        <f>IF($C$4="Attiecināmās izmaksas",IF('3a+c+n'!$Q56="A",'3a+c+n'!M56,0),0)</f>
        <v>0</v>
      </c>
      <c r="N56" s="116">
        <f>IF($C$4="Attiecināmās izmaksas",IF('3a+c+n'!$Q56="A",'3a+c+n'!N56,0),0)</f>
        <v>0</v>
      </c>
      <c r="O56" s="116">
        <f>IF($C$4="Attiecināmās izmaksas",IF('3a+c+n'!$Q56="A",'3a+c+n'!O56,0),0)</f>
        <v>0</v>
      </c>
      <c r="P56" s="117">
        <f>IF($C$4="Attiecināmās izmaksas",IF('3a+c+n'!$Q56="A",'3a+c+n'!P56,0),0)</f>
        <v>0</v>
      </c>
    </row>
    <row r="57" spans="1:16" ht="33.75" x14ac:dyDescent="0.2">
      <c r="A57" s="51">
        <f>IF(P57=0,0,IF(COUNTBLANK(P57)=1,0,COUNTA($P$14:P57)))</f>
        <v>0</v>
      </c>
      <c r="B57" s="24" t="str">
        <f>IF($C$4="Attiecināmās izmaksas",IF('3a+c+n'!$Q57="A",'3a+c+n'!B57,0),0)</f>
        <v>13-00000</v>
      </c>
      <c r="C57" s="24" t="str">
        <f>IF($C$4="Attiecināmās izmaksas",IF('3a+c+n'!$Q57="A",'3a+c+n'!C57,0),0)</f>
        <v>Gatavā tonētā silikona apmetuma Baumit SilikonColor vai ekvivalenta iestrāde. Maksimālais grauda izmērs 2 mm. Tonis atbilstoši krāsu pasei.</v>
      </c>
      <c r="D57" s="24" t="str">
        <f>IF($C$4="Attiecināmās izmaksas",IF('3a+c+n'!$Q57="A",'3a+c+n'!D57,0),0)</f>
        <v>m2</v>
      </c>
      <c r="E57" s="46"/>
      <c r="F57" s="65"/>
      <c r="G57" s="116"/>
      <c r="H57" s="116">
        <f>IF($C$4="Attiecināmās izmaksas",IF('3a+c+n'!$Q57="A",'3a+c+n'!H57,0),0)</f>
        <v>0</v>
      </c>
      <c r="I57" s="116"/>
      <c r="J57" s="116"/>
      <c r="K57" s="117">
        <f>IF($C$4="Attiecināmās izmaksas",IF('3a+c+n'!$Q57="A",'3a+c+n'!K57,0),0)</f>
        <v>0</v>
      </c>
      <c r="L57" s="65">
        <f>IF($C$4="Attiecināmās izmaksas",IF('3a+c+n'!$Q57="A",'3a+c+n'!L57,0),0)</f>
        <v>0</v>
      </c>
      <c r="M57" s="116">
        <f>IF($C$4="Attiecināmās izmaksas",IF('3a+c+n'!$Q57="A",'3a+c+n'!M57,0),0)</f>
        <v>0</v>
      </c>
      <c r="N57" s="116">
        <f>IF($C$4="Attiecināmās izmaksas",IF('3a+c+n'!$Q57="A",'3a+c+n'!N57,0),0)</f>
        <v>0</v>
      </c>
      <c r="O57" s="116">
        <f>IF($C$4="Attiecināmās izmaksas",IF('3a+c+n'!$Q57="A",'3a+c+n'!O57,0),0)</f>
        <v>0</v>
      </c>
      <c r="P57" s="117">
        <f>IF($C$4="Attiecināmās izmaksas",IF('3a+c+n'!$Q57="A",'3a+c+n'!P57,0),0)</f>
        <v>0</v>
      </c>
    </row>
    <row r="58" spans="1:16" ht="22.5" x14ac:dyDescent="0.2">
      <c r="A58" s="51">
        <f>IF(P58=0,0,IF(COUNTBLANK(P58)=1,0,COUNTA($P$14:P58)))</f>
        <v>0</v>
      </c>
      <c r="B58" s="24" t="str">
        <f>IF($C$4="Attiecināmās izmaksas",IF('3a+c+n'!$Q58="A",'3a+c+n'!B58,0),0)</f>
        <v>13-00000</v>
      </c>
      <c r="C58" s="24" t="str">
        <f>IF($C$4="Attiecināmās izmaksas",IF('3a+c+n'!$Q58="A",'3a+c+n'!C58,0),0)</f>
        <v>Dībeļi RAWLPLUG TFIX 8S vai ekvivalenti, l=215mm</v>
      </c>
      <c r="D58" s="24" t="str">
        <f>IF($C$4="Attiecināmās izmaksas",IF('3a+c+n'!$Q58="A",'3a+c+n'!D58,0),0)</f>
        <v>gab</v>
      </c>
      <c r="E58" s="46"/>
      <c r="F58" s="65"/>
      <c r="G58" s="116"/>
      <c r="H58" s="116">
        <f>IF($C$4="Attiecināmās izmaksas",IF('3a+c+n'!$Q58="A",'3a+c+n'!H58,0),0)</f>
        <v>0</v>
      </c>
      <c r="I58" s="116"/>
      <c r="J58" s="116"/>
      <c r="K58" s="117">
        <f>IF($C$4="Attiecināmās izmaksas",IF('3a+c+n'!$Q58="A",'3a+c+n'!K58,0),0)</f>
        <v>0</v>
      </c>
      <c r="L58" s="65">
        <f>IF($C$4="Attiecināmās izmaksas",IF('3a+c+n'!$Q58="A",'3a+c+n'!L58,0),0)</f>
        <v>0</v>
      </c>
      <c r="M58" s="116">
        <f>IF($C$4="Attiecināmās izmaksas",IF('3a+c+n'!$Q58="A",'3a+c+n'!M58,0),0)</f>
        <v>0</v>
      </c>
      <c r="N58" s="116">
        <f>IF($C$4="Attiecināmās izmaksas",IF('3a+c+n'!$Q58="A",'3a+c+n'!N58,0),0)</f>
        <v>0</v>
      </c>
      <c r="O58" s="116">
        <f>IF($C$4="Attiecināmās izmaksas",IF('3a+c+n'!$Q58="A",'3a+c+n'!O58,0),0)</f>
        <v>0</v>
      </c>
      <c r="P58" s="117">
        <f>IF($C$4="Attiecināmās izmaksas",IF('3a+c+n'!$Q58="A",'3a+c+n'!P58,0),0)</f>
        <v>0</v>
      </c>
    </row>
    <row r="59" spans="1:16" x14ac:dyDescent="0.2">
      <c r="A59" s="51">
        <f>IF(P59=0,0,IF(COUNTBLANK(P59)=1,0,COUNTA($P$14:P59)))</f>
        <v>0</v>
      </c>
      <c r="B59" s="24">
        <f>IF($C$4="Attiecināmās izmaksas",IF('3a+c+n'!$Q59="A",'3a+c+n'!B59,0),0)</f>
        <v>0</v>
      </c>
      <c r="C59" s="24">
        <f>IF($C$4="Attiecināmās izmaksas",IF('3a+c+n'!$Q59="A",'3a+c+n'!C59,0),0)</f>
        <v>0</v>
      </c>
      <c r="D59" s="24">
        <f>IF($C$4="Attiecināmās izmaksas",IF('3a+c+n'!$Q59="A",'3a+c+n'!D59,0),0)</f>
        <v>0</v>
      </c>
      <c r="E59" s="46"/>
      <c r="F59" s="65"/>
      <c r="G59" s="116"/>
      <c r="H59" s="116">
        <f>IF($C$4="Attiecināmās izmaksas",IF('3a+c+n'!$Q59="A",'3a+c+n'!H59,0),0)</f>
        <v>0</v>
      </c>
      <c r="I59" s="116"/>
      <c r="J59" s="116"/>
      <c r="K59" s="117">
        <f>IF($C$4="Attiecināmās izmaksas",IF('3a+c+n'!$Q59="A",'3a+c+n'!K59,0),0)</f>
        <v>0</v>
      </c>
      <c r="L59" s="65">
        <f>IF($C$4="Attiecināmās izmaksas",IF('3a+c+n'!$Q59="A",'3a+c+n'!L59,0),0)</f>
        <v>0</v>
      </c>
      <c r="M59" s="116">
        <f>IF($C$4="Attiecināmās izmaksas",IF('3a+c+n'!$Q59="A",'3a+c+n'!M59,0),0)</f>
        <v>0</v>
      </c>
      <c r="N59" s="116">
        <f>IF($C$4="Attiecināmās izmaksas",IF('3a+c+n'!$Q59="A",'3a+c+n'!N59,0),0)</f>
        <v>0</v>
      </c>
      <c r="O59" s="116">
        <f>IF($C$4="Attiecināmās izmaksas",IF('3a+c+n'!$Q59="A",'3a+c+n'!O59,0),0)</f>
        <v>0</v>
      </c>
      <c r="P59" s="117">
        <f>IF($C$4="Attiecināmās izmaksas",IF('3a+c+n'!$Q59="A",'3a+c+n'!P59,0),0)</f>
        <v>0</v>
      </c>
    </row>
    <row r="60" spans="1:16" ht="33.75" x14ac:dyDescent="0.2">
      <c r="A60" s="51">
        <f>IF(P60=0,0,IF(COUNTBLANK(P60)=1,0,COUNTA($P$14:P60)))</f>
        <v>0</v>
      </c>
      <c r="B60" s="24" t="str">
        <f>IF($C$4="Attiecināmās izmaksas",IF('3a+c+n'!$Q60="A",'3a+c+n'!B60,0),0)</f>
        <v>13-00000</v>
      </c>
      <c r="C60" s="24" t="str">
        <f>IF($C$4="Attiecināmās izmaksas",IF('3a+c+n'!$Q60="A",'3a+c+n'!C60,0),0)</f>
        <v>Siltumizolācijas materiālu stiprināšana ar līmjavu BAUMIT ProContact  vai ekvivalentu. Pēc nepieciešamības pirms tam virsmas gruntēšana.</v>
      </c>
      <c r="D60" s="24" t="str">
        <f>IF($C$4="Attiecināmās izmaksas",IF('3a+c+n'!$Q60="A",'3a+c+n'!D60,0),0)</f>
        <v>kg</v>
      </c>
      <c r="E60" s="46"/>
      <c r="F60" s="65"/>
      <c r="G60" s="116"/>
      <c r="H60" s="116">
        <f>IF($C$4="Attiecināmās izmaksas",IF('3a+c+n'!$Q60="A",'3a+c+n'!H60,0),0)</f>
        <v>0</v>
      </c>
      <c r="I60" s="116"/>
      <c r="J60" s="116"/>
      <c r="K60" s="117">
        <f>IF($C$4="Attiecināmās izmaksas",IF('3a+c+n'!$Q60="A",'3a+c+n'!K60,0),0)</f>
        <v>0</v>
      </c>
      <c r="L60" s="65">
        <f>IF($C$4="Attiecināmās izmaksas",IF('3a+c+n'!$Q60="A",'3a+c+n'!L60,0),0)</f>
        <v>0</v>
      </c>
      <c r="M60" s="116">
        <f>IF($C$4="Attiecināmās izmaksas",IF('3a+c+n'!$Q60="A",'3a+c+n'!M60,0),0)</f>
        <v>0</v>
      </c>
      <c r="N60" s="116">
        <f>IF($C$4="Attiecināmās izmaksas",IF('3a+c+n'!$Q60="A",'3a+c+n'!N60,0),0)</f>
        <v>0</v>
      </c>
      <c r="O60" s="116">
        <f>IF($C$4="Attiecināmās izmaksas",IF('3a+c+n'!$Q60="A",'3a+c+n'!O60,0),0)</f>
        <v>0</v>
      </c>
      <c r="P60" s="117">
        <f>IF($C$4="Attiecināmās izmaksas",IF('3a+c+n'!$Q60="A",'3a+c+n'!P60,0),0)</f>
        <v>0</v>
      </c>
    </row>
    <row r="61" spans="1:16" ht="33.75" x14ac:dyDescent="0.2">
      <c r="A61" s="51">
        <f>IF(P61=0,0,IF(COUNTBLANK(P61)=1,0,COUNTA($P$14:P61)))</f>
        <v>0</v>
      </c>
      <c r="B61" s="24" t="str">
        <f>IF($C$4="Attiecināmās izmaksas",IF('3a+c+n'!$Q61="A",'3a+c+n'!B61,0),0)</f>
        <v>13-00000</v>
      </c>
      <c r="C61" s="24" t="str">
        <f>IF($C$4="Attiecināmās izmaksas",IF('3a+c+n'!$Q61="A",'3a+c+n'!C61,0),0)</f>
        <v>Siltumizolācijas materiāla Paroc Linio 15 vai ekvivalenta montāža - λ&lt;=0,037 W/(mK), b=30-50 mm, siltinājuma platums 100mm</v>
      </c>
      <c r="D61" s="24" t="str">
        <f>IF($C$4="Attiecināmās izmaksas",IF('3a+c+n'!$Q61="A",'3a+c+n'!D61,0),0)</f>
        <v>m2</v>
      </c>
      <c r="E61" s="46"/>
      <c r="F61" s="65"/>
      <c r="G61" s="116"/>
      <c r="H61" s="116">
        <f>IF($C$4="Attiecināmās izmaksas",IF('3a+c+n'!$Q61="A",'3a+c+n'!H61,0),0)</f>
        <v>0</v>
      </c>
      <c r="I61" s="116"/>
      <c r="J61" s="116"/>
      <c r="K61" s="117">
        <f>IF($C$4="Attiecināmās izmaksas",IF('3a+c+n'!$Q61="A",'3a+c+n'!K61,0),0)</f>
        <v>0</v>
      </c>
      <c r="L61" s="65">
        <f>IF($C$4="Attiecināmās izmaksas",IF('3a+c+n'!$Q61="A",'3a+c+n'!L61,0),0)</f>
        <v>0</v>
      </c>
      <c r="M61" s="116">
        <f>IF($C$4="Attiecināmās izmaksas",IF('3a+c+n'!$Q61="A",'3a+c+n'!M61,0),0)</f>
        <v>0</v>
      </c>
      <c r="N61" s="116">
        <f>IF($C$4="Attiecināmās izmaksas",IF('3a+c+n'!$Q61="A",'3a+c+n'!N61,0),0)</f>
        <v>0</v>
      </c>
      <c r="O61" s="116">
        <f>IF($C$4="Attiecināmās izmaksas",IF('3a+c+n'!$Q61="A",'3a+c+n'!O61,0),0)</f>
        <v>0</v>
      </c>
      <c r="P61" s="117">
        <f>IF($C$4="Attiecināmās izmaksas",IF('3a+c+n'!$Q61="A",'3a+c+n'!P61,0),0)</f>
        <v>0</v>
      </c>
    </row>
    <row r="62" spans="1:16" ht="22.5" x14ac:dyDescent="0.2">
      <c r="A62" s="51">
        <f>IF(P62=0,0,IF(COUNTBLANK(P62)=1,0,COUNTA($P$14:P62)))</f>
        <v>0</v>
      </c>
      <c r="B62" s="24" t="str">
        <f>IF($C$4="Attiecināmās izmaksas",IF('3a+c+n'!$Q62="A",'3a+c+n'!B62,0),0)</f>
        <v>13-00000</v>
      </c>
      <c r="C62" s="24" t="str">
        <f>IF($C$4="Attiecināmās izmaksas",IF('3a+c+n'!$Q62="A",'3a+c+n'!C62,0),0)</f>
        <v>Armējošā slāņa iestrāde ar javas kārtu BAUMIT ProContact vai ekvivalentu - 1 kārtā</v>
      </c>
      <c r="D62" s="24" t="str">
        <f>IF($C$4="Attiecināmās izmaksas",IF('3a+c+n'!$Q62="A",'3a+c+n'!D62,0),0)</f>
        <v>kg</v>
      </c>
      <c r="E62" s="46"/>
      <c r="F62" s="65"/>
      <c r="G62" s="116"/>
      <c r="H62" s="116">
        <f>IF($C$4="Attiecināmās izmaksas",IF('3a+c+n'!$Q62="A",'3a+c+n'!H62,0),0)</f>
        <v>0</v>
      </c>
      <c r="I62" s="116"/>
      <c r="J62" s="116"/>
      <c r="K62" s="117">
        <f>IF($C$4="Attiecināmās izmaksas",IF('3a+c+n'!$Q62="A",'3a+c+n'!K62,0),0)</f>
        <v>0</v>
      </c>
      <c r="L62" s="65">
        <f>IF($C$4="Attiecināmās izmaksas",IF('3a+c+n'!$Q62="A",'3a+c+n'!L62,0),0)</f>
        <v>0</v>
      </c>
      <c r="M62" s="116">
        <f>IF($C$4="Attiecināmās izmaksas",IF('3a+c+n'!$Q62="A",'3a+c+n'!M62,0),0)</f>
        <v>0</v>
      </c>
      <c r="N62" s="116">
        <f>IF($C$4="Attiecināmās izmaksas",IF('3a+c+n'!$Q62="A",'3a+c+n'!N62,0),0)</f>
        <v>0</v>
      </c>
      <c r="O62" s="116">
        <f>IF($C$4="Attiecināmās izmaksas",IF('3a+c+n'!$Q62="A",'3a+c+n'!O62,0),0)</f>
        <v>0</v>
      </c>
      <c r="P62" s="117">
        <f>IF($C$4="Attiecināmās izmaksas",IF('3a+c+n'!$Q62="A",'3a+c+n'!P62,0),0)</f>
        <v>0</v>
      </c>
    </row>
    <row r="63" spans="1:16" ht="33.75" x14ac:dyDescent="0.2">
      <c r="A63" s="51">
        <f>IF(P63=0,0,IF(COUNTBLANK(P63)=1,0,COUNTA($P$14:P63)))</f>
        <v>0</v>
      </c>
      <c r="B63" s="24" t="str">
        <f>IF($C$4="Attiecināmās izmaksas",IF('3a+c+n'!$Q63="A",'3a+c+n'!B63,0),0)</f>
        <v>13-00000</v>
      </c>
      <c r="C63" s="24" t="str">
        <f>IF($C$4="Attiecināmās izmaksas",IF('3a+c+n'!$Q63="A",'3a+c+n'!C63,0),0)</f>
        <v>Baumit StarTex vai ekvivalents stiklušķiedras siets 160 g/m²  - 1 kārtā + papildus armējošā sieta iestrāde stūros</v>
      </c>
      <c r="D63" s="24" t="str">
        <f>IF($C$4="Attiecināmās izmaksas",IF('3a+c+n'!$Q63="A",'3a+c+n'!D63,0),0)</f>
        <v>m2</v>
      </c>
      <c r="E63" s="46"/>
      <c r="F63" s="65"/>
      <c r="G63" s="116"/>
      <c r="H63" s="116">
        <f>IF($C$4="Attiecināmās izmaksas",IF('3a+c+n'!$Q63="A",'3a+c+n'!H63,0),0)</f>
        <v>0</v>
      </c>
      <c r="I63" s="116"/>
      <c r="J63" s="116"/>
      <c r="K63" s="117">
        <f>IF($C$4="Attiecināmās izmaksas",IF('3a+c+n'!$Q63="A",'3a+c+n'!K63,0),0)</f>
        <v>0</v>
      </c>
      <c r="L63" s="65">
        <f>IF($C$4="Attiecināmās izmaksas",IF('3a+c+n'!$Q63="A",'3a+c+n'!L63,0),0)</f>
        <v>0</v>
      </c>
      <c r="M63" s="116">
        <f>IF($C$4="Attiecināmās izmaksas",IF('3a+c+n'!$Q63="A",'3a+c+n'!M63,0),0)</f>
        <v>0</v>
      </c>
      <c r="N63" s="116">
        <f>IF($C$4="Attiecināmās izmaksas",IF('3a+c+n'!$Q63="A",'3a+c+n'!N63,0),0)</f>
        <v>0</v>
      </c>
      <c r="O63" s="116">
        <f>IF($C$4="Attiecināmās izmaksas",IF('3a+c+n'!$Q63="A",'3a+c+n'!O63,0),0)</f>
        <v>0</v>
      </c>
      <c r="P63" s="117">
        <f>IF($C$4="Attiecināmās izmaksas",IF('3a+c+n'!$Q63="A",'3a+c+n'!P63,0),0)</f>
        <v>0</v>
      </c>
    </row>
    <row r="64" spans="1:16" ht="22.5" x14ac:dyDescent="0.2">
      <c r="A64" s="51">
        <f>IF(P64=0,0,IF(COUNTBLANK(P64)=1,0,COUNTA($P$14:P64)))</f>
        <v>0</v>
      </c>
      <c r="B64" s="24" t="str">
        <f>IF($C$4="Attiecināmās izmaksas",IF('3a+c+n'!$Q64="A",'3a+c+n'!B64,0),0)</f>
        <v>13-00000</v>
      </c>
      <c r="C64" s="24" t="str">
        <f>IF($C$4="Attiecināmās izmaksas",IF('3a+c+n'!$Q64="A",'3a+c+n'!C64,0),0)</f>
        <v>Armētā slāņa apstrāde ar zemapmetuma grunti Baumit UniPrimer vai ekvivalentu</v>
      </c>
      <c r="D64" s="24" t="str">
        <f>IF($C$4="Attiecināmās izmaksas",IF('3a+c+n'!$Q64="A",'3a+c+n'!D64,0),0)</f>
        <v>kg</v>
      </c>
      <c r="E64" s="46"/>
      <c r="F64" s="65"/>
      <c r="G64" s="116"/>
      <c r="H64" s="116">
        <f>IF($C$4="Attiecināmās izmaksas",IF('3a+c+n'!$Q64="A",'3a+c+n'!H64,0),0)</f>
        <v>0</v>
      </c>
      <c r="I64" s="116"/>
      <c r="J64" s="116"/>
      <c r="K64" s="117">
        <f>IF($C$4="Attiecināmās izmaksas",IF('3a+c+n'!$Q64="A",'3a+c+n'!K64,0),0)</f>
        <v>0</v>
      </c>
      <c r="L64" s="65">
        <f>IF($C$4="Attiecināmās izmaksas",IF('3a+c+n'!$Q64="A",'3a+c+n'!L64,0),0)</f>
        <v>0</v>
      </c>
      <c r="M64" s="116">
        <f>IF($C$4="Attiecināmās izmaksas",IF('3a+c+n'!$Q64="A",'3a+c+n'!M64,0),0)</f>
        <v>0</v>
      </c>
      <c r="N64" s="116">
        <f>IF($C$4="Attiecināmās izmaksas",IF('3a+c+n'!$Q64="A",'3a+c+n'!N64,0),0)</f>
        <v>0</v>
      </c>
      <c r="O64" s="116">
        <f>IF($C$4="Attiecināmās izmaksas",IF('3a+c+n'!$Q64="A",'3a+c+n'!O64,0),0)</f>
        <v>0</v>
      </c>
      <c r="P64" s="117">
        <f>IF($C$4="Attiecināmās izmaksas",IF('3a+c+n'!$Q64="A",'3a+c+n'!P64,0),0)</f>
        <v>0</v>
      </c>
    </row>
    <row r="65" spans="1:16" ht="33.75" x14ac:dyDescent="0.2">
      <c r="A65" s="51">
        <f>IF(P65=0,0,IF(COUNTBLANK(P65)=1,0,COUNTA($P$14:P65)))</f>
        <v>0</v>
      </c>
      <c r="B65" s="24" t="str">
        <f>IF($C$4="Attiecināmās izmaksas",IF('3a+c+n'!$Q65="A",'3a+c+n'!B65,0),0)</f>
        <v>13-00000</v>
      </c>
      <c r="C65" s="24" t="str">
        <f>IF($C$4="Attiecināmās izmaksas",IF('3a+c+n'!$Q65="A",'3a+c+n'!C65,0),0)</f>
        <v>Gatavā tonētā silikona apmetuma Baumit SilikonColor vai ekvivalenta iestrāde. Maksimālais grauda izmērs 2 mm. Tonis atbilstoši krāsu pasei.</v>
      </c>
      <c r="D65" s="24" t="str">
        <f>IF($C$4="Attiecināmās izmaksas",IF('3a+c+n'!$Q65="A",'3a+c+n'!D65,0),0)</f>
        <v>m2</v>
      </c>
      <c r="E65" s="46"/>
      <c r="F65" s="65"/>
      <c r="G65" s="116"/>
      <c r="H65" s="116">
        <f>IF($C$4="Attiecināmās izmaksas",IF('3a+c+n'!$Q65="A",'3a+c+n'!H65,0),0)</f>
        <v>0</v>
      </c>
      <c r="I65" s="116"/>
      <c r="J65" s="116"/>
      <c r="K65" s="117">
        <f>IF($C$4="Attiecināmās izmaksas",IF('3a+c+n'!$Q65="A",'3a+c+n'!K65,0),0)</f>
        <v>0</v>
      </c>
      <c r="L65" s="65">
        <f>IF($C$4="Attiecināmās izmaksas",IF('3a+c+n'!$Q65="A",'3a+c+n'!L65,0),0)</f>
        <v>0</v>
      </c>
      <c r="M65" s="116">
        <f>IF($C$4="Attiecināmās izmaksas",IF('3a+c+n'!$Q65="A",'3a+c+n'!M65,0),0)</f>
        <v>0</v>
      </c>
      <c r="N65" s="116">
        <f>IF($C$4="Attiecināmās izmaksas",IF('3a+c+n'!$Q65="A",'3a+c+n'!N65,0),0)</f>
        <v>0</v>
      </c>
      <c r="O65" s="116">
        <f>IF($C$4="Attiecināmās izmaksas",IF('3a+c+n'!$Q65="A",'3a+c+n'!O65,0),0)</f>
        <v>0</v>
      </c>
      <c r="P65" s="117">
        <f>IF($C$4="Attiecināmās izmaksas",IF('3a+c+n'!$Q65="A",'3a+c+n'!P65,0),0)</f>
        <v>0</v>
      </c>
    </row>
    <row r="66" spans="1:16" ht="22.5" x14ac:dyDescent="0.2">
      <c r="A66" s="51">
        <f>IF(P66=0,0,IF(COUNTBLANK(P66)=1,0,COUNTA($P$14:P66)))</f>
        <v>0</v>
      </c>
      <c r="B66" s="24" t="str">
        <f>IF($C$4="Attiecināmās izmaksas",IF('3a+c+n'!$Q66="A",'3a+c+n'!B66,0),0)</f>
        <v>13-00000</v>
      </c>
      <c r="C66" s="24" t="str">
        <f>IF($C$4="Attiecināmās izmaksas",IF('3a+c+n'!$Q66="A",'3a+c+n'!C66,0),0)</f>
        <v>Loga pielaiduma profila Baumit PROFIL 108 vai ekvivalenta iestrāde ailes sānos un augšējā daļā</v>
      </c>
      <c r="D66" s="24" t="str">
        <f>IF($C$4="Attiecināmās izmaksas",IF('3a+c+n'!$Q66="A",'3a+c+n'!D66,0),0)</f>
        <v>tm</v>
      </c>
      <c r="E66" s="46"/>
      <c r="F66" s="65"/>
      <c r="G66" s="116"/>
      <c r="H66" s="116">
        <f>IF($C$4="Attiecināmās izmaksas",IF('3a+c+n'!$Q66="A",'3a+c+n'!H66,0),0)</f>
        <v>0</v>
      </c>
      <c r="I66" s="116"/>
      <c r="J66" s="116"/>
      <c r="K66" s="117">
        <f>IF($C$4="Attiecināmās izmaksas",IF('3a+c+n'!$Q66="A",'3a+c+n'!K66,0),0)</f>
        <v>0</v>
      </c>
      <c r="L66" s="65">
        <f>IF($C$4="Attiecināmās izmaksas",IF('3a+c+n'!$Q66="A",'3a+c+n'!L66,0),0)</f>
        <v>0</v>
      </c>
      <c r="M66" s="116">
        <f>IF($C$4="Attiecināmās izmaksas",IF('3a+c+n'!$Q66="A",'3a+c+n'!M66,0),0)</f>
        <v>0</v>
      </c>
      <c r="N66" s="116">
        <f>IF($C$4="Attiecināmās izmaksas",IF('3a+c+n'!$Q66="A",'3a+c+n'!N66,0),0)</f>
        <v>0</v>
      </c>
      <c r="O66" s="116">
        <f>IF($C$4="Attiecināmās izmaksas",IF('3a+c+n'!$Q66="A",'3a+c+n'!O66,0),0)</f>
        <v>0</v>
      </c>
      <c r="P66" s="117">
        <f>IF($C$4="Attiecināmās izmaksas",IF('3a+c+n'!$Q66="A",'3a+c+n'!P66,0),0)</f>
        <v>0</v>
      </c>
    </row>
    <row r="67" spans="1:16" ht="22.5" x14ac:dyDescent="0.2">
      <c r="A67" s="51">
        <f>IF(P67=0,0,IF(COUNTBLANK(P67)=1,0,COUNTA($P$14:P67)))</f>
        <v>0</v>
      </c>
      <c r="B67" s="24" t="str">
        <f>IF($C$4="Attiecināmās izmaksas",IF('3a+c+n'!$Q67="A",'3a+c+n'!B67,0),0)</f>
        <v>13-00000</v>
      </c>
      <c r="C67" s="24" t="str">
        <f>IF($C$4="Attiecināmās izmaksas",IF('3a+c+n'!$Q67="A",'3a+c+n'!C67,0),0)</f>
        <v>Stūra profila ar lāseni Baumit PROFIL 600 vai ekvivalenta iestrāde loga augšējā daļā</v>
      </c>
      <c r="D67" s="24" t="str">
        <f>IF($C$4="Attiecināmās izmaksas",IF('3a+c+n'!$Q67="A",'3a+c+n'!D67,0),0)</f>
        <v>tm</v>
      </c>
      <c r="E67" s="46"/>
      <c r="F67" s="65"/>
      <c r="G67" s="116"/>
      <c r="H67" s="116">
        <f>IF($C$4="Attiecināmās izmaksas",IF('3a+c+n'!$Q67="A",'3a+c+n'!H67,0),0)</f>
        <v>0</v>
      </c>
      <c r="I67" s="116"/>
      <c r="J67" s="116"/>
      <c r="K67" s="117">
        <f>IF($C$4="Attiecināmās izmaksas",IF('3a+c+n'!$Q67="A",'3a+c+n'!K67,0),0)</f>
        <v>0</v>
      </c>
      <c r="L67" s="65">
        <f>IF($C$4="Attiecināmās izmaksas",IF('3a+c+n'!$Q67="A",'3a+c+n'!L67,0),0)</f>
        <v>0</v>
      </c>
      <c r="M67" s="116">
        <f>IF($C$4="Attiecināmās izmaksas",IF('3a+c+n'!$Q67="A",'3a+c+n'!M67,0),0)</f>
        <v>0</v>
      </c>
      <c r="N67" s="116">
        <f>IF($C$4="Attiecināmās izmaksas",IF('3a+c+n'!$Q67="A",'3a+c+n'!N67,0),0)</f>
        <v>0</v>
      </c>
      <c r="O67" s="116">
        <f>IF($C$4="Attiecināmās izmaksas",IF('3a+c+n'!$Q67="A",'3a+c+n'!O67,0),0)</f>
        <v>0</v>
      </c>
      <c r="P67" s="117">
        <f>IF($C$4="Attiecināmās izmaksas",IF('3a+c+n'!$Q67="A",'3a+c+n'!P67,0),0)</f>
        <v>0</v>
      </c>
    </row>
    <row r="68" spans="1:16" ht="22.5" x14ac:dyDescent="0.2">
      <c r="A68" s="51">
        <f>IF(P68=0,0,IF(COUNTBLANK(P68)=1,0,COUNTA($P$14:P68)))</f>
        <v>0</v>
      </c>
      <c r="B68" s="24" t="str">
        <f>IF($C$4="Attiecināmās izmaksas",IF('3a+c+n'!$Q68="A",'3a+c+n'!B68,0),0)</f>
        <v>13-00000</v>
      </c>
      <c r="C68" s="24" t="str">
        <f>IF($C$4="Attiecināmās izmaksas",IF('3a+c+n'!$Q68="A",'3a+c+n'!C68,0),0)</f>
        <v>Stūra profila Baumit vai ekvivalenta iestrāde loga sānos</v>
      </c>
      <c r="D68" s="24" t="str">
        <f>IF($C$4="Attiecināmās izmaksas",IF('3a+c+n'!$Q68="A",'3a+c+n'!D68,0),0)</f>
        <v>tm</v>
      </c>
      <c r="E68" s="46"/>
      <c r="F68" s="65"/>
      <c r="G68" s="116"/>
      <c r="H68" s="116">
        <f>IF($C$4="Attiecināmās izmaksas",IF('3a+c+n'!$Q68="A",'3a+c+n'!H68,0),0)</f>
        <v>0</v>
      </c>
      <c r="I68" s="116"/>
      <c r="J68" s="116"/>
      <c r="K68" s="117">
        <f>IF($C$4="Attiecināmās izmaksas",IF('3a+c+n'!$Q68="A",'3a+c+n'!K68,0),0)</f>
        <v>0</v>
      </c>
      <c r="L68" s="65">
        <f>IF($C$4="Attiecināmās izmaksas",IF('3a+c+n'!$Q68="A",'3a+c+n'!L68,0),0)</f>
        <v>0</v>
      </c>
      <c r="M68" s="116">
        <f>IF($C$4="Attiecināmās izmaksas",IF('3a+c+n'!$Q68="A",'3a+c+n'!M68,0),0)</f>
        <v>0</v>
      </c>
      <c r="N68" s="116">
        <f>IF($C$4="Attiecināmās izmaksas",IF('3a+c+n'!$Q68="A",'3a+c+n'!N68,0),0)</f>
        <v>0</v>
      </c>
      <c r="O68" s="116">
        <f>IF($C$4="Attiecināmās izmaksas",IF('3a+c+n'!$Q68="A",'3a+c+n'!O68,0),0)</f>
        <v>0</v>
      </c>
      <c r="P68" s="117">
        <f>IF($C$4="Attiecināmās izmaksas",IF('3a+c+n'!$Q68="A",'3a+c+n'!P68,0),0)</f>
        <v>0</v>
      </c>
    </row>
    <row r="69" spans="1:16" ht="22.5" x14ac:dyDescent="0.2">
      <c r="A69" s="51">
        <f>IF(P69=0,0,IF(COUNTBLANK(P69)=1,0,COUNTA($P$14:P69)))</f>
        <v>0</v>
      </c>
      <c r="B69" s="24" t="str">
        <f>IF($C$4="Attiecināmās izmaksas",IF('3a+c+n'!$Q69="A",'3a+c+n'!B69,0),0)</f>
        <v>13-00000</v>
      </c>
      <c r="C69" s="24" t="str">
        <f>IF($C$4="Attiecināmās izmaksas",IF('3a+c+n'!$Q69="A",'3a+c+n'!C69,0),0)</f>
        <v>Ārējās palodzes - karsti cinkotas tērauda loksnes, b=0.5 mm ar PURAL pārklājums montāža (b~300)</v>
      </c>
      <c r="D69" s="24" t="str">
        <f>IF($C$4="Attiecināmās izmaksas",IF('3a+c+n'!$Q69="A",'3a+c+n'!D69,0),0)</f>
        <v>tm</v>
      </c>
      <c r="E69" s="46"/>
      <c r="F69" s="65"/>
      <c r="G69" s="116"/>
      <c r="H69" s="116">
        <f>IF($C$4="Attiecināmās izmaksas",IF('3a+c+n'!$Q69="A",'3a+c+n'!H69,0),0)</f>
        <v>0</v>
      </c>
      <c r="I69" s="116"/>
      <c r="J69" s="116"/>
      <c r="K69" s="117">
        <f>IF($C$4="Attiecināmās izmaksas",IF('3a+c+n'!$Q69="A",'3a+c+n'!K69,0),0)</f>
        <v>0</v>
      </c>
      <c r="L69" s="65">
        <f>IF($C$4="Attiecināmās izmaksas",IF('3a+c+n'!$Q69="A",'3a+c+n'!L69,0),0)</f>
        <v>0</v>
      </c>
      <c r="M69" s="116">
        <f>IF($C$4="Attiecināmās izmaksas",IF('3a+c+n'!$Q69="A",'3a+c+n'!M69,0),0)</f>
        <v>0</v>
      </c>
      <c r="N69" s="116">
        <f>IF($C$4="Attiecināmās izmaksas",IF('3a+c+n'!$Q69="A",'3a+c+n'!N69,0),0)</f>
        <v>0</v>
      </c>
      <c r="O69" s="116">
        <f>IF($C$4="Attiecināmās izmaksas",IF('3a+c+n'!$Q69="A",'3a+c+n'!O69,0),0)</f>
        <v>0</v>
      </c>
      <c r="P69" s="117">
        <f>IF($C$4="Attiecināmās izmaksas",IF('3a+c+n'!$Q69="A",'3a+c+n'!P69,0),0)</f>
        <v>0</v>
      </c>
    </row>
    <row r="70" spans="1:16" ht="22.5" x14ac:dyDescent="0.2">
      <c r="A70" s="51">
        <f>IF(P70=0,0,IF(COUNTBLANK(P70)=1,0,COUNTA($P$14:P70)))</f>
        <v>0</v>
      </c>
      <c r="B70" s="24" t="str">
        <f>IF($C$4="Attiecināmās izmaksas",IF('3a+c+n'!$Q70="A",'3a+c+n'!B70,0),0)</f>
        <v>13-00000</v>
      </c>
      <c r="C70" s="24" t="str">
        <f>IF($C$4="Attiecināmās izmaksas",IF('3a+c+n'!$Q70="A",'3a+c+n'!C70,0),0)</f>
        <v>Palodzes profila ALB - EW - US vai ekvivalenta iestrāde</v>
      </c>
      <c r="D70" s="24" t="str">
        <f>IF($C$4="Attiecināmās izmaksas",IF('3a+c+n'!$Q70="A",'3a+c+n'!D70,0),0)</f>
        <v>tm</v>
      </c>
      <c r="E70" s="46"/>
      <c r="F70" s="65"/>
      <c r="G70" s="116"/>
      <c r="H70" s="116">
        <f>IF($C$4="Attiecināmās izmaksas",IF('3a+c+n'!$Q70="A",'3a+c+n'!H70,0),0)</f>
        <v>0</v>
      </c>
      <c r="I70" s="116"/>
      <c r="J70" s="116"/>
      <c r="K70" s="117">
        <f>IF($C$4="Attiecināmās izmaksas",IF('3a+c+n'!$Q70="A",'3a+c+n'!K70,0),0)</f>
        <v>0</v>
      </c>
      <c r="L70" s="65">
        <f>IF($C$4="Attiecināmās izmaksas",IF('3a+c+n'!$Q70="A",'3a+c+n'!L70,0),0)</f>
        <v>0</v>
      </c>
      <c r="M70" s="116">
        <f>IF($C$4="Attiecināmās izmaksas",IF('3a+c+n'!$Q70="A",'3a+c+n'!M70,0),0)</f>
        <v>0</v>
      </c>
      <c r="N70" s="116">
        <f>IF($C$4="Attiecināmās izmaksas",IF('3a+c+n'!$Q70="A",'3a+c+n'!N70,0),0)</f>
        <v>0</v>
      </c>
      <c r="O70" s="116">
        <f>IF($C$4="Attiecināmās izmaksas",IF('3a+c+n'!$Q70="A",'3a+c+n'!O70,0),0)</f>
        <v>0</v>
      </c>
      <c r="P70" s="117">
        <f>IF($C$4="Attiecināmās izmaksas",IF('3a+c+n'!$Q70="A",'3a+c+n'!P70,0),0)</f>
        <v>0</v>
      </c>
    </row>
    <row r="71" spans="1:16" ht="22.5" x14ac:dyDescent="0.2">
      <c r="A71" s="51">
        <f>IF(P71=0,0,IF(COUNTBLANK(P71)=1,0,COUNTA($P$14:P71)))</f>
        <v>0</v>
      </c>
      <c r="B71" s="24" t="str">
        <f>IF($C$4="Attiecināmās izmaksas",IF('3a+c+n'!$Q71="A",'3a+c+n'!B71,0),0)</f>
        <v>13-00000</v>
      </c>
      <c r="C71" s="24" t="str">
        <f>IF($C$4="Attiecināmās izmaksas",IF('3a+c+n'!$Q71="A",'3a+c+n'!C71,0),0)</f>
        <v>Ārējās palodzes sānu daļās pieslēguma profila ALB-EW-CS vai ekvivalenta iestrāde abās pusēs</v>
      </c>
      <c r="D71" s="24" t="str">
        <f>IF($C$4="Attiecināmās izmaksas",IF('3a+c+n'!$Q71="A",'3a+c+n'!D71,0),0)</f>
        <v>kompl</v>
      </c>
      <c r="E71" s="46"/>
      <c r="F71" s="65"/>
      <c r="G71" s="116"/>
      <c r="H71" s="116">
        <f>IF($C$4="Attiecināmās izmaksas",IF('3a+c+n'!$Q71="A",'3a+c+n'!H71,0),0)</f>
        <v>0</v>
      </c>
      <c r="I71" s="116"/>
      <c r="J71" s="116"/>
      <c r="K71" s="117">
        <f>IF($C$4="Attiecināmās izmaksas",IF('3a+c+n'!$Q71="A",'3a+c+n'!K71,0),0)</f>
        <v>0</v>
      </c>
      <c r="L71" s="65">
        <f>IF($C$4="Attiecināmās izmaksas",IF('3a+c+n'!$Q71="A",'3a+c+n'!L71,0),0)</f>
        <v>0</v>
      </c>
      <c r="M71" s="116">
        <f>IF($C$4="Attiecināmās izmaksas",IF('3a+c+n'!$Q71="A",'3a+c+n'!M71,0),0)</f>
        <v>0</v>
      </c>
      <c r="N71" s="116">
        <f>IF($C$4="Attiecināmās izmaksas",IF('3a+c+n'!$Q71="A",'3a+c+n'!N71,0),0)</f>
        <v>0</v>
      </c>
      <c r="O71" s="116">
        <f>IF($C$4="Attiecināmās izmaksas",IF('3a+c+n'!$Q71="A",'3a+c+n'!O71,0),0)</f>
        <v>0</v>
      </c>
      <c r="P71" s="117">
        <f>IF($C$4="Attiecināmās izmaksas",IF('3a+c+n'!$Q71="A",'3a+c+n'!P71,0),0)</f>
        <v>0</v>
      </c>
    </row>
    <row r="72" spans="1:16" x14ac:dyDescent="0.2">
      <c r="A72" s="51">
        <f>IF(P72=0,0,IF(COUNTBLANK(P72)=1,0,COUNTA($P$14:P72)))</f>
        <v>0</v>
      </c>
      <c r="B72" s="24">
        <f>IF($C$4="Attiecināmās izmaksas",IF('3a+c+n'!$Q72="A",'3a+c+n'!B72,0),0)</f>
        <v>0</v>
      </c>
      <c r="C72" s="24">
        <f>IF($C$4="Attiecināmās izmaksas",IF('3a+c+n'!$Q72="A",'3a+c+n'!C72,0),0)</f>
        <v>0</v>
      </c>
      <c r="D72" s="24">
        <f>IF($C$4="Attiecināmās izmaksas",IF('3a+c+n'!$Q72="A",'3a+c+n'!D72,0),0)</f>
        <v>0</v>
      </c>
      <c r="E72" s="46"/>
      <c r="F72" s="65"/>
      <c r="G72" s="116"/>
      <c r="H72" s="116">
        <f>IF($C$4="Attiecināmās izmaksas",IF('3a+c+n'!$Q72="A",'3a+c+n'!H72,0),0)</f>
        <v>0</v>
      </c>
      <c r="I72" s="116"/>
      <c r="J72" s="116"/>
      <c r="K72" s="117">
        <f>IF($C$4="Attiecināmās izmaksas",IF('3a+c+n'!$Q72="A",'3a+c+n'!K72,0),0)</f>
        <v>0</v>
      </c>
      <c r="L72" s="65">
        <f>IF($C$4="Attiecināmās izmaksas",IF('3a+c+n'!$Q72="A",'3a+c+n'!L72,0),0)</f>
        <v>0</v>
      </c>
      <c r="M72" s="116">
        <f>IF($C$4="Attiecināmās izmaksas",IF('3a+c+n'!$Q72="A",'3a+c+n'!M72,0),0)</f>
        <v>0</v>
      </c>
      <c r="N72" s="116">
        <f>IF($C$4="Attiecināmās izmaksas",IF('3a+c+n'!$Q72="A",'3a+c+n'!N72,0),0)</f>
        <v>0</v>
      </c>
      <c r="O72" s="116">
        <f>IF($C$4="Attiecināmās izmaksas",IF('3a+c+n'!$Q72="A",'3a+c+n'!O72,0),0)</f>
        <v>0</v>
      </c>
      <c r="P72" s="117">
        <f>IF($C$4="Attiecināmās izmaksas",IF('3a+c+n'!$Q72="A",'3a+c+n'!P72,0),0)</f>
        <v>0</v>
      </c>
    </row>
    <row r="73" spans="1:16" ht="22.5" x14ac:dyDescent="0.2">
      <c r="A73" s="51">
        <f>IF(P73=0,0,IF(COUNTBLANK(P73)=1,0,COUNTA($P$14:P73)))</f>
        <v>0</v>
      </c>
      <c r="B73" s="24" t="str">
        <f>IF($C$4="Attiecināmās izmaksas",IF('3a+c+n'!$Q73="A",'3a+c+n'!B73,0),0)</f>
        <v>13-00000</v>
      </c>
      <c r="C73" s="24" t="str">
        <f>IF($C$4="Attiecināmās izmaksas",IF('3a+c+n'!$Q73="A",'3a+c+n'!C73,0),0)</f>
        <v xml:space="preserve">Siltumizolācijas materiālu stiprināšana ar līmjavu BAUMIT ProContact  vai ekvivalentu. </v>
      </c>
      <c r="D73" s="24" t="str">
        <f>IF($C$4="Attiecināmās izmaksas",IF('3a+c+n'!$Q73="A",'3a+c+n'!D73,0),0)</f>
        <v>kg</v>
      </c>
      <c r="E73" s="46"/>
      <c r="F73" s="65"/>
      <c r="G73" s="116"/>
      <c r="H73" s="116">
        <f>IF($C$4="Attiecināmās izmaksas",IF('3a+c+n'!$Q73="A",'3a+c+n'!H73,0),0)</f>
        <v>0</v>
      </c>
      <c r="I73" s="116"/>
      <c r="J73" s="116"/>
      <c r="K73" s="117">
        <f>IF($C$4="Attiecināmās izmaksas",IF('3a+c+n'!$Q73="A",'3a+c+n'!K73,0),0)</f>
        <v>0</v>
      </c>
      <c r="L73" s="65">
        <f>IF($C$4="Attiecināmās izmaksas",IF('3a+c+n'!$Q73="A",'3a+c+n'!L73,0),0)</f>
        <v>0</v>
      </c>
      <c r="M73" s="116">
        <f>IF($C$4="Attiecināmās izmaksas",IF('3a+c+n'!$Q73="A",'3a+c+n'!M73,0),0)</f>
        <v>0</v>
      </c>
      <c r="N73" s="116">
        <f>IF($C$4="Attiecināmās izmaksas",IF('3a+c+n'!$Q73="A",'3a+c+n'!N73,0),0)</f>
        <v>0</v>
      </c>
      <c r="O73" s="116">
        <f>IF($C$4="Attiecināmās izmaksas",IF('3a+c+n'!$Q73="A",'3a+c+n'!O73,0),0)</f>
        <v>0</v>
      </c>
      <c r="P73" s="117">
        <f>IF($C$4="Attiecināmās izmaksas",IF('3a+c+n'!$Q73="A",'3a+c+n'!P73,0),0)</f>
        <v>0</v>
      </c>
    </row>
    <row r="74" spans="1:16" ht="33.75" x14ac:dyDescent="0.2">
      <c r="A74" s="51">
        <f>IF(P74=0,0,IF(COUNTBLANK(P74)=1,0,COUNTA($P$14:P74)))</f>
        <v>0</v>
      </c>
      <c r="B74" s="24" t="str">
        <f>IF($C$4="Attiecināmās izmaksas",IF('3a+c+n'!$Q74="A",'3a+c+n'!B74,0),0)</f>
        <v>13-00000</v>
      </c>
      <c r="C74" s="24" t="str">
        <f>IF($C$4="Attiecināmās izmaksas",IF('3a+c+n'!$Q74="A",'3a+c+n'!C74,0),0)</f>
        <v>Siltumizolācijas materiāla Paroc Linio 15 vai ekvivalenta montāža - λ&lt;=0,037 W/(mK), b=30-50 mm, platums 100mm</v>
      </c>
      <c r="D74" s="24" t="str">
        <f>IF($C$4="Attiecināmās izmaksas",IF('3a+c+n'!$Q74="A",'3a+c+n'!D74,0),0)</f>
        <v>m2</v>
      </c>
      <c r="E74" s="46"/>
      <c r="F74" s="65"/>
      <c r="G74" s="116"/>
      <c r="H74" s="116">
        <f>IF($C$4="Attiecināmās izmaksas",IF('3a+c+n'!$Q74="A",'3a+c+n'!H74,0),0)</f>
        <v>0</v>
      </c>
      <c r="I74" s="116"/>
      <c r="J74" s="116"/>
      <c r="K74" s="117">
        <f>IF($C$4="Attiecināmās izmaksas",IF('3a+c+n'!$Q74="A",'3a+c+n'!K74,0),0)</f>
        <v>0</v>
      </c>
      <c r="L74" s="65">
        <f>IF($C$4="Attiecināmās izmaksas",IF('3a+c+n'!$Q74="A",'3a+c+n'!L74,0),0)</f>
        <v>0</v>
      </c>
      <c r="M74" s="116">
        <f>IF($C$4="Attiecināmās izmaksas",IF('3a+c+n'!$Q74="A",'3a+c+n'!M74,0),0)</f>
        <v>0</v>
      </c>
      <c r="N74" s="116">
        <f>IF($C$4="Attiecināmās izmaksas",IF('3a+c+n'!$Q74="A",'3a+c+n'!N74,0),0)</f>
        <v>0</v>
      </c>
      <c r="O74" s="116">
        <f>IF($C$4="Attiecināmās izmaksas",IF('3a+c+n'!$Q74="A",'3a+c+n'!O74,0),0)</f>
        <v>0</v>
      </c>
      <c r="P74" s="117">
        <f>IF($C$4="Attiecināmās izmaksas",IF('3a+c+n'!$Q74="A",'3a+c+n'!P74,0),0)</f>
        <v>0</v>
      </c>
    </row>
    <row r="75" spans="1:16" ht="22.5" x14ac:dyDescent="0.2">
      <c r="A75" s="51">
        <f>IF(P75=0,0,IF(COUNTBLANK(P75)=1,0,COUNTA($P$14:P75)))</f>
        <v>0</v>
      </c>
      <c r="B75" s="24" t="str">
        <f>IF($C$4="Attiecināmās izmaksas",IF('3a+c+n'!$Q75="A",'3a+c+n'!B75,0),0)</f>
        <v>13-00000</v>
      </c>
      <c r="C75" s="24" t="str">
        <f>IF($C$4="Attiecināmās izmaksas",IF('3a+c+n'!$Q75="A",'3a+c+n'!C75,0),0)</f>
        <v>Armējošā slāņa iestrāde ar javas kārtu BAUMIT ProContact White vai ekvivalentu - 1 kārtā</v>
      </c>
      <c r="D75" s="24" t="str">
        <f>IF($C$4="Attiecināmās izmaksas",IF('3a+c+n'!$Q75="A",'3a+c+n'!D75,0),0)</f>
        <v>kg</v>
      </c>
      <c r="E75" s="46"/>
      <c r="F75" s="65"/>
      <c r="G75" s="116"/>
      <c r="H75" s="116">
        <f>IF($C$4="Attiecināmās izmaksas",IF('3a+c+n'!$Q75="A",'3a+c+n'!H75,0),0)</f>
        <v>0</v>
      </c>
      <c r="I75" s="116"/>
      <c r="J75" s="116"/>
      <c r="K75" s="117">
        <f>IF($C$4="Attiecināmās izmaksas",IF('3a+c+n'!$Q75="A",'3a+c+n'!K75,0),0)</f>
        <v>0</v>
      </c>
      <c r="L75" s="65">
        <f>IF($C$4="Attiecināmās izmaksas",IF('3a+c+n'!$Q75="A",'3a+c+n'!L75,0),0)</f>
        <v>0</v>
      </c>
      <c r="M75" s="116">
        <f>IF($C$4="Attiecināmās izmaksas",IF('3a+c+n'!$Q75="A",'3a+c+n'!M75,0),0)</f>
        <v>0</v>
      </c>
      <c r="N75" s="116">
        <f>IF($C$4="Attiecināmās izmaksas",IF('3a+c+n'!$Q75="A",'3a+c+n'!N75,0),0)</f>
        <v>0</v>
      </c>
      <c r="O75" s="116">
        <f>IF($C$4="Attiecināmās izmaksas",IF('3a+c+n'!$Q75="A",'3a+c+n'!O75,0),0)</f>
        <v>0</v>
      </c>
      <c r="P75" s="117">
        <f>IF($C$4="Attiecināmās izmaksas",IF('3a+c+n'!$Q75="A",'3a+c+n'!P75,0),0)</f>
        <v>0</v>
      </c>
    </row>
    <row r="76" spans="1:16" ht="33.75" x14ac:dyDescent="0.2">
      <c r="A76" s="51">
        <f>IF(P76=0,0,IF(COUNTBLANK(P76)=1,0,COUNTA($P$14:P76)))</f>
        <v>0</v>
      </c>
      <c r="B76" s="24" t="str">
        <f>IF($C$4="Attiecināmās izmaksas",IF('3a+c+n'!$Q76="A",'3a+c+n'!B76,0),0)</f>
        <v>13-00000</v>
      </c>
      <c r="C76" s="24" t="str">
        <f>IF($C$4="Attiecināmās izmaksas",IF('3a+c+n'!$Q76="A",'3a+c+n'!C76,0),0)</f>
        <v>Baumit StarTex vai ekvivalents stiklušķiedras siets 160 g/m²  - 1 kārtā + papildus armējošā sieta iestrāde stūros</v>
      </c>
      <c r="D76" s="24" t="str">
        <f>IF($C$4="Attiecināmās izmaksas",IF('3a+c+n'!$Q76="A",'3a+c+n'!D76,0),0)</f>
        <v>m2</v>
      </c>
      <c r="E76" s="46"/>
      <c r="F76" s="65"/>
      <c r="G76" s="116"/>
      <c r="H76" s="116">
        <f>IF($C$4="Attiecināmās izmaksas",IF('3a+c+n'!$Q76="A",'3a+c+n'!H76,0),0)</f>
        <v>0</v>
      </c>
      <c r="I76" s="116"/>
      <c r="J76" s="116"/>
      <c r="K76" s="117">
        <f>IF($C$4="Attiecināmās izmaksas",IF('3a+c+n'!$Q76="A",'3a+c+n'!K76,0),0)</f>
        <v>0</v>
      </c>
      <c r="L76" s="65">
        <f>IF($C$4="Attiecināmās izmaksas",IF('3a+c+n'!$Q76="A",'3a+c+n'!L76,0),0)</f>
        <v>0</v>
      </c>
      <c r="M76" s="116">
        <f>IF($C$4="Attiecināmās izmaksas",IF('3a+c+n'!$Q76="A",'3a+c+n'!M76,0),0)</f>
        <v>0</v>
      </c>
      <c r="N76" s="116">
        <f>IF($C$4="Attiecināmās izmaksas",IF('3a+c+n'!$Q76="A",'3a+c+n'!N76,0),0)</f>
        <v>0</v>
      </c>
      <c r="O76" s="116">
        <f>IF($C$4="Attiecināmās izmaksas",IF('3a+c+n'!$Q76="A",'3a+c+n'!O76,0),0)</f>
        <v>0</v>
      </c>
      <c r="P76" s="117">
        <f>IF($C$4="Attiecināmās izmaksas",IF('3a+c+n'!$Q76="A",'3a+c+n'!P76,0),0)</f>
        <v>0</v>
      </c>
    </row>
    <row r="77" spans="1:16" ht="22.5" x14ac:dyDescent="0.2">
      <c r="A77" s="51">
        <f>IF(P77=0,0,IF(COUNTBLANK(P77)=1,0,COUNTA($P$14:P77)))</f>
        <v>0</v>
      </c>
      <c r="B77" s="24" t="str">
        <f>IF($C$4="Attiecināmās izmaksas",IF('3a+c+n'!$Q77="A",'3a+c+n'!B77,0),0)</f>
        <v>13-00000</v>
      </c>
      <c r="C77" s="24" t="str">
        <f>IF($C$4="Attiecināmās izmaksas",IF('3a+c+n'!$Q77="A",'3a+c+n'!C77,0),0)</f>
        <v>Armētā slāņa apstrāde ar zemapmetuma grunti Baumit UniPrimer vai ekvivalentu</v>
      </c>
      <c r="D77" s="24" t="str">
        <f>IF($C$4="Attiecināmās izmaksas",IF('3a+c+n'!$Q77="A",'3a+c+n'!D77,0),0)</f>
        <v>kg</v>
      </c>
      <c r="E77" s="46"/>
      <c r="F77" s="65"/>
      <c r="G77" s="116"/>
      <c r="H77" s="116">
        <f>IF($C$4="Attiecināmās izmaksas",IF('3a+c+n'!$Q77="A",'3a+c+n'!H77,0),0)</f>
        <v>0</v>
      </c>
      <c r="I77" s="116"/>
      <c r="J77" s="116"/>
      <c r="K77" s="117">
        <f>IF($C$4="Attiecināmās izmaksas",IF('3a+c+n'!$Q77="A",'3a+c+n'!K77,0),0)</f>
        <v>0</v>
      </c>
      <c r="L77" s="65">
        <f>IF($C$4="Attiecināmās izmaksas",IF('3a+c+n'!$Q77="A",'3a+c+n'!L77,0),0)</f>
        <v>0</v>
      </c>
      <c r="M77" s="116">
        <f>IF($C$4="Attiecināmās izmaksas",IF('3a+c+n'!$Q77="A",'3a+c+n'!M77,0),0)</f>
        <v>0</v>
      </c>
      <c r="N77" s="116">
        <f>IF($C$4="Attiecināmās izmaksas",IF('3a+c+n'!$Q77="A",'3a+c+n'!N77,0),0)</f>
        <v>0</v>
      </c>
      <c r="O77" s="116">
        <f>IF($C$4="Attiecināmās izmaksas",IF('3a+c+n'!$Q77="A",'3a+c+n'!O77,0),0)</f>
        <v>0</v>
      </c>
      <c r="P77" s="117">
        <f>IF($C$4="Attiecināmās izmaksas",IF('3a+c+n'!$Q77="A",'3a+c+n'!P77,0),0)</f>
        <v>0</v>
      </c>
    </row>
    <row r="78" spans="1:16" ht="33.75" x14ac:dyDescent="0.2">
      <c r="A78" s="51">
        <f>IF(P78=0,0,IF(COUNTBLANK(P78)=1,0,COUNTA($P$14:P78)))</f>
        <v>0</v>
      </c>
      <c r="B78" s="24" t="str">
        <f>IF($C$4="Attiecināmās izmaksas",IF('3a+c+n'!$Q78="A",'3a+c+n'!B78,0),0)</f>
        <v>13-00000</v>
      </c>
      <c r="C78" s="24" t="str">
        <f>IF($C$4="Attiecināmās izmaksas",IF('3a+c+n'!$Q78="A",'3a+c+n'!C78,0),0)</f>
        <v xml:space="preserve">Gatavā tonētā silikona apmetuma  Baumit SilikonColor vai ekvivalenta iestrāde. Maksimālais grauda izmērs 2 mm. Tonis pēc krāsu pases. </v>
      </c>
      <c r="D78" s="24" t="str">
        <f>IF($C$4="Attiecināmās izmaksas",IF('3a+c+n'!$Q78="A",'3a+c+n'!D78,0),0)</f>
        <v>m2</v>
      </c>
      <c r="E78" s="46"/>
      <c r="F78" s="65"/>
      <c r="G78" s="116"/>
      <c r="H78" s="116">
        <f>IF($C$4="Attiecināmās izmaksas",IF('3a+c+n'!$Q78="A",'3a+c+n'!H78,0),0)</f>
        <v>0</v>
      </c>
      <c r="I78" s="116"/>
      <c r="J78" s="116"/>
      <c r="K78" s="117">
        <f>IF($C$4="Attiecināmās izmaksas",IF('3a+c+n'!$Q78="A",'3a+c+n'!K78,0),0)</f>
        <v>0</v>
      </c>
      <c r="L78" s="65">
        <f>IF($C$4="Attiecināmās izmaksas",IF('3a+c+n'!$Q78="A",'3a+c+n'!L78,0),0)</f>
        <v>0</v>
      </c>
      <c r="M78" s="116">
        <f>IF($C$4="Attiecināmās izmaksas",IF('3a+c+n'!$Q78="A",'3a+c+n'!M78,0),0)</f>
        <v>0</v>
      </c>
      <c r="N78" s="116">
        <f>IF($C$4="Attiecināmās izmaksas",IF('3a+c+n'!$Q78="A",'3a+c+n'!N78,0),0)</f>
        <v>0</v>
      </c>
      <c r="O78" s="116">
        <f>IF($C$4="Attiecināmās izmaksas",IF('3a+c+n'!$Q78="A",'3a+c+n'!O78,0),0)</f>
        <v>0</v>
      </c>
      <c r="P78" s="117">
        <f>IF($C$4="Attiecināmās izmaksas",IF('3a+c+n'!$Q78="A",'3a+c+n'!P78,0),0)</f>
        <v>0</v>
      </c>
    </row>
    <row r="79" spans="1:16" ht="22.5" x14ac:dyDescent="0.2">
      <c r="A79" s="51">
        <f>IF(P79=0,0,IF(COUNTBLANK(P79)=1,0,COUNTA($P$14:P79)))</f>
        <v>0</v>
      </c>
      <c r="B79" s="24" t="str">
        <f>IF($C$4="Attiecināmās izmaksas",IF('3a+c+n'!$Q79="A",'3a+c+n'!B79,0),0)</f>
        <v>13-00000</v>
      </c>
      <c r="C79" s="24" t="str">
        <f>IF($C$4="Attiecināmās izmaksas",IF('3a+c+n'!$Q79="A",'3a+c+n'!C79,0),0)</f>
        <v>Pielaiduma profila Baumit PROFIL 108 vai ekvivalenta iestrāde ailes sānos un augšējā daļā</v>
      </c>
      <c r="D79" s="24" t="str">
        <f>IF($C$4="Attiecināmās izmaksas",IF('3a+c+n'!$Q79="A",'3a+c+n'!D79,0),0)</f>
        <v>tm</v>
      </c>
      <c r="E79" s="46"/>
      <c r="F79" s="65"/>
      <c r="G79" s="116"/>
      <c r="H79" s="116">
        <f>IF($C$4="Attiecināmās izmaksas",IF('3a+c+n'!$Q79="A",'3a+c+n'!H79,0),0)</f>
        <v>0</v>
      </c>
      <c r="I79" s="116"/>
      <c r="J79" s="116"/>
      <c r="K79" s="117">
        <f>IF($C$4="Attiecināmās izmaksas",IF('3a+c+n'!$Q79="A",'3a+c+n'!K79,0),0)</f>
        <v>0</v>
      </c>
      <c r="L79" s="65">
        <f>IF($C$4="Attiecināmās izmaksas",IF('3a+c+n'!$Q79="A",'3a+c+n'!L79,0),0)</f>
        <v>0</v>
      </c>
      <c r="M79" s="116">
        <f>IF($C$4="Attiecināmās izmaksas",IF('3a+c+n'!$Q79="A",'3a+c+n'!M79,0),0)</f>
        <v>0</v>
      </c>
      <c r="N79" s="116">
        <f>IF($C$4="Attiecināmās izmaksas",IF('3a+c+n'!$Q79="A",'3a+c+n'!N79,0),0)</f>
        <v>0</v>
      </c>
      <c r="O79" s="116">
        <f>IF($C$4="Attiecināmās izmaksas",IF('3a+c+n'!$Q79="A",'3a+c+n'!O79,0),0)</f>
        <v>0</v>
      </c>
      <c r="P79" s="117">
        <f>IF($C$4="Attiecināmās izmaksas",IF('3a+c+n'!$Q79="A",'3a+c+n'!P79,0),0)</f>
        <v>0</v>
      </c>
    </row>
    <row r="80" spans="1:16" ht="22.5" x14ac:dyDescent="0.2">
      <c r="A80" s="51">
        <f>IF(P80=0,0,IF(COUNTBLANK(P80)=1,0,COUNTA($P$14:P80)))</f>
        <v>0</v>
      </c>
      <c r="B80" s="24" t="str">
        <f>IF($C$4="Attiecināmās izmaksas",IF('3a+c+n'!$Q80="A",'3a+c+n'!B80,0),0)</f>
        <v>13-00000</v>
      </c>
      <c r="C80" s="24" t="str">
        <f>IF($C$4="Attiecināmās izmaksas",IF('3a+c+n'!$Q80="A",'3a+c+n'!C80,0),0)</f>
        <v>Stūra profila ar lāseni Baumit PROFIL 600 vai ekvivalenta iestrāde durvju augšējā daļā</v>
      </c>
      <c r="D80" s="24" t="str">
        <f>IF($C$4="Attiecināmās izmaksas",IF('3a+c+n'!$Q80="A",'3a+c+n'!D80,0),0)</f>
        <v>tm</v>
      </c>
      <c r="E80" s="46"/>
      <c r="F80" s="65"/>
      <c r="G80" s="116"/>
      <c r="H80" s="116">
        <f>IF($C$4="Attiecināmās izmaksas",IF('3a+c+n'!$Q80="A",'3a+c+n'!H80,0),0)</f>
        <v>0</v>
      </c>
      <c r="I80" s="116"/>
      <c r="J80" s="116"/>
      <c r="K80" s="117">
        <f>IF($C$4="Attiecināmās izmaksas",IF('3a+c+n'!$Q80="A",'3a+c+n'!K80,0),0)</f>
        <v>0</v>
      </c>
      <c r="L80" s="65">
        <f>IF($C$4="Attiecināmās izmaksas",IF('3a+c+n'!$Q80="A",'3a+c+n'!L80,0),0)</f>
        <v>0</v>
      </c>
      <c r="M80" s="116">
        <f>IF($C$4="Attiecināmās izmaksas",IF('3a+c+n'!$Q80="A",'3a+c+n'!M80,0),0)</f>
        <v>0</v>
      </c>
      <c r="N80" s="116">
        <f>IF($C$4="Attiecināmās izmaksas",IF('3a+c+n'!$Q80="A",'3a+c+n'!N80,0),0)</f>
        <v>0</v>
      </c>
      <c r="O80" s="116">
        <f>IF($C$4="Attiecināmās izmaksas",IF('3a+c+n'!$Q80="A",'3a+c+n'!O80,0),0)</f>
        <v>0</v>
      </c>
      <c r="P80" s="117">
        <f>IF($C$4="Attiecināmās izmaksas",IF('3a+c+n'!$Q80="A",'3a+c+n'!P80,0),0)</f>
        <v>0</v>
      </c>
    </row>
    <row r="81" spans="1:16" ht="22.5" x14ac:dyDescent="0.2">
      <c r="A81" s="51">
        <f>IF(P81=0,0,IF(COUNTBLANK(P81)=1,0,COUNTA($P$14:P81)))</f>
        <v>0</v>
      </c>
      <c r="B81" s="24" t="str">
        <f>IF($C$4="Attiecināmās izmaksas",IF('3a+c+n'!$Q81="A",'3a+c+n'!B81,0),0)</f>
        <v>13-00000</v>
      </c>
      <c r="C81" s="24" t="str">
        <f>IF($C$4="Attiecināmās izmaksas",IF('3a+c+n'!$Q81="A",'3a+c+n'!C81,0),0)</f>
        <v>Stūra profila Baumit vai ekvivalenta iestrāde durvju sānos</v>
      </c>
      <c r="D81" s="24" t="str">
        <f>IF($C$4="Attiecināmās izmaksas",IF('3a+c+n'!$Q81="A",'3a+c+n'!D81,0),0)</f>
        <v>tm</v>
      </c>
      <c r="E81" s="46"/>
      <c r="F81" s="65"/>
      <c r="G81" s="116"/>
      <c r="H81" s="116">
        <f>IF($C$4="Attiecināmās izmaksas",IF('3a+c+n'!$Q81="A",'3a+c+n'!H81,0),0)</f>
        <v>0</v>
      </c>
      <c r="I81" s="116"/>
      <c r="J81" s="116"/>
      <c r="K81" s="117">
        <f>IF($C$4="Attiecināmās izmaksas",IF('3a+c+n'!$Q81="A",'3a+c+n'!K81,0),0)</f>
        <v>0</v>
      </c>
      <c r="L81" s="65">
        <f>IF($C$4="Attiecināmās izmaksas",IF('3a+c+n'!$Q81="A",'3a+c+n'!L81,0),0)</f>
        <v>0</v>
      </c>
      <c r="M81" s="116">
        <f>IF($C$4="Attiecināmās izmaksas",IF('3a+c+n'!$Q81="A",'3a+c+n'!M81,0),0)</f>
        <v>0</v>
      </c>
      <c r="N81" s="116">
        <f>IF($C$4="Attiecināmās izmaksas",IF('3a+c+n'!$Q81="A",'3a+c+n'!N81,0),0)</f>
        <v>0</v>
      </c>
      <c r="O81" s="116">
        <f>IF($C$4="Attiecināmās izmaksas",IF('3a+c+n'!$Q81="A",'3a+c+n'!O81,0),0)</f>
        <v>0</v>
      </c>
      <c r="P81" s="117">
        <f>IF($C$4="Attiecināmās izmaksas",IF('3a+c+n'!$Q81="A",'3a+c+n'!P81,0),0)</f>
        <v>0</v>
      </c>
    </row>
    <row r="82" spans="1:16" x14ac:dyDescent="0.2">
      <c r="A82" s="51">
        <f>IF(P82=0,0,IF(COUNTBLANK(P82)=1,0,COUNTA($P$14:P82)))</f>
        <v>0</v>
      </c>
      <c r="B82" s="24">
        <f>IF($C$4="Attiecināmās izmaksas",IF('3a+c+n'!$Q82="A",'3a+c+n'!B82,0),0)</f>
        <v>0</v>
      </c>
      <c r="C82" s="24">
        <f>IF($C$4="Attiecināmās izmaksas",IF('3a+c+n'!$Q82="A",'3a+c+n'!C82,0),0)</f>
        <v>0</v>
      </c>
      <c r="D82" s="24">
        <f>IF($C$4="Attiecināmās izmaksas",IF('3a+c+n'!$Q82="A",'3a+c+n'!D82,0),0)</f>
        <v>0</v>
      </c>
      <c r="E82" s="46"/>
      <c r="F82" s="65"/>
      <c r="G82" s="116"/>
      <c r="H82" s="116">
        <f>IF($C$4="Attiecināmās izmaksas",IF('3a+c+n'!$Q82="A",'3a+c+n'!H82,0),0)</f>
        <v>0</v>
      </c>
      <c r="I82" s="116"/>
      <c r="J82" s="116"/>
      <c r="K82" s="117">
        <f>IF($C$4="Attiecināmās izmaksas",IF('3a+c+n'!$Q82="A",'3a+c+n'!K82,0),0)</f>
        <v>0</v>
      </c>
      <c r="L82" s="65">
        <f>IF($C$4="Attiecināmās izmaksas",IF('3a+c+n'!$Q82="A",'3a+c+n'!L82,0),0)</f>
        <v>0</v>
      </c>
      <c r="M82" s="116">
        <f>IF($C$4="Attiecināmās izmaksas",IF('3a+c+n'!$Q82="A",'3a+c+n'!M82,0),0)</f>
        <v>0</v>
      </c>
      <c r="N82" s="116">
        <f>IF($C$4="Attiecināmās izmaksas",IF('3a+c+n'!$Q82="A",'3a+c+n'!N82,0),0)</f>
        <v>0</v>
      </c>
      <c r="O82" s="116">
        <f>IF($C$4="Attiecināmās izmaksas",IF('3a+c+n'!$Q82="A",'3a+c+n'!O82,0),0)</f>
        <v>0</v>
      </c>
      <c r="P82" s="117">
        <f>IF($C$4="Attiecināmās izmaksas",IF('3a+c+n'!$Q82="A",'3a+c+n'!P82,0),0)</f>
        <v>0</v>
      </c>
    </row>
    <row r="83" spans="1:16" ht="22.5" x14ac:dyDescent="0.2">
      <c r="A83" s="51">
        <f>IF(P83=0,0,IF(COUNTBLANK(P83)=1,0,COUNTA($P$14:P83)))</f>
        <v>0</v>
      </c>
      <c r="B83" s="24" t="str">
        <f>IF($C$4="Attiecināmās izmaksas",IF('3a+c+n'!$Q83="A",'3a+c+n'!B83,0),0)</f>
        <v>13-00000</v>
      </c>
      <c r="C83" s="24" t="str">
        <f>IF($C$4="Attiecināmās izmaksas",IF('3a+c+n'!$Q83="A",'3a+c+n'!C83,0),0)</f>
        <v xml:space="preserve">Stūra profilu un stūra profilu ar lāseni iestrāde fasādes daļās, kur veidojas stūri, pārkares u.tml.  </v>
      </c>
      <c r="D83" s="24" t="str">
        <f>IF($C$4="Attiecināmās izmaksas",IF('3a+c+n'!$Q83="A",'3a+c+n'!D83,0),0)</f>
        <v>kompl</v>
      </c>
      <c r="E83" s="46"/>
      <c r="F83" s="65"/>
      <c r="G83" s="116"/>
      <c r="H83" s="116">
        <f>IF($C$4="Attiecināmās izmaksas",IF('3a+c+n'!$Q83="A",'3a+c+n'!H83,0),0)</f>
        <v>0</v>
      </c>
      <c r="I83" s="116"/>
      <c r="J83" s="116"/>
      <c r="K83" s="117">
        <f>IF($C$4="Attiecināmās izmaksas",IF('3a+c+n'!$Q83="A",'3a+c+n'!K83,0),0)</f>
        <v>0</v>
      </c>
      <c r="L83" s="65">
        <f>IF($C$4="Attiecināmās izmaksas",IF('3a+c+n'!$Q83="A",'3a+c+n'!L83,0),0)</f>
        <v>0</v>
      </c>
      <c r="M83" s="116">
        <f>IF($C$4="Attiecināmās izmaksas",IF('3a+c+n'!$Q83="A",'3a+c+n'!M83,0),0)</f>
        <v>0</v>
      </c>
      <c r="N83" s="116">
        <f>IF($C$4="Attiecināmās izmaksas",IF('3a+c+n'!$Q83="A",'3a+c+n'!N83,0),0)</f>
        <v>0</v>
      </c>
      <c r="O83" s="116">
        <f>IF($C$4="Attiecināmās izmaksas",IF('3a+c+n'!$Q83="A",'3a+c+n'!O83,0),0)</f>
        <v>0</v>
      </c>
      <c r="P83" s="117">
        <f>IF($C$4="Attiecināmās izmaksas",IF('3a+c+n'!$Q83="A",'3a+c+n'!P83,0),0)</f>
        <v>0</v>
      </c>
    </row>
    <row r="84" spans="1:16" ht="45" x14ac:dyDescent="0.2">
      <c r="A84" s="51">
        <f>IF(P84=0,0,IF(COUNTBLANK(P84)=1,0,COUNTA($P$14:P84)))</f>
        <v>0</v>
      </c>
      <c r="B84" s="24" t="str">
        <f>IF($C$4="Attiecināmās izmaksas",IF('3a+c+n'!$Q84="A",'3a+c+n'!B84,0),0)</f>
        <v>13-00000</v>
      </c>
      <c r="C84" s="24" t="str">
        <f>IF($C$4="Attiecināmās izmaksas",IF('3a+c+n'!$Q84="A",'3a+c+n'!C84,0),0)</f>
        <v>Poliuretāna hermētiķa iestrāde savienojuma vietās (siltināmā daļa/ nesiltināmā daļa), t.sk. balkona griestu savienojums, ieejas mezgla griestu savienojuma vieta u.tml.</v>
      </c>
      <c r="D84" s="24" t="str">
        <f>IF($C$4="Attiecināmās izmaksas",IF('3a+c+n'!$Q84="A",'3a+c+n'!D84,0),0)</f>
        <v>kompl</v>
      </c>
      <c r="E84" s="46"/>
      <c r="F84" s="65"/>
      <c r="G84" s="116"/>
      <c r="H84" s="116">
        <f>IF($C$4="Attiecināmās izmaksas",IF('3a+c+n'!$Q84="A",'3a+c+n'!H84,0),0)</f>
        <v>0</v>
      </c>
      <c r="I84" s="116"/>
      <c r="J84" s="116"/>
      <c r="K84" s="117">
        <f>IF($C$4="Attiecināmās izmaksas",IF('3a+c+n'!$Q84="A",'3a+c+n'!K84,0),0)</f>
        <v>0</v>
      </c>
      <c r="L84" s="65">
        <f>IF($C$4="Attiecināmās izmaksas",IF('3a+c+n'!$Q84="A",'3a+c+n'!L84,0),0)</f>
        <v>0</v>
      </c>
      <c r="M84" s="116">
        <f>IF($C$4="Attiecināmās izmaksas",IF('3a+c+n'!$Q84="A",'3a+c+n'!M84,0),0)</f>
        <v>0</v>
      </c>
      <c r="N84" s="116">
        <f>IF($C$4="Attiecināmās izmaksas",IF('3a+c+n'!$Q84="A",'3a+c+n'!N84,0),0)</f>
        <v>0</v>
      </c>
      <c r="O84" s="116">
        <f>IF($C$4="Attiecināmās izmaksas",IF('3a+c+n'!$Q84="A",'3a+c+n'!O84,0),0)</f>
        <v>0</v>
      </c>
      <c r="P84" s="117">
        <f>IF($C$4="Attiecināmās izmaksas",IF('3a+c+n'!$Q84="A",'3a+c+n'!P84,0),0)</f>
        <v>0</v>
      </c>
    </row>
    <row r="85" spans="1:16" x14ac:dyDescent="0.2">
      <c r="A85" s="51">
        <f>IF(P85=0,0,IF(COUNTBLANK(P85)=1,0,COUNTA($P$14:P85)))</f>
        <v>0</v>
      </c>
      <c r="B85" s="24">
        <f>IF($C$4="Attiecināmās izmaksas",IF('3a+c+n'!$Q85="A",'3a+c+n'!B85,0),0)</f>
        <v>0</v>
      </c>
      <c r="C85" s="24">
        <f>IF($C$4="Attiecināmās izmaksas",IF('3a+c+n'!$Q85="A",'3a+c+n'!C85,0),0)</f>
        <v>0</v>
      </c>
      <c r="D85" s="24">
        <f>IF($C$4="Attiecināmās izmaksas",IF('3a+c+n'!$Q85="A",'3a+c+n'!D85,0),0)</f>
        <v>0</v>
      </c>
      <c r="E85" s="46"/>
      <c r="F85" s="65"/>
      <c r="G85" s="116"/>
      <c r="H85" s="116">
        <f>IF($C$4="Attiecināmās izmaksas",IF('3a+c+n'!$Q85="A",'3a+c+n'!H85,0),0)</f>
        <v>0</v>
      </c>
      <c r="I85" s="116"/>
      <c r="J85" s="116"/>
      <c r="K85" s="117">
        <f>IF($C$4="Attiecināmās izmaksas",IF('3a+c+n'!$Q85="A",'3a+c+n'!K85,0),0)</f>
        <v>0</v>
      </c>
      <c r="L85" s="65">
        <f>IF($C$4="Attiecināmās izmaksas",IF('3a+c+n'!$Q85="A",'3a+c+n'!L85,0),0)</f>
        <v>0</v>
      </c>
      <c r="M85" s="116">
        <f>IF($C$4="Attiecināmās izmaksas",IF('3a+c+n'!$Q85="A",'3a+c+n'!M85,0),0)</f>
        <v>0</v>
      </c>
      <c r="N85" s="116">
        <f>IF($C$4="Attiecināmās izmaksas",IF('3a+c+n'!$Q85="A",'3a+c+n'!N85,0),0)</f>
        <v>0</v>
      </c>
      <c r="O85" s="116">
        <f>IF($C$4="Attiecināmās izmaksas",IF('3a+c+n'!$Q85="A",'3a+c+n'!O85,0),0)</f>
        <v>0</v>
      </c>
      <c r="P85" s="117">
        <f>IF($C$4="Attiecināmās izmaksas",IF('3a+c+n'!$Q85="A",'3a+c+n'!P85,0),0)</f>
        <v>0</v>
      </c>
    </row>
    <row r="86" spans="1:16" hidden="1" x14ac:dyDescent="0.2">
      <c r="A86" s="51">
        <f>IF(P86=0,0,IF(COUNTBLANK(P86)=1,0,COUNTA($P$14:P86)))</f>
        <v>0</v>
      </c>
      <c r="B86" s="24">
        <f>IF($C$4="Attiecināmās izmaksas",IF('3a+c+n'!$Q86="A",'3a+c+n'!B86,0),0)</f>
        <v>0</v>
      </c>
      <c r="C86" s="24">
        <f>IF($C$4="Attiecināmās izmaksas",IF('3a+c+n'!$Q86="A",'3a+c+n'!C86,0),0)</f>
        <v>0</v>
      </c>
      <c r="D86" s="24">
        <f>IF($C$4="Attiecināmās izmaksas",IF('3a+c+n'!$Q86="A",'3a+c+n'!D86,0),0)</f>
        <v>0</v>
      </c>
      <c r="E86" s="46"/>
      <c r="F86" s="65"/>
      <c r="G86" s="116"/>
      <c r="H86" s="116">
        <f>IF($C$4="Attiecināmās izmaksas",IF('3a+c+n'!$Q86="A",'3a+c+n'!H86,0),0)</f>
        <v>0</v>
      </c>
      <c r="I86" s="116"/>
      <c r="J86" s="116"/>
      <c r="K86" s="117">
        <f>IF($C$4="Attiecināmās izmaksas",IF('3a+c+n'!$Q86="A",'3a+c+n'!K86,0),0)</f>
        <v>0</v>
      </c>
      <c r="L86" s="65">
        <f>IF($C$4="Attiecināmās izmaksas",IF('3a+c+n'!$Q86="A",'3a+c+n'!L86,0),0)</f>
        <v>0</v>
      </c>
      <c r="M86" s="116">
        <f>IF($C$4="Attiecināmās izmaksas",IF('3a+c+n'!$Q86="A",'3a+c+n'!M86,0),0)</f>
        <v>0</v>
      </c>
      <c r="N86" s="116">
        <f>IF($C$4="Attiecināmās izmaksas",IF('3a+c+n'!$Q86="A",'3a+c+n'!N86,0),0)</f>
        <v>0</v>
      </c>
      <c r="O86" s="116">
        <f>IF($C$4="Attiecināmās izmaksas",IF('3a+c+n'!$Q86="A",'3a+c+n'!O86,0),0)</f>
        <v>0</v>
      </c>
      <c r="P86" s="117">
        <f>IF($C$4="Attiecināmās izmaksas",IF('3a+c+n'!$Q86="A",'3a+c+n'!P86,0),0)</f>
        <v>0</v>
      </c>
    </row>
    <row r="87" spans="1:16" ht="22.5" x14ac:dyDescent="0.2">
      <c r="A87" s="51">
        <f>IF(P87=0,0,IF(COUNTBLANK(P87)=1,0,COUNTA($P$14:P87)))</f>
        <v>0</v>
      </c>
      <c r="B87" s="24" t="str">
        <f>IF($C$4="Attiecināmās izmaksas",IF('3a+c+n'!$Q87="A",'3a+c+n'!B87,0),0)</f>
        <v>13-00000</v>
      </c>
      <c r="C87" s="24" t="str">
        <f>IF($C$4="Attiecināmās izmaksas",IF('3a+c+n'!$Q87="A",'3a+c+n'!C87,0),0)</f>
        <v>Ailes izveidošana siltumizolācijā ap esošo sadalni, t.sk. stūra profilu iestrāde</v>
      </c>
      <c r="D87" s="24" t="str">
        <f>IF($C$4="Attiecināmās izmaksas",IF('3a+c+n'!$Q87="A",'3a+c+n'!D87,0),0)</f>
        <v>kompl</v>
      </c>
      <c r="E87" s="46"/>
      <c r="F87" s="65"/>
      <c r="G87" s="116"/>
      <c r="H87" s="116">
        <f>IF($C$4="Attiecināmās izmaksas",IF('3a+c+n'!$Q87="A",'3a+c+n'!H87,0),0)</f>
        <v>0</v>
      </c>
      <c r="I87" s="116"/>
      <c r="J87" s="116"/>
      <c r="K87" s="117">
        <f>IF($C$4="Attiecināmās izmaksas",IF('3a+c+n'!$Q87="A",'3a+c+n'!K87,0),0)</f>
        <v>0</v>
      </c>
      <c r="L87" s="65">
        <f>IF($C$4="Attiecināmās izmaksas",IF('3a+c+n'!$Q87="A",'3a+c+n'!L87,0),0)</f>
        <v>0</v>
      </c>
      <c r="M87" s="116">
        <f>IF($C$4="Attiecināmās izmaksas",IF('3a+c+n'!$Q87="A",'3a+c+n'!M87,0),0)</f>
        <v>0</v>
      </c>
      <c r="N87" s="116">
        <f>IF($C$4="Attiecināmās izmaksas",IF('3a+c+n'!$Q87="A",'3a+c+n'!N87,0),0)</f>
        <v>0</v>
      </c>
      <c r="O87" s="116">
        <f>IF($C$4="Attiecināmās izmaksas",IF('3a+c+n'!$Q87="A",'3a+c+n'!O87,0),0)</f>
        <v>0</v>
      </c>
      <c r="P87" s="117">
        <f>IF($C$4="Attiecināmās izmaksas",IF('3a+c+n'!$Q87="A",'3a+c+n'!P87,0),0)</f>
        <v>0</v>
      </c>
    </row>
    <row r="88" spans="1:16" x14ac:dyDescent="0.2">
      <c r="A88" s="51">
        <f>IF(P88=0,0,IF(COUNTBLANK(P88)=1,0,COUNTA($P$14:P88)))</f>
        <v>0</v>
      </c>
      <c r="B88" s="24">
        <f>IF($C$4="Attiecināmās izmaksas",IF('3a+c+n'!$Q88="A",'3a+c+n'!B88,0),0)</f>
        <v>0</v>
      </c>
      <c r="C88" s="24">
        <f>IF($C$4="Attiecināmās izmaksas",IF('3a+c+n'!$Q88="A",'3a+c+n'!C88,0),0)</f>
        <v>0</v>
      </c>
      <c r="D88" s="24">
        <f>IF($C$4="Attiecināmās izmaksas",IF('3a+c+n'!$Q88="A",'3a+c+n'!D88,0),0)</f>
        <v>0</v>
      </c>
      <c r="E88" s="46"/>
      <c r="F88" s="65"/>
      <c r="G88" s="116"/>
      <c r="H88" s="116">
        <f>IF($C$4="Attiecināmās izmaksas",IF('3a+c+n'!$Q88="A",'3a+c+n'!H88,0),0)</f>
        <v>0</v>
      </c>
      <c r="I88" s="116"/>
      <c r="J88" s="116"/>
      <c r="K88" s="117">
        <f>IF($C$4="Attiecināmās izmaksas",IF('3a+c+n'!$Q88="A",'3a+c+n'!K88,0),0)</f>
        <v>0</v>
      </c>
      <c r="L88" s="65">
        <f>IF($C$4="Attiecināmās izmaksas",IF('3a+c+n'!$Q88="A",'3a+c+n'!L88,0),0)</f>
        <v>0</v>
      </c>
      <c r="M88" s="116">
        <f>IF($C$4="Attiecināmās izmaksas",IF('3a+c+n'!$Q88="A",'3a+c+n'!M88,0),0)</f>
        <v>0</v>
      </c>
      <c r="N88" s="116">
        <f>IF($C$4="Attiecināmās izmaksas",IF('3a+c+n'!$Q88="A",'3a+c+n'!N88,0),0)</f>
        <v>0</v>
      </c>
      <c r="O88" s="116">
        <f>IF($C$4="Attiecināmās izmaksas",IF('3a+c+n'!$Q88="A",'3a+c+n'!O88,0),0)</f>
        <v>0</v>
      </c>
      <c r="P88" s="117">
        <f>IF($C$4="Attiecināmās izmaksas",IF('3a+c+n'!$Q88="A",'3a+c+n'!P88,0),0)</f>
        <v>0</v>
      </c>
    </row>
    <row r="89" spans="1:16" ht="22.5" x14ac:dyDescent="0.2">
      <c r="A89" s="51">
        <f>IF(P89=0,0,IF(COUNTBLANK(P89)=1,0,COUNTA($P$14:P89)))</f>
        <v>0</v>
      </c>
      <c r="B89" s="24" t="str">
        <f>IF($C$4="Attiecināmās izmaksas",IF('3a+c+n'!$Q89="A",'3a+c+n'!B89,0),0)</f>
        <v>13-00000</v>
      </c>
      <c r="C89" s="24" t="str">
        <f>IF($C$4="Attiecināmās izmaksas",IF('3a+c+n'!$Q89="A",'3a+c+n'!C89,0),0)</f>
        <v>Aiļu izveidošana siltumizolācijā ap esošiem gāzes ievadiem, t.sk. stūra profilu iestrāde</v>
      </c>
      <c r="D89" s="24" t="str">
        <f>IF($C$4="Attiecināmās izmaksas",IF('3a+c+n'!$Q89="A",'3a+c+n'!D89,0),0)</f>
        <v>kompl</v>
      </c>
      <c r="E89" s="46"/>
      <c r="F89" s="65"/>
      <c r="G89" s="116"/>
      <c r="H89" s="116">
        <f>IF($C$4="Attiecināmās izmaksas",IF('3a+c+n'!$Q89="A",'3a+c+n'!H89,0),0)</f>
        <v>0</v>
      </c>
      <c r="I89" s="116"/>
      <c r="J89" s="116"/>
      <c r="K89" s="117">
        <f>IF($C$4="Attiecināmās izmaksas",IF('3a+c+n'!$Q89="A",'3a+c+n'!K89,0),0)</f>
        <v>0</v>
      </c>
      <c r="L89" s="65">
        <f>IF($C$4="Attiecināmās izmaksas",IF('3a+c+n'!$Q89="A",'3a+c+n'!L89,0),0)</f>
        <v>0</v>
      </c>
      <c r="M89" s="116">
        <f>IF($C$4="Attiecināmās izmaksas",IF('3a+c+n'!$Q89="A",'3a+c+n'!M89,0),0)</f>
        <v>0</v>
      </c>
      <c r="N89" s="116">
        <f>IF($C$4="Attiecināmās izmaksas",IF('3a+c+n'!$Q89="A",'3a+c+n'!N89,0),0)</f>
        <v>0</v>
      </c>
      <c r="O89" s="116">
        <f>IF($C$4="Attiecināmās izmaksas",IF('3a+c+n'!$Q89="A",'3a+c+n'!O89,0),0)</f>
        <v>0</v>
      </c>
      <c r="P89" s="117">
        <f>IF($C$4="Attiecināmās izmaksas",IF('3a+c+n'!$Q89="A",'3a+c+n'!P89,0),0)</f>
        <v>0</v>
      </c>
    </row>
    <row r="90" spans="1:16" x14ac:dyDescent="0.2">
      <c r="A90" s="51">
        <f>IF(P90=0,0,IF(COUNTBLANK(P90)=1,0,COUNTA($P$14:P90)))</f>
        <v>0</v>
      </c>
      <c r="B90" s="24">
        <f>IF($C$4="Attiecināmās izmaksas",IF('3a+c+n'!$Q90="A",'3a+c+n'!B90,0),0)</f>
        <v>0</v>
      </c>
      <c r="C90" s="24">
        <f>IF($C$4="Attiecināmās izmaksas",IF('3a+c+n'!$Q90="A",'3a+c+n'!C90,0),0)</f>
        <v>0</v>
      </c>
      <c r="D90" s="24">
        <f>IF($C$4="Attiecināmās izmaksas",IF('3a+c+n'!$Q90="A",'3a+c+n'!D90,0),0)</f>
        <v>0</v>
      </c>
      <c r="E90" s="46"/>
      <c r="F90" s="65"/>
      <c r="G90" s="116"/>
      <c r="H90" s="116">
        <f>IF($C$4="Attiecināmās izmaksas",IF('3a+c+n'!$Q90="A",'3a+c+n'!H90,0),0)</f>
        <v>0</v>
      </c>
      <c r="I90" s="116"/>
      <c r="J90" s="116"/>
      <c r="K90" s="117">
        <f>IF($C$4="Attiecināmās izmaksas",IF('3a+c+n'!$Q90="A",'3a+c+n'!K90,0),0)</f>
        <v>0</v>
      </c>
      <c r="L90" s="65">
        <f>IF($C$4="Attiecināmās izmaksas",IF('3a+c+n'!$Q90="A",'3a+c+n'!L90,0),0)</f>
        <v>0</v>
      </c>
      <c r="M90" s="116">
        <f>IF($C$4="Attiecināmās izmaksas",IF('3a+c+n'!$Q90="A",'3a+c+n'!M90,0),0)</f>
        <v>0</v>
      </c>
      <c r="N90" s="116">
        <f>IF($C$4="Attiecināmās izmaksas",IF('3a+c+n'!$Q90="A",'3a+c+n'!N90,0),0)</f>
        <v>0</v>
      </c>
      <c r="O90" s="116">
        <f>IF($C$4="Attiecināmās izmaksas",IF('3a+c+n'!$Q90="A",'3a+c+n'!O90,0),0)</f>
        <v>0</v>
      </c>
      <c r="P90" s="117">
        <f>IF($C$4="Attiecināmās izmaksas",IF('3a+c+n'!$Q90="A",'3a+c+n'!P90,0),0)</f>
        <v>0</v>
      </c>
    </row>
    <row r="91" spans="1:16" hidden="1" x14ac:dyDescent="0.2">
      <c r="A91" s="51">
        <f>IF(P91=0,0,IF(COUNTBLANK(P91)=1,0,COUNTA($P$14:P91)))</f>
        <v>0</v>
      </c>
      <c r="B91" s="24">
        <f>IF($C$4="Attiecināmās izmaksas",IF('3a+c+n'!$Q91="A",'3a+c+n'!B91,0),0)</f>
        <v>0</v>
      </c>
      <c r="C91" s="24">
        <f>IF($C$4="Attiecināmās izmaksas",IF('3a+c+n'!$Q91="A",'3a+c+n'!C91,0),0)</f>
        <v>0</v>
      </c>
      <c r="D91" s="24">
        <f>IF($C$4="Attiecināmās izmaksas",IF('3a+c+n'!$Q91="A",'3a+c+n'!D91,0),0)</f>
        <v>0</v>
      </c>
      <c r="E91" s="46"/>
      <c r="F91" s="65"/>
      <c r="G91" s="116"/>
      <c r="H91" s="116">
        <f>IF($C$4="Attiecināmās izmaksas",IF('3a+c+n'!$Q91="A",'3a+c+n'!H91,0),0)</f>
        <v>0</v>
      </c>
      <c r="I91" s="116"/>
      <c r="J91" s="116"/>
      <c r="K91" s="117">
        <f>IF($C$4="Attiecināmās izmaksas",IF('3a+c+n'!$Q91="A",'3a+c+n'!K91,0),0)</f>
        <v>0</v>
      </c>
      <c r="L91" s="65">
        <f>IF($C$4="Attiecināmās izmaksas",IF('3a+c+n'!$Q91="A",'3a+c+n'!L91,0),0)</f>
        <v>0</v>
      </c>
      <c r="M91" s="116">
        <f>IF($C$4="Attiecināmās izmaksas",IF('3a+c+n'!$Q91="A",'3a+c+n'!M91,0),0)</f>
        <v>0</v>
      </c>
      <c r="N91" s="116">
        <f>IF($C$4="Attiecināmās izmaksas",IF('3a+c+n'!$Q91="A",'3a+c+n'!N91,0),0)</f>
        <v>0</v>
      </c>
      <c r="O91" s="116">
        <f>IF($C$4="Attiecināmās izmaksas",IF('3a+c+n'!$Q91="A",'3a+c+n'!O91,0),0)</f>
        <v>0</v>
      </c>
      <c r="P91" s="117">
        <f>IF($C$4="Attiecināmās izmaksas",IF('3a+c+n'!$Q91="A",'3a+c+n'!P91,0),0)</f>
        <v>0</v>
      </c>
    </row>
    <row r="92" spans="1:16" hidden="1" x14ac:dyDescent="0.2">
      <c r="A92" s="51">
        <f>IF(P92=0,0,IF(COUNTBLANK(P92)=1,0,COUNTA($P$14:P92)))</f>
        <v>0</v>
      </c>
      <c r="B92" s="24">
        <f>IF($C$4="Attiecināmās izmaksas",IF('3a+c+n'!$Q92="A",'3a+c+n'!B92,0),0)</f>
        <v>0</v>
      </c>
      <c r="C92" s="24">
        <f>IF($C$4="Attiecināmās izmaksas",IF('3a+c+n'!$Q92="A",'3a+c+n'!C92,0),0)</f>
        <v>0</v>
      </c>
      <c r="D92" s="24">
        <f>IF($C$4="Attiecināmās izmaksas",IF('3a+c+n'!$Q92="A",'3a+c+n'!D92,0),0)</f>
        <v>0</v>
      </c>
      <c r="E92" s="46"/>
      <c r="F92" s="65"/>
      <c r="G92" s="116"/>
      <c r="H92" s="116">
        <f>IF($C$4="Attiecināmās izmaksas",IF('3a+c+n'!$Q92="A",'3a+c+n'!H92,0),0)</f>
        <v>0</v>
      </c>
      <c r="I92" s="116"/>
      <c r="J92" s="116"/>
      <c r="K92" s="117">
        <f>IF($C$4="Attiecināmās izmaksas",IF('3a+c+n'!$Q92="A",'3a+c+n'!K92,0),0)</f>
        <v>0</v>
      </c>
      <c r="L92" s="65">
        <f>IF($C$4="Attiecināmās izmaksas",IF('3a+c+n'!$Q92="A",'3a+c+n'!L92,0),0)</f>
        <v>0</v>
      </c>
      <c r="M92" s="116">
        <f>IF($C$4="Attiecināmās izmaksas",IF('3a+c+n'!$Q92="A",'3a+c+n'!M92,0),0)</f>
        <v>0</v>
      </c>
      <c r="N92" s="116">
        <f>IF($C$4="Attiecināmās izmaksas",IF('3a+c+n'!$Q92="A",'3a+c+n'!N92,0),0)</f>
        <v>0</v>
      </c>
      <c r="O92" s="116">
        <f>IF($C$4="Attiecināmās izmaksas",IF('3a+c+n'!$Q92="A",'3a+c+n'!O92,0),0)</f>
        <v>0</v>
      </c>
      <c r="P92" s="117">
        <f>IF($C$4="Attiecināmās izmaksas",IF('3a+c+n'!$Q92="A",'3a+c+n'!P92,0),0)</f>
        <v>0</v>
      </c>
    </row>
    <row r="93" spans="1:16" hidden="1" x14ac:dyDescent="0.2">
      <c r="A93" s="51">
        <f>IF(P93=0,0,IF(COUNTBLANK(P93)=1,0,COUNTA($P$14:P93)))</f>
        <v>0</v>
      </c>
      <c r="B93" s="24">
        <f>IF($C$4="Attiecināmās izmaksas",IF('3a+c+n'!$Q93="A",'3a+c+n'!B93,0),0)</f>
        <v>0</v>
      </c>
      <c r="C93" s="24">
        <f>IF($C$4="Attiecināmās izmaksas",IF('3a+c+n'!$Q93="A",'3a+c+n'!C93,0),0)</f>
        <v>0</v>
      </c>
      <c r="D93" s="24">
        <f>IF($C$4="Attiecināmās izmaksas",IF('3a+c+n'!$Q93="A",'3a+c+n'!D93,0),0)</f>
        <v>0</v>
      </c>
      <c r="E93" s="46"/>
      <c r="F93" s="65"/>
      <c r="G93" s="116"/>
      <c r="H93" s="116">
        <f>IF($C$4="Attiecināmās izmaksas",IF('3a+c+n'!$Q93="A",'3a+c+n'!H93,0),0)</f>
        <v>0</v>
      </c>
      <c r="I93" s="116"/>
      <c r="J93" s="116"/>
      <c r="K93" s="117">
        <f>IF($C$4="Attiecināmās izmaksas",IF('3a+c+n'!$Q93="A",'3a+c+n'!K93,0),0)</f>
        <v>0</v>
      </c>
      <c r="L93" s="65">
        <f>IF($C$4="Attiecināmās izmaksas",IF('3a+c+n'!$Q93="A",'3a+c+n'!L93,0),0)</f>
        <v>0</v>
      </c>
      <c r="M93" s="116">
        <f>IF($C$4="Attiecināmās izmaksas",IF('3a+c+n'!$Q93="A",'3a+c+n'!M93,0),0)</f>
        <v>0</v>
      </c>
      <c r="N93" s="116">
        <f>IF($C$4="Attiecināmās izmaksas",IF('3a+c+n'!$Q93="A",'3a+c+n'!N93,0),0)</f>
        <v>0</v>
      </c>
      <c r="O93" s="116">
        <f>IF($C$4="Attiecināmās izmaksas",IF('3a+c+n'!$Q93="A",'3a+c+n'!O93,0),0)</f>
        <v>0</v>
      </c>
      <c r="P93" s="117">
        <f>IF($C$4="Attiecināmās izmaksas",IF('3a+c+n'!$Q93="A",'3a+c+n'!P93,0),0)</f>
        <v>0</v>
      </c>
    </row>
    <row r="94" spans="1:16" hidden="1" x14ac:dyDescent="0.2">
      <c r="A94" s="51">
        <f>IF(P94=0,0,IF(COUNTBLANK(P94)=1,0,COUNTA($P$14:P94)))</f>
        <v>0</v>
      </c>
      <c r="B94" s="24">
        <f>IF($C$4="Attiecināmās izmaksas",IF('3a+c+n'!$Q94="A",'3a+c+n'!B94,0),0)</f>
        <v>0</v>
      </c>
      <c r="C94" s="24">
        <f>IF($C$4="Attiecināmās izmaksas",IF('3a+c+n'!$Q94="A",'3a+c+n'!C94,0),0)</f>
        <v>0</v>
      </c>
      <c r="D94" s="24">
        <f>IF($C$4="Attiecināmās izmaksas",IF('3a+c+n'!$Q94="A",'3a+c+n'!D94,0),0)</f>
        <v>0</v>
      </c>
      <c r="E94" s="46"/>
      <c r="F94" s="65"/>
      <c r="G94" s="116"/>
      <c r="H94" s="116">
        <f>IF($C$4="Attiecināmās izmaksas",IF('3a+c+n'!$Q94="A",'3a+c+n'!H94,0),0)</f>
        <v>0</v>
      </c>
      <c r="I94" s="116"/>
      <c r="J94" s="116"/>
      <c r="K94" s="117">
        <f>IF($C$4="Attiecināmās izmaksas",IF('3a+c+n'!$Q94="A",'3a+c+n'!K94,0),0)</f>
        <v>0</v>
      </c>
      <c r="L94" s="65">
        <f>IF($C$4="Attiecināmās izmaksas",IF('3a+c+n'!$Q94="A",'3a+c+n'!L94,0),0)</f>
        <v>0</v>
      </c>
      <c r="M94" s="116">
        <f>IF($C$4="Attiecināmās izmaksas",IF('3a+c+n'!$Q94="A",'3a+c+n'!M94,0),0)</f>
        <v>0</v>
      </c>
      <c r="N94" s="116">
        <f>IF($C$4="Attiecināmās izmaksas",IF('3a+c+n'!$Q94="A",'3a+c+n'!N94,0),0)</f>
        <v>0</v>
      </c>
      <c r="O94" s="116">
        <f>IF($C$4="Attiecināmās izmaksas",IF('3a+c+n'!$Q94="A",'3a+c+n'!O94,0),0)</f>
        <v>0</v>
      </c>
      <c r="P94" s="117">
        <f>IF($C$4="Attiecināmās izmaksas",IF('3a+c+n'!$Q94="A",'3a+c+n'!P94,0),0)</f>
        <v>0</v>
      </c>
    </row>
    <row r="95" spans="1:16" hidden="1" x14ac:dyDescent="0.2">
      <c r="A95" s="51">
        <f>IF(P95=0,0,IF(COUNTBLANK(P95)=1,0,COUNTA($P$14:P95)))</f>
        <v>0</v>
      </c>
      <c r="B95" s="24">
        <f>IF($C$4="Attiecināmās izmaksas",IF('3a+c+n'!$Q95="A",'3a+c+n'!B95,0),0)</f>
        <v>0</v>
      </c>
      <c r="C95" s="24">
        <f>IF($C$4="Attiecināmās izmaksas",IF('3a+c+n'!$Q95="A",'3a+c+n'!C95,0),0)</f>
        <v>0</v>
      </c>
      <c r="D95" s="24">
        <f>IF($C$4="Attiecināmās izmaksas",IF('3a+c+n'!$Q95="A",'3a+c+n'!D95,0),0)</f>
        <v>0</v>
      </c>
      <c r="E95" s="46"/>
      <c r="F95" s="65"/>
      <c r="G95" s="116"/>
      <c r="H95" s="116">
        <f>IF($C$4="Attiecināmās izmaksas",IF('3a+c+n'!$Q95="A",'3a+c+n'!H95,0),0)</f>
        <v>0</v>
      </c>
      <c r="I95" s="116"/>
      <c r="J95" s="116"/>
      <c r="K95" s="117">
        <f>IF($C$4="Attiecināmās izmaksas",IF('3a+c+n'!$Q95="A",'3a+c+n'!K95,0),0)</f>
        <v>0</v>
      </c>
      <c r="L95" s="65">
        <f>IF($C$4="Attiecināmās izmaksas",IF('3a+c+n'!$Q95="A",'3a+c+n'!L95,0),0)</f>
        <v>0</v>
      </c>
      <c r="M95" s="116">
        <f>IF($C$4="Attiecināmās izmaksas",IF('3a+c+n'!$Q95="A",'3a+c+n'!M95,0),0)</f>
        <v>0</v>
      </c>
      <c r="N95" s="116">
        <f>IF($C$4="Attiecināmās izmaksas",IF('3a+c+n'!$Q95="A",'3a+c+n'!N95,0),0)</f>
        <v>0</v>
      </c>
      <c r="O95" s="116">
        <f>IF($C$4="Attiecināmās izmaksas",IF('3a+c+n'!$Q95="A",'3a+c+n'!O95,0),0)</f>
        <v>0</v>
      </c>
      <c r="P95" s="117">
        <f>IF($C$4="Attiecināmās izmaksas",IF('3a+c+n'!$Q95="A",'3a+c+n'!P95,0),0)</f>
        <v>0</v>
      </c>
    </row>
    <row r="96" spans="1:16" hidden="1" x14ac:dyDescent="0.2">
      <c r="A96" s="51">
        <f>IF(P96=0,0,IF(COUNTBLANK(P96)=1,0,COUNTA($P$14:P96)))</f>
        <v>0</v>
      </c>
      <c r="B96" s="24">
        <f>IF($C$4="Attiecināmās izmaksas",IF('3a+c+n'!$Q96="A",'3a+c+n'!B96,0),0)</f>
        <v>0</v>
      </c>
      <c r="C96" s="24">
        <f>IF($C$4="Attiecināmās izmaksas",IF('3a+c+n'!$Q96="A",'3a+c+n'!C96,0),0)</f>
        <v>0</v>
      </c>
      <c r="D96" s="24">
        <f>IF($C$4="Attiecināmās izmaksas",IF('3a+c+n'!$Q96="A",'3a+c+n'!D96,0),0)</f>
        <v>0</v>
      </c>
      <c r="E96" s="46"/>
      <c r="F96" s="65"/>
      <c r="G96" s="116"/>
      <c r="H96" s="116">
        <f>IF($C$4="Attiecināmās izmaksas",IF('3a+c+n'!$Q96="A",'3a+c+n'!H96,0),0)</f>
        <v>0</v>
      </c>
      <c r="I96" s="116"/>
      <c r="J96" s="116"/>
      <c r="K96" s="117">
        <f>IF($C$4="Attiecināmās izmaksas",IF('3a+c+n'!$Q96="A",'3a+c+n'!K96,0),0)</f>
        <v>0</v>
      </c>
      <c r="L96" s="65">
        <f>IF($C$4="Attiecināmās izmaksas",IF('3a+c+n'!$Q96="A",'3a+c+n'!L96,0),0)</f>
        <v>0</v>
      </c>
      <c r="M96" s="116">
        <f>IF($C$4="Attiecināmās izmaksas",IF('3a+c+n'!$Q96="A",'3a+c+n'!M96,0),0)</f>
        <v>0</v>
      </c>
      <c r="N96" s="116">
        <f>IF($C$4="Attiecināmās izmaksas",IF('3a+c+n'!$Q96="A",'3a+c+n'!N96,0),0)</f>
        <v>0</v>
      </c>
      <c r="O96" s="116">
        <f>IF($C$4="Attiecināmās izmaksas",IF('3a+c+n'!$Q96="A",'3a+c+n'!O96,0),0)</f>
        <v>0</v>
      </c>
      <c r="P96" s="117">
        <f>IF($C$4="Attiecināmās izmaksas",IF('3a+c+n'!$Q96="A",'3a+c+n'!P96,0),0)</f>
        <v>0</v>
      </c>
    </row>
    <row r="97" spans="1:16" hidden="1" x14ac:dyDescent="0.2">
      <c r="A97" s="51">
        <f>IF(P97=0,0,IF(COUNTBLANK(P97)=1,0,COUNTA($P$14:P97)))</f>
        <v>0</v>
      </c>
      <c r="B97" s="24">
        <f>IF($C$4="Attiecināmās izmaksas",IF('3a+c+n'!$Q97="A",'3a+c+n'!B97,0),0)</f>
        <v>0</v>
      </c>
      <c r="C97" s="24">
        <f>IF($C$4="Attiecināmās izmaksas",IF('3a+c+n'!$Q97="A",'3a+c+n'!C97,0),0)</f>
        <v>0</v>
      </c>
      <c r="D97" s="24">
        <f>IF($C$4="Attiecināmās izmaksas",IF('3a+c+n'!$Q97="A",'3a+c+n'!D97,0),0)</f>
        <v>0</v>
      </c>
      <c r="E97" s="46"/>
      <c r="F97" s="65"/>
      <c r="G97" s="116"/>
      <c r="H97" s="116">
        <f>IF($C$4="Attiecināmās izmaksas",IF('3a+c+n'!$Q97="A",'3a+c+n'!H97,0),0)</f>
        <v>0</v>
      </c>
      <c r="I97" s="116"/>
      <c r="J97" s="116"/>
      <c r="K97" s="117">
        <f>IF($C$4="Attiecināmās izmaksas",IF('3a+c+n'!$Q97="A",'3a+c+n'!K97,0),0)</f>
        <v>0</v>
      </c>
      <c r="L97" s="65">
        <f>IF($C$4="Attiecināmās izmaksas",IF('3a+c+n'!$Q97="A",'3a+c+n'!L97,0),0)</f>
        <v>0</v>
      </c>
      <c r="M97" s="116">
        <f>IF($C$4="Attiecināmās izmaksas",IF('3a+c+n'!$Q97="A",'3a+c+n'!M97,0),0)</f>
        <v>0</v>
      </c>
      <c r="N97" s="116">
        <f>IF($C$4="Attiecināmās izmaksas",IF('3a+c+n'!$Q97="A",'3a+c+n'!N97,0),0)</f>
        <v>0</v>
      </c>
      <c r="O97" s="116">
        <f>IF($C$4="Attiecināmās izmaksas",IF('3a+c+n'!$Q97="A",'3a+c+n'!O97,0),0)</f>
        <v>0</v>
      </c>
      <c r="P97" s="117">
        <f>IF($C$4="Attiecināmās izmaksas",IF('3a+c+n'!$Q97="A",'3a+c+n'!P97,0),0)</f>
        <v>0</v>
      </c>
    </row>
    <row r="98" spans="1:16" hidden="1" x14ac:dyDescent="0.2">
      <c r="A98" s="51">
        <f>IF(P98=0,0,IF(COUNTBLANK(P98)=1,0,COUNTA($P$14:P98)))</f>
        <v>0</v>
      </c>
      <c r="B98" s="24">
        <f>IF($C$4="Attiecināmās izmaksas",IF('3a+c+n'!$Q98="A",'3a+c+n'!B98,0),0)</f>
        <v>0</v>
      </c>
      <c r="C98" s="24">
        <f>IF($C$4="Attiecināmās izmaksas",IF('3a+c+n'!$Q98="A",'3a+c+n'!C98,0),0)</f>
        <v>0</v>
      </c>
      <c r="D98" s="24">
        <f>IF($C$4="Attiecināmās izmaksas",IF('3a+c+n'!$Q98="A",'3a+c+n'!D98,0),0)</f>
        <v>0</v>
      </c>
      <c r="E98" s="46"/>
      <c r="F98" s="65"/>
      <c r="G98" s="116"/>
      <c r="H98" s="116">
        <f>IF($C$4="Attiecināmās izmaksas",IF('3a+c+n'!$Q98="A",'3a+c+n'!H98,0),0)</f>
        <v>0</v>
      </c>
      <c r="I98" s="116"/>
      <c r="J98" s="116"/>
      <c r="K98" s="117">
        <f>IF($C$4="Attiecināmās izmaksas",IF('3a+c+n'!$Q98="A",'3a+c+n'!K98,0),0)</f>
        <v>0</v>
      </c>
      <c r="L98" s="65">
        <f>IF($C$4="Attiecināmās izmaksas",IF('3a+c+n'!$Q98="A",'3a+c+n'!L98,0),0)</f>
        <v>0</v>
      </c>
      <c r="M98" s="116">
        <f>IF($C$4="Attiecināmās izmaksas",IF('3a+c+n'!$Q98="A",'3a+c+n'!M98,0),0)</f>
        <v>0</v>
      </c>
      <c r="N98" s="116">
        <f>IF($C$4="Attiecināmās izmaksas",IF('3a+c+n'!$Q98="A",'3a+c+n'!N98,0),0)</f>
        <v>0</v>
      </c>
      <c r="O98" s="116">
        <f>IF($C$4="Attiecināmās izmaksas",IF('3a+c+n'!$Q98="A",'3a+c+n'!O98,0),0)</f>
        <v>0</v>
      </c>
      <c r="P98" s="117">
        <f>IF($C$4="Attiecināmās izmaksas",IF('3a+c+n'!$Q98="A",'3a+c+n'!P98,0),0)</f>
        <v>0</v>
      </c>
    </row>
    <row r="99" spans="1:16" ht="22.5" hidden="1" x14ac:dyDescent="0.2">
      <c r="A99" s="51">
        <f>IF(P99=0,0,IF(COUNTBLANK(P99)=1,0,COUNTA($P$14:P99)))</f>
        <v>0</v>
      </c>
      <c r="B99" s="24" t="str">
        <f>IF($C$4="Attiecināmās izmaksas",IF('3a+c+n'!$Q99="A",'3a+c+n'!B99,0),0)</f>
        <v>13-00000</v>
      </c>
      <c r="C99" s="24" t="str">
        <f>IF($C$4="Attiecināmās izmaksas",IF('3a+c+n'!$Q99="A",'3a+c+n'!C99,0),0)</f>
        <v>Lietus noteku uzstādīšana, t.sk. stiprinājumi</v>
      </c>
      <c r="D99" s="24" t="str">
        <f>IF($C$4="Attiecināmās izmaksas",IF('3a+c+n'!$Q99="A",'3a+c+n'!D99,0),0)</f>
        <v>kompl</v>
      </c>
      <c r="E99" s="46"/>
      <c r="F99" s="65"/>
      <c r="G99" s="116"/>
      <c r="H99" s="116">
        <f>IF($C$4="Attiecināmās izmaksas",IF('3a+c+n'!$Q99="A",'3a+c+n'!H99,0),0)</f>
        <v>0</v>
      </c>
      <c r="I99" s="116"/>
      <c r="J99" s="116"/>
      <c r="K99" s="117">
        <f>IF($C$4="Attiecināmās izmaksas",IF('3a+c+n'!$Q99="A",'3a+c+n'!K99,0),0)</f>
        <v>0</v>
      </c>
      <c r="L99" s="65">
        <f>IF($C$4="Attiecināmās izmaksas",IF('3a+c+n'!$Q99="A",'3a+c+n'!L99,0),0)</f>
        <v>0</v>
      </c>
      <c r="M99" s="116">
        <f>IF($C$4="Attiecināmās izmaksas",IF('3a+c+n'!$Q99="A",'3a+c+n'!M99,0),0)</f>
        <v>0</v>
      </c>
      <c r="N99" s="116">
        <f>IF($C$4="Attiecināmās izmaksas",IF('3a+c+n'!$Q99="A",'3a+c+n'!N99,0),0)</f>
        <v>0</v>
      </c>
      <c r="O99" s="116">
        <f>IF($C$4="Attiecināmās izmaksas",IF('3a+c+n'!$Q99="A",'3a+c+n'!O99,0),0)</f>
        <v>0</v>
      </c>
      <c r="P99" s="117">
        <f>IF($C$4="Attiecināmās izmaksas",IF('3a+c+n'!$Q99="A",'3a+c+n'!P99,0),0)</f>
        <v>0</v>
      </c>
    </row>
    <row r="100" spans="1:16" hidden="1" x14ac:dyDescent="0.2">
      <c r="A100" s="51">
        <f>IF(P100=0,0,IF(COUNTBLANK(P100)=1,0,COUNTA($P$14:P100)))</f>
        <v>0</v>
      </c>
      <c r="B100" s="24">
        <f>IF($C$4="Attiecināmās izmaksas",IF('3a+c+n'!$Q100="A",'3a+c+n'!B100,0),0)</f>
        <v>0</v>
      </c>
      <c r="C100" s="24">
        <f>IF($C$4="Attiecināmās izmaksas",IF('3a+c+n'!$Q100="A",'3a+c+n'!C100,0),0)</f>
        <v>0</v>
      </c>
      <c r="D100" s="24">
        <f>IF($C$4="Attiecināmās izmaksas",IF('3a+c+n'!$Q100="A",'3a+c+n'!D100,0),0)</f>
        <v>0</v>
      </c>
      <c r="E100" s="46"/>
      <c r="F100" s="65"/>
      <c r="G100" s="116"/>
      <c r="H100" s="116">
        <f>IF($C$4="Attiecināmās izmaksas",IF('3a+c+n'!$Q100="A",'3a+c+n'!H100,0),0)</f>
        <v>0</v>
      </c>
      <c r="I100" s="116"/>
      <c r="J100" s="116"/>
      <c r="K100" s="117">
        <f>IF($C$4="Attiecināmās izmaksas",IF('3a+c+n'!$Q100="A",'3a+c+n'!K100,0),0)</f>
        <v>0</v>
      </c>
      <c r="L100" s="65">
        <f>IF($C$4="Attiecināmās izmaksas",IF('3a+c+n'!$Q100="A",'3a+c+n'!L100,0),0)</f>
        <v>0</v>
      </c>
      <c r="M100" s="116">
        <f>IF($C$4="Attiecināmās izmaksas",IF('3a+c+n'!$Q100="A",'3a+c+n'!M100,0),0)</f>
        <v>0</v>
      </c>
      <c r="N100" s="116">
        <f>IF($C$4="Attiecināmās izmaksas",IF('3a+c+n'!$Q100="A",'3a+c+n'!N100,0),0)</f>
        <v>0</v>
      </c>
      <c r="O100" s="116">
        <f>IF($C$4="Attiecināmās izmaksas",IF('3a+c+n'!$Q100="A",'3a+c+n'!O100,0),0)</f>
        <v>0</v>
      </c>
      <c r="P100" s="117">
        <f>IF($C$4="Attiecināmās izmaksas",IF('3a+c+n'!$Q100="A",'3a+c+n'!P100,0),0)</f>
        <v>0</v>
      </c>
    </row>
    <row r="101" spans="1:16" ht="22.5" x14ac:dyDescent="0.2">
      <c r="A101" s="51">
        <f>IF(P101=0,0,IF(COUNTBLANK(P101)=1,0,COUNTA($P$14:P101)))</f>
        <v>0</v>
      </c>
      <c r="B101" s="24" t="str">
        <f>IF($C$4="Attiecināmās izmaksas",IF('3a+c+n'!$Q101="A",'3a+c+n'!B101,0),0)</f>
        <v>13-00000</v>
      </c>
      <c r="C101" s="24" t="str">
        <f>IF($C$4="Attiecināmās izmaksas",IF('3a+c+n'!$Q101="A",'3a+c+n'!C101,0),0)</f>
        <v>Ieejas mezgla griestu attīrīšana un izlīdzināšana, arī gruntēšana</v>
      </c>
      <c r="D101" s="24" t="str">
        <f>IF($C$4="Attiecināmās izmaksas",IF('3a+c+n'!$Q101="A",'3a+c+n'!D101,0),0)</f>
        <v>m2</v>
      </c>
      <c r="E101" s="46"/>
      <c r="F101" s="65"/>
      <c r="G101" s="116"/>
      <c r="H101" s="116">
        <f>IF($C$4="Attiecināmās izmaksas",IF('3a+c+n'!$Q101="A",'3a+c+n'!H101,0),0)</f>
        <v>0</v>
      </c>
      <c r="I101" s="116"/>
      <c r="J101" s="116"/>
      <c r="K101" s="117">
        <f>IF($C$4="Attiecināmās izmaksas",IF('3a+c+n'!$Q101="A",'3a+c+n'!K101,0),0)</f>
        <v>0</v>
      </c>
      <c r="L101" s="65">
        <f>IF($C$4="Attiecināmās izmaksas",IF('3a+c+n'!$Q101="A",'3a+c+n'!L101,0),0)</f>
        <v>0</v>
      </c>
      <c r="M101" s="116">
        <f>IF($C$4="Attiecināmās izmaksas",IF('3a+c+n'!$Q101="A",'3a+c+n'!M101,0),0)</f>
        <v>0</v>
      </c>
      <c r="N101" s="116">
        <f>IF($C$4="Attiecināmās izmaksas",IF('3a+c+n'!$Q101="A",'3a+c+n'!N101,0),0)</f>
        <v>0</v>
      </c>
      <c r="O101" s="116">
        <f>IF($C$4="Attiecināmās izmaksas",IF('3a+c+n'!$Q101="A",'3a+c+n'!O101,0),0)</f>
        <v>0</v>
      </c>
      <c r="P101" s="117">
        <f>IF($C$4="Attiecināmās izmaksas",IF('3a+c+n'!$Q101="A",'3a+c+n'!P101,0),0)</f>
        <v>0</v>
      </c>
    </row>
    <row r="102" spans="1:16" ht="33.75" x14ac:dyDescent="0.2">
      <c r="A102" s="51">
        <f>IF(P102=0,0,IF(COUNTBLANK(P102)=1,0,COUNTA($P$14:P102)))</f>
        <v>0</v>
      </c>
      <c r="B102" s="24" t="str">
        <f>IF($C$4="Attiecināmās izmaksas",IF('3a+c+n'!$Q102="A",'3a+c+n'!B102,0),0)</f>
        <v>13-00000</v>
      </c>
      <c r="C102" s="24" t="str">
        <f>IF($C$4="Attiecināmās izmaksas",IF('3a+c+n'!$Q102="A",'3a+c+n'!C102,0),0)</f>
        <v>Siltumizolācijas materiālu stiprināšana ar līmjavu BAUMIT Nivofix vai ekvivalentu. Pēc nepieciešamības pirms tam virsmas gruntēšana.</v>
      </c>
      <c r="D102" s="24" t="str">
        <f>IF($C$4="Attiecināmās izmaksas",IF('3a+c+n'!$Q102="A",'3a+c+n'!D102,0),0)</f>
        <v>kg</v>
      </c>
      <c r="E102" s="46"/>
      <c r="F102" s="65"/>
      <c r="G102" s="116"/>
      <c r="H102" s="116">
        <f>IF($C$4="Attiecināmās izmaksas",IF('3a+c+n'!$Q102="A",'3a+c+n'!H102,0),0)</f>
        <v>0</v>
      </c>
      <c r="I102" s="116"/>
      <c r="J102" s="116"/>
      <c r="K102" s="117">
        <f>IF($C$4="Attiecināmās izmaksas",IF('3a+c+n'!$Q102="A",'3a+c+n'!K102,0),0)</f>
        <v>0</v>
      </c>
      <c r="L102" s="65">
        <f>IF($C$4="Attiecināmās izmaksas",IF('3a+c+n'!$Q102="A",'3a+c+n'!L102,0),0)</f>
        <v>0</v>
      </c>
      <c r="M102" s="116">
        <f>IF($C$4="Attiecināmās izmaksas",IF('3a+c+n'!$Q102="A",'3a+c+n'!M102,0),0)</f>
        <v>0</v>
      </c>
      <c r="N102" s="116">
        <f>IF($C$4="Attiecināmās izmaksas",IF('3a+c+n'!$Q102="A",'3a+c+n'!N102,0),0)</f>
        <v>0</v>
      </c>
      <c r="O102" s="116">
        <f>IF($C$4="Attiecināmās izmaksas",IF('3a+c+n'!$Q102="A",'3a+c+n'!O102,0),0)</f>
        <v>0</v>
      </c>
      <c r="P102" s="117">
        <f>IF($C$4="Attiecināmās izmaksas",IF('3a+c+n'!$Q102="A",'3a+c+n'!P102,0),0)</f>
        <v>0</v>
      </c>
    </row>
    <row r="103" spans="1:16" ht="22.5" x14ac:dyDescent="0.2">
      <c r="A103" s="51">
        <f>IF(P103=0,0,IF(COUNTBLANK(P103)=1,0,COUNTA($P$14:P103)))</f>
        <v>0</v>
      </c>
      <c r="B103" s="24" t="str">
        <f>IF($C$4="Attiecināmās izmaksas",IF('3a+c+n'!$Q103="A",'3a+c+n'!B103,0),0)</f>
        <v>13-00000</v>
      </c>
      <c r="C103" s="24" t="str">
        <f>IF($C$4="Attiecināmās izmaksas",IF('3a+c+n'!$Q103="A",'3a+c+n'!C103,0),0)</f>
        <v>Putupolistirola plākšņu TENAPORS EPS 100 vai ekvivalentu (λ&lt;=0,036 W/(mK)) b=200mm, montāža</v>
      </c>
      <c r="D103" s="24" t="str">
        <f>IF($C$4="Attiecināmās izmaksas",IF('3a+c+n'!$Q103="A",'3a+c+n'!D103,0),0)</f>
        <v>m2</v>
      </c>
      <c r="E103" s="46"/>
      <c r="F103" s="65"/>
      <c r="G103" s="116"/>
      <c r="H103" s="116">
        <f>IF($C$4="Attiecināmās izmaksas",IF('3a+c+n'!$Q103="A",'3a+c+n'!H103,0),0)</f>
        <v>0</v>
      </c>
      <c r="I103" s="116"/>
      <c r="J103" s="116"/>
      <c r="K103" s="117">
        <f>IF($C$4="Attiecināmās izmaksas",IF('3a+c+n'!$Q103="A",'3a+c+n'!K103,0),0)</f>
        <v>0</v>
      </c>
      <c r="L103" s="65">
        <f>IF($C$4="Attiecināmās izmaksas",IF('3a+c+n'!$Q103="A",'3a+c+n'!L103,0),0)</f>
        <v>0</v>
      </c>
      <c r="M103" s="116">
        <f>IF($C$4="Attiecināmās izmaksas",IF('3a+c+n'!$Q103="A",'3a+c+n'!M103,0),0)</f>
        <v>0</v>
      </c>
      <c r="N103" s="116">
        <f>IF($C$4="Attiecināmās izmaksas",IF('3a+c+n'!$Q103="A",'3a+c+n'!N103,0),0)</f>
        <v>0</v>
      </c>
      <c r="O103" s="116">
        <f>IF($C$4="Attiecināmās izmaksas",IF('3a+c+n'!$Q103="A",'3a+c+n'!O103,0),0)</f>
        <v>0</v>
      </c>
      <c r="P103" s="117">
        <f>IF($C$4="Attiecināmās izmaksas",IF('3a+c+n'!$Q103="A",'3a+c+n'!P103,0),0)</f>
        <v>0</v>
      </c>
    </row>
    <row r="104" spans="1:16" ht="33.75" x14ac:dyDescent="0.2">
      <c r="A104" s="51">
        <f>IF(P104=0,0,IF(COUNTBLANK(P104)=1,0,COUNTA($P$14:P104)))</f>
        <v>0</v>
      </c>
      <c r="B104" s="24" t="str">
        <f>IF($C$4="Attiecināmās izmaksas",IF('3a+c+n'!$Q104="A",'3a+c+n'!B104,0),0)</f>
        <v>13-00000</v>
      </c>
      <c r="C104" s="24" t="str">
        <f>IF($C$4="Attiecināmās izmaksas",IF('3a+c+n'!$Q104="A",'3a+c+n'!C104,0),0)</f>
        <v>Armējošā slāņa iestrāde ar javas kārtu BAUMIT ProContact vai ekvivalentu - 1 kārtā, II mehāniskās izturības zonā</v>
      </c>
      <c r="D104" s="24" t="str">
        <f>IF($C$4="Attiecināmās izmaksas",IF('3a+c+n'!$Q104="A",'3a+c+n'!D104,0),0)</f>
        <v>kg</v>
      </c>
      <c r="E104" s="46"/>
      <c r="F104" s="65"/>
      <c r="G104" s="116"/>
      <c r="H104" s="116">
        <f>IF($C$4="Attiecināmās izmaksas",IF('3a+c+n'!$Q104="A",'3a+c+n'!H104,0),0)</f>
        <v>0</v>
      </c>
      <c r="I104" s="116"/>
      <c r="J104" s="116"/>
      <c r="K104" s="117">
        <f>IF($C$4="Attiecināmās izmaksas",IF('3a+c+n'!$Q104="A",'3a+c+n'!K104,0),0)</f>
        <v>0</v>
      </c>
      <c r="L104" s="65">
        <f>IF($C$4="Attiecināmās izmaksas",IF('3a+c+n'!$Q104="A",'3a+c+n'!L104,0),0)</f>
        <v>0</v>
      </c>
      <c r="M104" s="116">
        <f>IF($C$4="Attiecināmās izmaksas",IF('3a+c+n'!$Q104="A",'3a+c+n'!M104,0),0)</f>
        <v>0</v>
      </c>
      <c r="N104" s="116">
        <f>IF($C$4="Attiecināmās izmaksas",IF('3a+c+n'!$Q104="A",'3a+c+n'!N104,0),0)</f>
        <v>0</v>
      </c>
      <c r="O104" s="116">
        <f>IF($C$4="Attiecināmās izmaksas",IF('3a+c+n'!$Q104="A",'3a+c+n'!O104,0),0)</f>
        <v>0</v>
      </c>
      <c r="P104" s="117">
        <f>IF($C$4="Attiecināmās izmaksas",IF('3a+c+n'!$Q104="A",'3a+c+n'!P104,0),0)</f>
        <v>0</v>
      </c>
    </row>
    <row r="105" spans="1:16" ht="22.5" x14ac:dyDescent="0.2">
      <c r="A105" s="51">
        <f>IF(P105=0,0,IF(COUNTBLANK(P105)=1,0,COUNTA($P$14:P105)))</f>
        <v>0</v>
      </c>
      <c r="B105" s="24" t="str">
        <f>IF($C$4="Attiecināmās izmaksas",IF('3a+c+n'!$Q105="A",'3a+c+n'!B105,0),0)</f>
        <v>13-00000</v>
      </c>
      <c r="C105" s="24" t="str">
        <f>IF($C$4="Attiecināmās izmaksas",IF('3a+c+n'!$Q105="A",'3a+c+n'!C105,0),0)</f>
        <v>Baumit StarTex vai ekvivalents stiklušķiedras siets 160 g/m²  - 1 kārtā, II mehāniskās izturības zonā</v>
      </c>
      <c r="D105" s="24" t="str">
        <f>IF($C$4="Attiecināmās izmaksas",IF('3a+c+n'!$Q105="A",'3a+c+n'!D105,0),0)</f>
        <v>m2</v>
      </c>
      <c r="E105" s="46"/>
      <c r="F105" s="65"/>
      <c r="G105" s="116"/>
      <c r="H105" s="116">
        <f>IF($C$4="Attiecināmās izmaksas",IF('3a+c+n'!$Q105="A",'3a+c+n'!H105,0),0)</f>
        <v>0</v>
      </c>
      <c r="I105" s="116"/>
      <c r="J105" s="116"/>
      <c r="K105" s="117">
        <f>IF($C$4="Attiecināmās izmaksas",IF('3a+c+n'!$Q105="A",'3a+c+n'!K105,0),0)</f>
        <v>0</v>
      </c>
      <c r="L105" s="65">
        <f>IF($C$4="Attiecināmās izmaksas",IF('3a+c+n'!$Q105="A",'3a+c+n'!L105,0),0)</f>
        <v>0</v>
      </c>
      <c r="M105" s="116">
        <f>IF($C$4="Attiecināmās izmaksas",IF('3a+c+n'!$Q105="A",'3a+c+n'!M105,0),0)</f>
        <v>0</v>
      </c>
      <c r="N105" s="116">
        <f>IF($C$4="Attiecināmās izmaksas",IF('3a+c+n'!$Q105="A",'3a+c+n'!N105,0),0)</f>
        <v>0</v>
      </c>
      <c r="O105" s="116">
        <f>IF($C$4="Attiecināmās izmaksas",IF('3a+c+n'!$Q105="A",'3a+c+n'!O105,0),0)</f>
        <v>0</v>
      </c>
      <c r="P105" s="117">
        <f>IF($C$4="Attiecināmās izmaksas",IF('3a+c+n'!$Q105="A",'3a+c+n'!P105,0),0)</f>
        <v>0</v>
      </c>
    </row>
    <row r="106" spans="1:16" ht="22.5" x14ac:dyDescent="0.2">
      <c r="A106" s="51">
        <f>IF(P106=0,0,IF(COUNTBLANK(P106)=1,0,COUNTA($P$14:P106)))</f>
        <v>0</v>
      </c>
      <c r="B106" s="24" t="str">
        <f>IF($C$4="Attiecināmās izmaksas",IF('3a+c+n'!$Q106="A",'3a+c+n'!B106,0),0)</f>
        <v>13-00000</v>
      </c>
      <c r="C106" s="24" t="str">
        <f>IF($C$4="Attiecināmās izmaksas",IF('3a+c+n'!$Q106="A",'3a+c+n'!C106,0),0)</f>
        <v>Armētā slāņa apstrāde ar zemapmetuma grunti Baumit UniPrimer vai ekvivalentu</v>
      </c>
      <c r="D106" s="24" t="str">
        <f>IF($C$4="Attiecināmās izmaksas",IF('3a+c+n'!$Q106="A",'3a+c+n'!D106,0),0)</f>
        <v>kg</v>
      </c>
      <c r="E106" s="46"/>
      <c r="F106" s="65"/>
      <c r="G106" s="116"/>
      <c r="H106" s="116">
        <f>IF($C$4="Attiecināmās izmaksas",IF('3a+c+n'!$Q106="A",'3a+c+n'!H106,0),0)</f>
        <v>0</v>
      </c>
      <c r="I106" s="116"/>
      <c r="J106" s="116"/>
      <c r="K106" s="117">
        <f>IF($C$4="Attiecināmās izmaksas",IF('3a+c+n'!$Q106="A",'3a+c+n'!K106,0),0)</f>
        <v>0</v>
      </c>
      <c r="L106" s="65">
        <f>IF($C$4="Attiecināmās izmaksas",IF('3a+c+n'!$Q106="A",'3a+c+n'!L106,0),0)</f>
        <v>0</v>
      </c>
      <c r="M106" s="116">
        <f>IF($C$4="Attiecināmās izmaksas",IF('3a+c+n'!$Q106="A",'3a+c+n'!M106,0),0)</f>
        <v>0</v>
      </c>
      <c r="N106" s="116">
        <f>IF($C$4="Attiecināmās izmaksas",IF('3a+c+n'!$Q106="A",'3a+c+n'!N106,0),0)</f>
        <v>0</v>
      </c>
      <c r="O106" s="116">
        <f>IF($C$4="Attiecināmās izmaksas",IF('3a+c+n'!$Q106="A",'3a+c+n'!O106,0),0)</f>
        <v>0</v>
      </c>
      <c r="P106" s="117">
        <f>IF($C$4="Attiecināmās izmaksas",IF('3a+c+n'!$Q106="A",'3a+c+n'!P106,0),0)</f>
        <v>0</v>
      </c>
    </row>
    <row r="107" spans="1:16" ht="33.75" x14ac:dyDescent="0.2">
      <c r="A107" s="51">
        <f>IF(P107=0,0,IF(COUNTBLANK(P107)=1,0,COUNTA($P$14:P107)))</f>
        <v>0</v>
      </c>
      <c r="B107" s="24" t="str">
        <f>IF($C$4="Attiecināmās izmaksas",IF('3a+c+n'!$Q107="A",'3a+c+n'!B107,0),0)</f>
        <v>13-00000</v>
      </c>
      <c r="C107" s="24" t="str">
        <f>IF($C$4="Attiecināmās izmaksas",IF('3a+c+n'!$Q107="A",'3a+c+n'!C107,0),0)</f>
        <v>Gatavā tonētā silikona apmetuma Baumit SilikonColor vai ekvivalenta iestrāde. Maksimālais grauda izmērs 2 mm. Tonis atbilstoši krāsu pasei.</v>
      </c>
      <c r="D107" s="24" t="str">
        <f>IF($C$4="Attiecināmās izmaksas",IF('3a+c+n'!$Q107="A",'3a+c+n'!D107,0),0)</f>
        <v>m2</v>
      </c>
      <c r="E107" s="46"/>
      <c r="F107" s="65"/>
      <c r="G107" s="116"/>
      <c r="H107" s="116">
        <f>IF($C$4="Attiecināmās izmaksas",IF('3a+c+n'!$Q107="A",'3a+c+n'!H107,0),0)</f>
        <v>0</v>
      </c>
      <c r="I107" s="116"/>
      <c r="J107" s="116"/>
      <c r="K107" s="117">
        <f>IF($C$4="Attiecināmās izmaksas",IF('3a+c+n'!$Q107="A",'3a+c+n'!K107,0),0)</f>
        <v>0</v>
      </c>
      <c r="L107" s="65">
        <f>IF($C$4="Attiecināmās izmaksas",IF('3a+c+n'!$Q107="A",'3a+c+n'!L107,0),0)</f>
        <v>0</v>
      </c>
      <c r="M107" s="116">
        <f>IF($C$4="Attiecināmās izmaksas",IF('3a+c+n'!$Q107="A",'3a+c+n'!M107,0),0)</f>
        <v>0</v>
      </c>
      <c r="N107" s="116">
        <f>IF($C$4="Attiecināmās izmaksas",IF('3a+c+n'!$Q107="A",'3a+c+n'!N107,0),0)</f>
        <v>0</v>
      </c>
      <c r="O107" s="116">
        <f>IF($C$4="Attiecināmās izmaksas",IF('3a+c+n'!$Q107="A",'3a+c+n'!O107,0),0)</f>
        <v>0</v>
      </c>
      <c r="P107" s="117">
        <f>IF($C$4="Attiecināmās izmaksas",IF('3a+c+n'!$Q107="A",'3a+c+n'!P107,0),0)</f>
        <v>0</v>
      </c>
    </row>
    <row r="108" spans="1:16" ht="22.5" x14ac:dyDescent="0.2">
      <c r="A108" s="51">
        <f>IF(P108=0,0,IF(COUNTBLANK(P108)=1,0,COUNTA($P$14:P108)))</f>
        <v>0</v>
      </c>
      <c r="B108" s="24" t="str">
        <f>IF($C$4="Attiecināmās izmaksas",IF('3a+c+n'!$Q108="A",'3a+c+n'!B108,0),0)</f>
        <v>13-00000</v>
      </c>
      <c r="C108" s="24" t="str">
        <f>IF($C$4="Attiecināmās izmaksas",IF('3a+c+n'!$Q108="A",'3a+c+n'!C108,0),0)</f>
        <v>Dībeļi RAWLPLUG TFIX 8S vai ekvivalenti, l=215mm</v>
      </c>
      <c r="D108" s="24" t="str">
        <f>IF($C$4="Attiecināmās izmaksas",IF('3a+c+n'!$Q108="A",'3a+c+n'!D108,0),0)</f>
        <v>gab</v>
      </c>
      <c r="E108" s="46"/>
      <c r="F108" s="65"/>
      <c r="G108" s="116"/>
      <c r="H108" s="116">
        <f>IF($C$4="Attiecināmās izmaksas",IF('3a+c+n'!$Q108="A",'3a+c+n'!H108,0),0)</f>
        <v>0</v>
      </c>
      <c r="I108" s="116"/>
      <c r="J108" s="116"/>
      <c r="K108" s="117">
        <f>IF($C$4="Attiecināmās izmaksas",IF('3a+c+n'!$Q108="A",'3a+c+n'!K108,0),0)</f>
        <v>0</v>
      </c>
      <c r="L108" s="65">
        <f>IF($C$4="Attiecināmās izmaksas",IF('3a+c+n'!$Q108="A",'3a+c+n'!L108,0),0)</f>
        <v>0</v>
      </c>
      <c r="M108" s="116">
        <f>IF($C$4="Attiecināmās izmaksas",IF('3a+c+n'!$Q108="A",'3a+c+n'!M108,0),0)</f>
        <v>0</v>
      </c>
      <c r="N108" s="116">
        <f>IF($C$4="Attiecināmās izmaksas",IF('3a+c+n'!$Q108="A",'3a+c+n'!N108,0),0)</f>
        <v>0</v>
      </c>
      <c r="O108" s="116">
        <f>IF($C$4="Attiecināmās izmaksas",IF('3a+c+n'!$Q108="A",'3a+c+n'!O108,0),0)</f>
        <v>0</v>
      </c>
      <c r="P108" s="117">
        <f>IF($C$4="Attiecināmās izmaksas",IF('3a+c+n'!$Q108="A",'3a+c+n'!P108,0),0)</f>
        <v>0</v>
      </c>
    </row>
    <row r="109" spans="1:16" x14ac:dyDescent="0.2">
      <c r="A109" s="51">
        <f>IF(P109=0,0,IF(COUNTBLANK(P109)=1,0,COUNTA($P$14:P109)))</f>
        <v>0</v>
      </c>
      <c r="B109" s="24">
        <f>IF($C$4="Attiecināmās izmaksas",IF('3a+c+n'!$Q109="A",'3a+c+n'!B109,0),0)</f>
        <v>0</v>
      </c>
      <c r="C109" s="24">
        <f>IF($C$4="Attiecināmās izmaksas",IF('3a+c+n'!$Q109="A",'3a+c+n'!C109,0),0)</f>
        <v>0</v>
      </c>
      <c r="D109" s="24">
        <f>IF($C$4="Attiecināmās izmaksas",IF('3a+c+n'!$Q109="A",'3a+c+n'!D109,0),0)</f>
        <v>0</v>
      </c>
      <c r="E109" s="46"/>
      <c r="F109" s="65"/>
      <c r="G109" s="116"/>
      <c r="H109" s="116">
        <f>IF($C$4="Attiecināmās izmaksas",IF('3a+c+n'!$Q109="A",'3a+c+n'!H109,0),0)</f>
        <v>0</v>
      </c>
      <c r="I109" s="116"/>
      <c r="J109" s="116"/>
      <c r="K109" s="117">
        <f>IF($C$4="Attiecināmās izmaksas",IF('3a+c+n'!$Q109="A",'3a+c+n'!K109,0),0)</f>
        <v>0</v>
      </c>
      <c r="L109" s="65">
        <f>IF($C$4="Attiecināmās izmaksas",IF('3a+c+n'!$Q109="A",'3a+c+n'!L109,0),0)</f>
        <v>0</v>
      </c>
      <c r="M109" s="116">
        <f>IF($C$4="Attiecināmās izmaksas",IF('3a+c+n'!$Q109="A",'3a+c+n'!M109,0),0)</f>
        <v>0</v>
      </c>
      <c r="N109" s="116">
        <f>IF($C$4="Attiecināmās izmaksas",IF('3a+c+n'!$Q109="A",'3a+c+n'!N109,0),0)</f>
        <v>0</v>
      </c>
      <c r="O109" s="116">
        <f>IF($C$4="Attiecināmās izmaksas",IF('3a+c+n'!$Q109="A",'3a+c+n'!O109,0),0)</f>
        <v>0</v>
      </c>
      <c r="P109" s="117">
        <f>IF($C$4="Attiecināmās izmaksas",IF('3a+c+n'!$Q109="A",'3a+c+n'!P109,0),0)</f>
        <v>0</v>
      </c>
    </row>
    <row r="110" spans="1:16" ht="22.5" x14ac:dyDescent="0.2">
      <c r="A110" s="51">
        <f>IF(P110=0,0,IF(COUNTBLANK(P110)=1,0,COUNTA($P$14:P110)))</f>
        <v>0</v>
      </c>
      <c r="B110" s="24" t="str">
        <f>IF($C$4="Attiecināmās izmaksas",IF('3a+c+n'!$Q110="A",'3a+c+n'!B110,0),0)</f>
        <v>13-00000</v>
      </c>
      <c r="C110" s="24" t="str">
        <f>IF($C$4="Attiecināmās izmaksas",IF('3a+c+n'!$Q110="A",'3a+c+n'!C110,0),0)</f>
        <v>Ekstrudēts putupolistirola b=150, h=300 joslas iestrāde pa perimetru ieejas vētverim</v>
      </c>
      <c r="D110" s="24" t="str">
        <f>IF($C$4="Attiecināmās izmaksas",IF('3a+c+n'!$Q110="A",'3a+c+n'!D110,0),0)</f>
        <v>m2</v>
      </c>
      <c r="E110" s="46"/>
      <c r="F110" s="65"/>
      <c r="G110" s="116"/>
      <c r="H110" s="116">
        <f>IF($C$4="Attiecināmās izmaksas",IF('3a+c+n'!$Q110="A",'3a+c+n'!H110,0),0)</f>
        <v>0</v>
      </c>
      <c r="I110" s="116"/>
      <c r="J110" s="116"/>
      <c r="K110" s="117">
        <f>IF($C$4="Attiecināmās izmaksas",IF('3a+c+n'!$Q110="A",'3a+c+n'!K110,0),0)</f>
        <v>0</v>
      </c>
      <c r="L110" s="65">
        <f>IF($C$4="Attiecināmās izmaksas",IF('3a+c+n'!$Q110="A",'3a+c+n'!L110,0),0)</f>
        <v>0</v>
      </c>
      <c r="M110" s="116">
        <f>IF($C$4="Attiecināmās izmaksas",IF('3a+c+n'!$Q110="A",'3a+c+n'!M110,0),0)</f>
        <v>0</v>
      </c>
      <c r="N110" s="116">
        <f>IF($C$4="Attiecināmās izmaksas",IF('3a+c+n'!$Q110="A",'3a+c+n'!N110,0),0)</f>
        <v>0</v>
      </c>
      <c r="O110" s="116">
        <f>IF($C$4="Attiecināmās izmaksas",IF('3a+c+n'!$Q110="A",'3a+c+n'!O110,0),0)</f>
        <v>0</v>
      </c>
      <c r="P110" s="117">
        <f>IF($C$4="Attiecināmās izmaksas",IF('3a+c+n'!$Q110="A",'3a+c+n'!P110,0),0)</f>
        <v>0</v>
      </c>
    </row>
    <row r="111" spans="1:16" ht="22.5" x14ac:dyDescent="0.2">
      <c r="A111" s="51">
        <f>IF(P111=0,0,IF(COUNTBLANK(P111)=1,0,COUNTA($P$14:P111)))</f>
        <v>0</v>
      </c>
      <c r="B111" s="24" t="str">
        <f>IF($C$4="Attiecināmās izmaksas",IF('3a+c+n'!$Q111="A",'3a+c+n'!B111,0),0)</f>
        <v>13-00000</v>
      </c>
      <c r="C111" s="24" t="str">
        <f>IF($C$4="Attiecināmās izmaksas",IF('3a+c+n'!$Q111="A",'3a+c+n'!C111,0),0)</f>
        <v xml:space="preserve">Papildus hidroizolācijas slāņa iestrāde virs lieveņa horizontālajā daļā un virs armētās daļas h=300mm. </v>
      </c>
      <c r="D111" s="24" t="str">
        <f>IF($C$4="Attiecināmās izmaksas",IF('3a+c+n'!$Q111="A",'3a+c+n'!D111,0),0)</f>
        <v>tm</v>
      </c>
      <c r="E111" s="46"/>
      <c r="F111" s="65"/>
      <c r="G111" s="116"/>
      <c r="H111" s="116">
        <f>IF($C$4="Attiecināmās izmaksas",IF('3a+c+n'!$Q111="A",'3a+c+n'!H111,0),0)</f>
        <v>0</v>
      </c>
      <c r="I111" s="116"/>
      <c r="J111" s="116"/>
      <c r="K111" s="117">
        <f>IF($C$4="Attiecināmās izmaksas",IF('3a+c+n'!$Q111="A",'3a+c+n'!K111,0),0)</f>
        <v>0</v>
      </c>
      <c r="L111" s="65">
        <f>IF($C$4="Attiecināmās izmaksas",IF('3a+c+n'!$Q111="A",'3a+c+n'!L111,0),0)</f>
        <v>0</v>
      </c>
      <c r="M111" s="116">
        <f>IF($C$4="Attiecināmās izmaksas",IF('3a+c+n'!$Q111="A",'3a+c+n'!M111,0),0)</f>
        <v>0</v>
      </c>
      <c r="N111" s="116">
        <f>IF($C$4="Attiecināmās izmaksas",IF('3a+c+n'!$Q111="A",'3a+c+n'!N111,0),0)</f>
        <v>0</v>
      </c>
      <c r="O111" s="116">
        <f>IF($C$4="Attiecināmās izmaksas",IF('3a+c+n'!$Q111="A",'3a+c+n'!O111,0),0)</f>
        <v>0</v>
      </c>
      <c r="P111" s="117">
        <f>IF($C$4="Attiecināmās izmaksas",IF('3a+c+n'!$Q111="A",'3a+c+n'!P111,0),0)</f>
        <v>0</v>
      </c>
    </row>
    <row r="112" spans="1:16" x14ac:dyDescent="0.2">
      <c r="A112" s="51">
        <f>IF(P112=0,0,IF(COUNTBLANK(P112)=1,0,COUNTA($P$14:P112)))</f>
        <v>0</v>
      </c>
      <c r="B112" s="24">
        <f>IF($C$4="Attiecināmās izmaksas",IF('3a+c+n'!$Q112="A",'3a+c+n'!B112,0),0)</f>
        <v>0</v>
      </c>
      <c r="C112" s="24">
        <f>IF($C$4="Attiecināmās izmaksas",IF('3a+c+n'!$Q112="A",'3a+c+n'!C112,0),0)</f>
        <v>0</v>
      </c>
      <c r="D112" s="24">
        <f>IF($C$4="Attiecināmās izmaksas",IF('3a+c+n'!$Q112="A",'3a+c+n'!D112,0),0)</f>
        <v>0</v>
      </c>
      <c r="E112" s="46"/>
      <c r="F112" s="65"/>
      <c r="G112" s="116"/>
      <c r="H112" s="116">
        <f>IF($C$4="Attiecināmās izmaksas",IF('3a+c+n'!$Q112="A",'3a+c+n'!H112,0),0)</f>
        <v>0</v>
      </c>
      <c r="I112" s="116"/>
      <c r="J112" s="116"/>
      <c r="K112" s="117">
        <f>IF($C$4="Attiecināmās izmaksas",IF('3a+c+n'!$Q112="A",'3a+c+n'!K112,0),0)</f>
        <v>0</v>
      </c>
      <c r="L112" s="65">
        <f>IF($C$4="Attiecināmās izmaksas",IF('3a+c+n'!$Q112="A",'3a+c+n'!L112,0),0)</f>
        <v>0</v>
      </c>
      <c r="M112" s="116">
        <f>IF($C$4="Attiecināmās izmaksas",IF('3a+c+n'!$Q112="A",'3a+c+n'!M112,0),0)</f>
        <v>0</v>
      </c>
      <c r="N112" s="116">
        <f>IF($C$4="Attiecināmās izmaksas",IF('3a+c+n'!$Q112="A",'3a+c+n'!N112,0),0)</f>
        <v>0</v>
      </c>
      <c r="O112" s="116">
        <f>IF($C$4="Attiecināmās izmaksas",IF('3a+c+n'!$Q112="A",'3a+c+n'!O112,0),0)</f>
        <v>0</v>
      </c>
      <c r="P112" s="117">
        <f>IF($C$4="Attiecināmās izmaksas",IF('3a+c+n'!$Q112="A",'3a+c+n'!P112,0),0)</f>
        <v>0</v>
      </c>
    </row>
    <row r="113" spans="1:16" ht="45" x14ac:dyDescent="0.2">
      <c r="A113" s="51">
        <f>IF(P113=0,0,IF(COUNTBLANK(P113)=1,0,COUNTA($P$14:P113)))</f>
        <v>0</v>
      </c>
      <c r="B113" s="24" t="str">
        <f>IF($C$4="Attiecināmās izmaksas",IF('3a+c+n'!$Q113="A",'3a+c+n'!B113,0),0)</f>
        <v>13-00000</v>
      </c>
      <c r="C113" s="24" t="str">
        <f>IF($C$4="Attiecināmās izmaksas",IF('3a+c+n'!$Q113="A",'3a+c+n'!C113,0),0)</f>
        <v>Daļēja ratiņu nolvietnes loga aizmūrēšana izmantojot gāzbetona blokus BAUROC (Aeroc) Classic vai ekviv.  B=150., t.sk. java, stiegrojuma siets Murfor Compact – A vai ekvivalents.</v>
      </c>
      <c r="D113" s="24" t="str">
        <f>IF($C$4="Attiecināmās izmaksas",IF('3a+c+n'!$Q113="A",'3a+c+n'!D113,0),0)</f>
        <v>m3</v>
      </c>
      <c r="E113" s="46"/>
      <c r="F113" s="65"/>
      <c r="G113" s="116"/>
      <c r="H113" s="116">
        <f>IF($C$4="Attiecināmās izmaksas",IF('3a+c+n'!$Q113="A",'3a+c+n'!H113,0),0)</f>
        <v>0</v>
      </c>
      <c r="I113" s="116"/>
      <c r="J113" s="116"/>
      <c r="K113" s="117">
        <f>IF($C$4="Attiecināmās izmaksas",IF('3a+c+n'!$Q113="A",'3a+c+n'!K113,0),0)</f>
        <v>0</v>
      </c>
      <c r="L113" s="65">
        <f>IF($C$4="Attiecināmās izmaksas",IF('3a+c+n'!$Q113="A",'3a+c+n'!L113,0),0)</f>
        <v>0</v>
      </c>
      <c r="M113" s="116">
        <f>IF($C$4="Attiecināmās izmaksas",IF('3a+c+n'!$Q113="A",'3a+c+n'!M113,0),0)</f>
        <v>0</v>
      </c>
      <c r="N113" s="116">
        <f>IF($C$4="Attiecināmās izmaksas",IF('3a+c+n'!$Q113="A",'3a+c+n'!N113,0),0)</f>
        <v>0</v>
      </c>
      <c r="O113" s="116">
        <f>IF($C$4="Attiecināmās izmaksas",IF('3a+c+n'!$Q113="A",'3a+c+n'!O113,0),0)</f>
        <v>0</v>
      </c>
      <c r="P113" s="117">
        <f>IF($C$4="Attiecināmās izmaksas",IF('3a+c+n'!$Q113="A",'3a+c+n'!P113,0),0)</f>
        <v>0</v>
      </c>
    </row>
    <row r="114" spans="1:16" x14ac:dyDescent="0.2">
      <c r="A114" s="51">
        <f>IF(P114=0,0,IF(COUNTBLANK(P114)=1,0,COUNTA($P$14:P114)))</f>
        <v>0</v>
      </c>
      <c r="B114" s="24">
        <f>IF($C$4="Attiecināmās izmaksas",IF('3a+c+n'!$Q114="A",'3a+c+n'!B114,0),0)</f>
        <v>0</v>
      </c>
      <c r="C114" s="24">
        <f>IF($C$4="Attiecināmās izmaksas",IF('3a+c+n'!$Q114="A",'3a+c+n'!C114,0),0)</f>
        <v>0</v>
      </c>
      <c r="D114" s="24">
        <f>IF($C$4="Attiecināmās izmaksas",IF('3a+c+n'!$Q114="A",'3a+c+n'!D114,0),0)</f>
        <v>0</v>
      </c>
      <c r="E114" s="46"/>
      <c r="F114" s="65"/>
      <c r="G114" s="116"/>
      <c r="H114" s="116">
        <f>IF($C$4="Attiecināmās izmaksas",IF('3a+c+n'!$Q114="A",'3a+c+n'!H114,0),0)</f>
        <v>0</v>
      </c>
      <c r="I114" s="116"/>
      <c r="J114" s="116"/>
      <c r="K114" s="117">
        <f>IF($C$4="Attiecināmās izmaksas",IF('3a+c+n'!$Q114="A",'3a+c+n'!K114,0),0)</f>
        <v>0</v>
      </c>
      <c r="L114" s="65">
        <f>IF($C$4="Attiecināmās izmaksas",IF('3a+c+n'!$Q114="A",'3a+c+n'!L114,0),0)</f>
        <v>0</v>
      </c>
      <c r="M114" s="116">
        <f>IF($C$4="Attiecināmās izmaksas",IF('3a+c+n'!$Q114="A",'3a+c+n'!M114,0),0)</f>
        <v>0</v>
      </c>
      <c r="N114" s="116">
        <f>IF($C$4="Attiecināmās izmaksas",IF('3a+c+n'!$Q114="A",'3a+c+n'!N114,0),0)</f>
        <v>0</v>
      </c>
      <c r="O114" s="116">
        <f>IF($C$4="Attiecināmās izmaksas",IF('3a+c+n'!$Q114="A",'3a+c+n'!O114,0),0)</f>
        <v>0</v>
      </c>
      <c r="P114" s="117">
        <f>IF($C$4="Attiecināmās izmaksas",IF('3a+c+n'!$Q114="A",'3a+c+n'!P114,0),0)</f>
        <v>0</v>
      </c>
    </row>
    <row r="115" spans="1:16" ht="22.5" x14ac:dyDescent="0.2">
      <c r="A115" s="51">
        <f>IF(P115=0,0,IF(COUNTBLANK(P115)=1,0,COUNTA($P$14:P115)))</f>
        <v>0</v>
      </c>
      <c r="B115" s="24" t="str">
        <f>IF($C$4="Attiecināmās izmaksas",IF('3a+c+n'!$Q115="A",'3a+c+n'!B115,0),0)</f>
        <v>13-00000</v>
      </c>
      <c r="C115" s="24" t="str">
        <f>IF($C$4="Attiecināmās izmaksas",IF('3a+c+n'!$Q115="A",'3a+c+n'!C115,0),0)</f>
        <v xml:space="preserve">Siltumizolācijas materiālu stiprināšana ar līmjavu BAUMIT ProContact  vai ekvivalentu. </v>
      </c>
      <c r="D115" s="24" t="str">
        <f>IF($C$4="Attiecināmās izmaksas",IF('3a+c+n'!$Q115="A",'3a+c+n'!D115,0),0)</f>
        <v>kg</v>
      </c>
      <c r="E115" s="46"/>
      <c r="F115" s="65"/>
      <c r="G115" s="116"/>
      <c r="H115" s="116">
        <f>IF($C$4="Attiecināmās izmaksas",IF('3a+c+n'!$Q115="A",'3a+c+n'!H115,0),0)</f>
        <v>0</v>
      </c>
      <c r="I115" s="116"/>
      <c r="J115" s="116"/>
      <c r="K115" s="117">
        <f>IF($C$4="Attiecināmās izmaksas",IF('3a+c+n'!$Q115="A",'3a+c+n'!K115,0),0)</f>
        <v>0</v>
      </c>
      <c r="L115" s="65">
        <f>IF($C$4="Attiecināmās izmaksas",IF('3a+c+n'!$Q115="A",'3a+c+n'!L115,0),0)</f>
        <v>0</v>
      </c>
      <c r="M115" s="116">
        <f>IF($C$4="Attiecināmās izmaksas",IF('3a+c+n'!$Q115="A",'3a+c+n'!M115,0),0)</f>
        <v>0</v>
      </c>
      <c r="N115" s="116">
        <f>IF($C$4="Attiecināmās izmaksas",IF('3a+c+n'!$Q115="A",'3a+c+n'!N115,0),0)</f>
        <v>0</v>
      </c>
      <c r="O115" s="116">
        <f>IF($C$4="Attiecināmās izmaksas",IF('3a+c+n'!$Q115="A",'3a+c+n'!O115,0),0)</f>
        <v>0</v>
      </c>
      <c r="P115" s="117">
        <f>IF($C$4="Attiecināmās izmaksas",IF('3a+c+n'!$Q115="A",'3a+c+n'!P115,0),0)</f>
        <v>0</v>
      </c>
    </row>
    <row r="116" spans="1:16" ht="22.5" x14ac:dyDescent="0.2">
      <c r="A116" s="51">
        <f>IF(P116=0,0,IF(COUNTBLANK(P116)=1,0,COUNTA($P$14:P116)))</f>
        <v>0</v>
      </c>
      <c r="B116" s="24" t="str">
        <f>IF($C$4="Attiecināmās izmaksas",IF('3a+c+n'!$Q116="A",'3a+c+n'!B116,0),0)</f>
        <v>13-00000</v>
      </c>
      <c r="C116" s="24" t="str">
        <f>IF($C$4="Attiecināmās izmaksas",IF('3a+c+n'!$Q116="A",'3a+c+n'!C116,0),0)</f>
        <v>Nedegoša akmens vates siltumizolācija plānajām apmetuma sistēmām - λ&lt;=0,036 W/(mK) , b=150 mm</v>
      </c>
      <c r="D116" s="24" t="str">
        <f>IF($C$4="Attiecināmās izmaksas",IF('3a+c+n'!$Q116="A",'3a+c+n'!D116,0),0)</f>
        <v>m2</v>
      </c>
      <c r="E116" s="46"/>
      <c r="F116" s="65"/>
      <c r="G116" s="116"/>
      <c r="H116" s="116">
        <f>IF($C$4="Attiecināmās izmaksas",IF('3a+c+n'!$Q116="A",'3a+c+n'!H116,0),0)</f>
        <v>0</v>
      </c>
      <c r="I116" s="116"/>
      <c r="J116" s="116"/>
      <c r="K116" s="117">
        <f>IF($C$4="Attiecināmās izmaksas",IF('3a+c+n'!$Q116="A",'3a+c+n'!K116,0),0)</f>
        <v>0</v>
      </c>
      <c r="L116" s="65">
        <f>IF($C$4="Attiecināmās izmaksas",IF('3a+c+n'!$Q116="A",'3a+c+n'!L116,0),0)</f>
        <v>0</v>
      </c>
      <c r="M116" s="116">
        <f>IF($C$4="Attiecināmās izmaksas",IF('3a+c+n'!$Q116="A",'3a+c+n'!M116,0),0)</f>
        <v>0</v>
      </c>
      <c r="N116" s="116">
        <f>IF($C$4="Attiecināmās izmaksas",IF('3a+c+n'!$Q116="A",'3a+c+n'!N116,0),0)</f>
        <v>0</v>
      </c>
      <c r="O116" s="116">
        <f>IF($C$4="Attiecināmās izmaksas",IF('3a+c+n'!$Q116="A",'3a+c+n'!O116,0),0)</f>
        <v>0</v>
      </c>
      <c r="P116" s="117">
        <f>IF($C$4="Attiecināmās izmaksas",IF('3a+c+n'!$Q116="A",'3a+c+n'!P116,0),0)</f>
        <v>0</v>
      </c>
    </row>
    <row r="117" spans="1:16" ht="22.5" x14ac:dyDescent="0.2">
      <c r="A117" s="51">
        <f>IF(P117=0,0,IF(COUNTBLANK(P117)=1,0,COUNTA($P$14:P117)))</f>
        <v>0</v>
      </c>
      <c r="B117" s="24" t="str">
        <f>IF($C$4="Attiecināmās izmaksas",IF('3a+c+n'!$Q117="A",'3a+c+n'!B117,0),0)</f>
        <v>13-00000</v>
      </c>
      <c r="C117" s="24" t="str">
        <f>IF($C$4="Attiecināmās izmaksas",IF('3a+c+n'!$Q117="A",'3a+c+n'!C117,0),0)</f>
        <v>Armējošā slāņa iestrāde ar javas kārtu BAUMIT ProContact White vai ekvivalentu - 1 kārtā</v>
      </c>
      <c r="D117" s="24" t="str">
        <f>IF($C$4="Attiecināmās izmaksas",IF('3a+c+n'!$Q117="A",'3a+c+n'!D117,0),0)</f>
        <v>kg</v>
      </c>
      <c r="E117" s="46"/>
      <c r="F117" s="65"/>
      <c r="G117" s="116"/>
      <c r="H117" s="116">
        <f>IF($C$4="Attiecināmās izmaksas",IF('3a+c+n'!$Q117="A",'3a+c+n'!H117,0),0)</f>
        <v>0</v>
      </c>
      <c r="I117" s="116"/>
      <c r="J117" s="116"/>
      <c r="K117" s="117">
        <f>IF($C$4="Attiecināmās izmaksas",IF('3a+c+n'!$Q117="A",'3a+c+n'!K117,0),0)</f>
        <v>0</v>
      </c>
      <c r="L117" s="65">
        <f>IF($C$4="Attiecināmās izmaksas",IF('3a+c+n'!$Q117="A",'3a+c+n'!L117,0),0)</f>
        <v>0</v>
      </c>
      <c r="M117" s="116">
        <f>IF($C$4="Attiecināmās izmaksas",IF('3a+c+n'!$Q117="A",'3a+c+n'!M117,0),0)</f>
        <v>0</v>
      </c>
      <c r="N117" s="116">
        <f>IF($C$4="Attiecināmās izmaksas",IF('3a+c+n'!$Q117="A",'3a+c+n'!N117,0),0)</f>
        <v>0</v>
      </c>
      <c r="O117" s="116">
        <f>IF($C$4="Attiecināmās izmaksas",IF('3a+c+n'!$Q117="A",'3a+c+n'!O117,0),0)</f>
        <v>0</v>
      </c>
      <c r="P117" s="117">
        <f>IF($C$4="Attiecināmās izmaksas",IF('3a+c+n'!$Q117="A",'3a+c+n'!P117,0),0)</f>
        <v>0</v>
      </c>
    </row>
    <row r="118" spans="1:16" ht="33.75" x14ac:dyDescent="0.2">
      <c r="A118" s="51">
        <f>IF(P118=0,0,IF(COUNTBLANK(P118)=1,0,COUNTA($P$14:P118)))</f>
        <v>0</v>
      </c>
      <c r="B118" s="24" t="str">
        <f>IF($C$4="Attiecināmās izmaksas",IF('3a+c+n'!$Q118="A",'3a+c+n'!B118,0),0)</f>
        <v>13-00000</v>
      </c>
      <c r="C118" s="24" t="str">
        <f>IF($C$4="Attiecināmās izmaksas",IF('3a+c+n'!$Q118="A",'3a+c+n'!C118,0),0)</f>
        <v>Baumit StarTex vai ekvivalents stiklušķiedras siets 160 g/m²  - 1 kārtā + papildus armējošā sieta iestrāde stūros</v>
      </c>
      <c r="D118" s="24" t="str">
        <f>IF($C$4="Attiecināmās izmaksas",IF('3a+c+n'!$Q118="A",'3a+c+n'!D118,0),0)</f>
        <v>m2</v>
      </c>
      <c r="E118" s="46"/>
      <c r="F118" s="65"/>
      <c r="G118" s="116"/>
      <c r="H118" s="116">
        <f>IF($C$4="Attiecināmās izmaksas",IF('3a+c+n'!$Q118="A",'3a+c+n'!H118,0),0)</f>
        <v>0</v>
      </c>
      <c r="I118" s="116"/>
      <c r="J118" s="116"/>
      <c r="K118" s="117">
        <f>IF($C$4="Attiecināmās izmaksas",IF('3a+c+n'!$Q118="A",'3a+c+n'!K118,0),0)</f>
        <v>0</v>
      </c>
      <c r="L118" s="65">
        <f>IF($C$4="Attiecināmās izmaksas",IF('3a+c+n'!$Q118="A",'3a+c+n'!L118,0),0)</f>
        <v>0</v>
      </c>
      <c r="M118" s="116">
        <f>IF($C$4="Attiecināmās izmaksas",IF('3a+c+n'!$Q118="A",'3a+c+n'!M118,0),0)</f>
        <v>0</v>
      </c>
      <c r="N118" s="116">
        <f>IF($C$4="Attiecināmās izmaksas",IF('3a+c+n'!$Q118="A",'3a+c+n'!N118,0),0)</f>
        <v>0</v>
      </c>
      <c r="O118" s="116">
        <f>IF($C$4="Attiecināmās izmaksas",IF('3a+c+n'!$Q118="A",'3a+c+n'!O118,0),0)</f>
        <v>0</v>
      </c>
      <c r="P118" s="117">
        <f>IF($C$4="Attiecināmās izmaksas",IF('3a+c+n'!$Q118="A",'3a+c+n'!P118,0),0)</f>
        <v>0</v>
      </c>
    </row>
    <row r="119" spans="1:16" ht="22.5" x14ac:dyDescent="0.2">
      <c r="A119" s="51">
        <f>IF(P119=0,0,IF(COUNTBLANK(P119)=1,0,COUNTA($P$14:P119)))</f>
        <v>0</v>
      </c>
      <c r="B119" s="24" t="str">
        <f>IF($C$4="Attiecināmās izmaksas",IF('3a+c+n'!$Q119="A",'3a+c+n'!B119,0),0)</f>
        <v>13-00000</v>
      </c>
      <c r="C119" s="24" t="str">
        <f>IF($C$4="Attiecināmās izmaksas",IF('3a+c+n'!$Q119="A",'3a+c+n'!C119,0),0)</f>
        <v>Armētā slāņa apstrāde ar zemapmetuma grunti Baumit UniPrimer vai ekvivalentu</v>
      </c>
      <c r="D119" s="24" t="str">
        <f>IF($C$4="Attiecināmās izmaksas",IF('3a+c+n'!$Q119="A",'3a+c+n'!D119,0),0)</f>
        <v>kg</v>
      </c>
      <c r="E119" s="46"/>
      <c r="F119" s="65"/>
      <c r="G119" s="116"/>
      <c r="H119" s="116">
        <f>IF($C$4="Attiecināmās izmaksas",IF('3a+c+n'!$Q119="A",'3a+c+n'!H119,0),0)</f>
        <v>0</v>
      </c>
      <c r="I119" s="116"/>
      <c r="J119" s="116"/>
      <c r="K119" s="117">
        <f>IF($C$4="Attiecināmās izmaksas",IF('3a+c+n'!$Q119="A",'3a+c+n'!K119,0),0)</f>
        <v>0</v>
      </c>
      <c r="L119" s="65">
        <f>IF($C$4="Attiecināmās izmaksas",IF('3a+c+n'!$Q119="A",'3a+c+n'!L119,0),0)</f>
        <v>0</v>
      </c>
      <c r="M119" s="116">
        <f>IF($C$4="Attiecināmās izmaksas",IF('3a+c+n'!$Q119="A",'3a+c+n'!M119,0),0)</f>
        <v>0</v>
      </c>
      <c r="N119" s="116">
        <f>IF($C$4="Attiecināmās izmaksas",IF('3a+c+n'!$Q119="A",'3a+c+n'!N119,0),0)</f>
        <v>0</v>
      </c>
      <c r="O119" s="116">
        <f>IF($C$4="Attiecināmās izmaksas",IF('3a+c+n'!$Q119="A",'3a+c+n'!O119,0),0)</f>
        <v>0</v>
      </c>
      <c r="P119" s="117">
        <f>IF($C$4="Attiecināmās izmaksas",IF('3a+c+n'!$Q119="A",'3a+c+n'!P119,0),0)</f>
        <v>0</v>
      </c>
    </row>
    <row r="120" spans="1:16" ht="33.75" x14ac:dyDescent="0.2">
      <c r="A120" s="51">
        <f>IF(P120=0,0,IF(COUNTBLANK(P120)=1,0,COUNTA($P$14:P120)))</f>
        <v>0</v>
      </c>
      <c r="B120" s="24" t="str">
        <f>IF($C$4="Attiecināmās izmaksas",IF('3a+c+n'!$Q120="A",'3a+c+n'!B120,0),0)</f>
        <v>13-00000</v>
      </c>
      <c r="C120" s="24" t="str">
        <f>IF($C$4="Attiecināmās izmaksas",IF('3a+c+n'!$Q120="A",'3a+c+n'!C120,0),0)</f>
        <v>Gatavā tonētā silikona apmetuma Baumit SilikonColor vai ekvivalenta iestrāde. Maksimālais grauda izmērs 2 mm. Tonis atbilstoši krāsu pasei.</v>
      </c>
      <c r="D120" s="24" t="str">
        <f>IF($C$4="Attiecināmās izmaksas",IF('3a+c+n'!$Q120="A",'3a+c+n'!D120,0),0)</f>
        <v>m2</v>
      </c>
      <c r="E120" s="46"/>
      <c r="F120" s="65"/>
      <c r="G120" s="116"/>
      <c r="H120" s="116">
        <f>IF($C$4="Attiecināmās izmaksas",IF('3a+c+n'!$Q120="A",'3a+c+n'!H120,0),0)</f>
        <v>0</v>
      </c>
      <c r="I120" s="116"/>
      <c r="J120" s="116"/>
      <c r="K120" s="117">
        <f>IF($C$4="Attiecināmās izmaksas",IF('3a+c+n'!$Q120="A",'3a+c+n'!K120,0),0)</f>
        <v>0</v>
      </c>
      <c r="L120" s="65">
        <f>IF($C$4="Attiecināmās izmaksas",IF('3a+c+n'!$Q120="A",'3a+c+n'!L120,0),0)</f>
        <v>0</v>
      </c>
      <c r="M120" s="116">
        <f>IF($C$4="Attiecināmās izmaksas",IF('3a+c+n'!$Q120="A",'3a+c+n'!M120,0),0)</f>
        <v>0</v>
      </c>
      <c r="N120" s="116">
        <f>IF($C$4="Attiecināmās izmaksas",IF('3a+c+n'!$Q120="A",'3a+c+n'!N120,0),0)</f>
        <v>0</v>
      </c>
      <c r="O120" s="116">
        <f>IF($C$4="Attiecināmās izmaksas",IF('3a+c+n'!$Q120="A",'3a+c+n'!O120,0),0)</f>
        <v>0</v>
      </c>
      <c r="P120" s="117">
        <f>IF($C$4="Attiecināmās izmaksas",IF('3a+c+n'!$Q120="A",'3a+c+n'!P120,0),0)</f>
        <v>0</v>
      </c>
    </row>
    <row r="121" spans="1:16" ht="22.5" x14ac:dyDescent="0.2">
      <c r="A121" s="51">
        <f>IF(P121=0,0,IF(COUNTBLANK(P121)=1,0,COUNTA($P$14:P121)))</f>
        <v>0</v>
      </c>
      <c r="B121" s="24" t="str">
        <f>IF($C$4="Attiecināmās izmaksas",IF('3a+c+n'!$Q121="A",'3a+c+n'!B121,0),0)</f>
        <v>13-00000</v>
      </c>
      <c r="C121" s="24" t="str">
        <f>IF($C$4="Attiecināmās izmaksas",IF('3a+c+n'!$Q121="A",'3a+c+n'!C121,0),0)</f>
        <v>Dībeļi RAWLPLUG TFIX 8S vai ekvivalenti, l=215mm</v>
      </c>
      <c r="D121" s="24" t="str">
        <f>IF($C$4="Attiecināmās izmaksas",IF('3a+c+n'!$Q121="A",'3a+c+n'!D121,0),0)</f>
        <v>gab</v>
      </c>
      <c r="E121" s="46"/>
      <c r="F121" s="65"/>
      <c r="G121" s="116"/>
      <c r="H121" s="116">
        <f>IF($C$4="Attiecināmās izmaksas",IF('3a+c+n'!$Q121="A",'3a+c+n'!H121,0),0)</f>
        <v>0</v>
      </c>
      <c r="I121" s="116"/>
      <c r="J121" s="116"/>
      <c r="K121" s="117">
        <f>IF($C$4="Attiecināmās izmaksas",IF('3a+c+n'!$Q121="A",'3a+c+n'!K121,0),0)</f>
        <v>0</v>
      </c>
      <c r="L121" s="65">
        <f>IF($C$4="Attiecināmās izmaksas",IF('3a+c+n'!$Q121="A",'3a+c+n'!L121,0),0)</f>
        <v>0</v>
      </c>
      <c r="M121" s="116">
        <f>IF($C$4="Attiecināmās izmaksas",IF('3a+c+n'!$Q121="A",'3a+c+n'!M121,0),0)</f>
        <v>0</v>
      </c>
      <c r="N121" s="116">
        <f>IF($C$4="Attiecināmās izmaksas",IF('3a+c+n'!$Q121="A",'3a+c+n'!N121,0),0)</f>
        <v>0</v>
      </c>
      <c r="O121" s="116">
        <f>IF($C$4="Attiecināmās izmaksas",IF('3a+c+n'!$Q121="A",'3a+c+n'!O121,0),0)</f>
        <v>0</v>
      </c>
      <c r="P121" s="117">
        <f>IF($C$4="Attiecināmās izmaksas",IF('3a+c+n'!$Q121="A",'3a+c+n'!P121,0),0)</f>
        <v>0</v>
      </c>
    </row>
    <row r="122" spans="1:16" ht="45" x14ac:dyDescent="0.2">
      <c r="A122" s="51">
        <f>IF(P122=0,0,IF(COUNTBLANK(P122)=1,0,COUNTA($P$14:P122)))</f>
        <v>0</v>
      </c>
      <c r="B122" s="24" t="str">
        <f>IF($C$4="Attiecināmās izmaksas",IF('3a+c+n'!$Q122="A",'3a+c+n'!B122,0),0)</f>
        <v>13-00000</v>
      </c>
      <c r="C122" s="24" t="str">
        <f>IF($C$4="Attiecināmās izmaksas",IF('3a+c+n'!$Q122="A",'3a+c+n'!C122,0),0)</f>
        <v>Gāzbetona bloku BAUROC (Aeroc) Classic vai ekviv. Mūrēšana, t.sk. java. B=150. Esošo loga aili lodžijas iestiklojumam samazināt par 150mm, nodrošinot vietu siltumizolācijas slānim</v>
      </c>
      <c r="D122" s="24" t="str">
        <f>IF($C$4="Attiecināmās izmaksas",IF('3a+c+n'!$Q122="A",'3a+c+n'!D122,0),0)</f>
        <v>m3</v>
      </c>
      <c r="E122" s="46"/>
      <c r="F122" s="65"/>
      <c r="G122" s="116"/>
      <c r="H122" s="116">
        <f>IF($C$4="Attiecināmās izmaksas",IF('3a+c+n'!$Q122="A",'3a+c+n'!H122,0),0)</f>
        <v>0</v>
      </c>
      <c r="I122" s="116"/>
      <c r="J122" s="116"/>
      <c r="K122" s="117">
        <f>IF($C$4="Attiecināmās izmaksas",IF('3a+c+n'!$Q122="A",'3a+c+n'!K122,0),0)</f>
        <v>0</v>
      </c>
      <c r="L122" s="65">
        <f>IF($C$4="Attiecināmās izmaksas",IF('3a+c+n'!$Q122="A",'3a+c+n'!L122,0),0)</f>
        <v>0</v>
      </c>
      <c r="M122" s="116">
        <f>IF($C$4="Attiecināmās izmaksas",IF('3a+c+n'!$Q122="A",'3a+c+n'!M122,0),0)</f>
        <v>0</v>
      </c>
      <c r="N122" s="116">
        <f>IF($C$4="Attiecināmās izmaksas",IF('3a+c+n'!$Q122="A",'3a+c+n'!N122,0),0)</f>
        <v>0</v>
      </c>
      <c r="O122" s="116">
        <f>IF($C$4="Attiecināmās izmaksas",IF('3a+c+n'!$Q122="A",'3a+c+n'!O122,0),0)</f>
        <v>0</v>
      </c>
      <c r="P122" s="117">
        <f>IF($C$4="Attiecināmās izmaksas",IF('3a+c+n'!$Q122="A",'3a+c+n'!P122,0),0)</f>
        <v>0</v>
      </c>
    </row>
    <row r="123" spans="1:16" ht="45" x14ac:dyDescent="0.2">
      <c r="A123" s="51">
        <f>IF(P123=0,0,IF(COUNTBLANK(P123)=1,0,COUNTA($P$14:P123)))</f>
        <v>0</v>
      </c>
      <c r="B123" s="24" t="str">
        <f>IF($C$4="Attiecināmās izmaksas",IF('3a+c+n'!$Q123="A",'3a+c+n'!B123,0),0)</f>
        <v>13-00000</v>
      </c>
      <c r="C123" s="24" t="str">
        <f>IF($C$4="Attiecināmās izmaksas",IF('3a+c+n'!$Q123="A",'3a+c+n'!C123,0),0)</f>
        <v>Jaunas lodžijas margas mūrēšana izmantojot gāzbetona blokus BAUROC (Aeroc) Classic vai ekviv.  B=150., t.sk. java, stiegrojuma siets Murfor Compact – A vai ekvivalents.</v>
      </c>
      <c r="D123" s="24" t="str">
        <f>IF($C$4="Attiecināmās izmaksas",IF('3a+c+n'!$Q123="A",'3a+c+n'!D123,0),0)</f>
        <v>m3</v>
      </c>
      <c r="E123" s="46"/>
      <c r="F123" s="65"/>
      <c r="G123" s="116"/>
      <c r="H123" s="116">
        <f>IF($C$4="Attiecināmās izmaksas",IF('3a+c+n'!$Q123="A",'3a+c+n'!H123,0),0)</f>
        <v>0</v>
      </c>
      <c r="I123" s="116"/>
      <c r="J123" s="116"/>
      <c r="K123" s="117">
        <f>IF($C$4="Attiecināmās izmaksas",IF('3a+c+n'!$Q123="A",'3a+c+n'!K123,0),0)</f>
        <v>0</v>
      </c>
      <c r="L123" s="65">
        <f>IF($C$4="Attiecināmās izmaksas",IF('3a+c+n'!$Q123="A",'3a+c+n'!L123,0),0)</f>
        <v>0</v>
      </c>
      <c r="M123" s="116">
        <f>IF($C$4="Attiecināmās izmaksas",IF('3a+c+n'!$Q123="A",'3a+c+n'!M123,0),0)</f>
        <v>0</v>
      </c>
      <c r="N123" s="116">
        <f>IF($C$4="Attiecināmās izmaksas",IF('3a+c+n'!$Q123="A",'3a+c+n'!N123,0),0)</f>
        <v>0</v>
      </c>
      <c r="O123" s="116">
        <f>IF($C$4="Attiecināmās izmaksas",IF('3a+c+n'!$Q123="A",'3a+c+n'!O123,0),0)</f>
        <v>0</v>
      </c>
      <c r="P123" s="117">
        <f>IF($C$4="Attiecināmās izmaksas",IF('3a+c+n'!$Q123="A",'3a+c+n'!P123,0),0)</f>
        <v>0</v>
      </c>
    </row>
    <row r="124" spans="1:16" ht="22.5" x14ac:dyDescent="0.2">
      <c r="A124" s="51">
        <f>IF(P124=0,0,IF(COUNTBLANK(P124)=1,0,COUNTA($P$14:P124)))</f>
        <v>0</v>
      </c>
      <c r="B124" s="24" t="str">
        <f>IF($C$4="Attiecināmās izmaksas",IF('3a+c+n'!$Q124="A",'3a+c+n'!B124,0),0)</f>
        <v>13-00000</v>
      </c>
      <c r="C124" s="24" t="str">
        <f>IF($C$4="Attiecināmās izmaksas",IF('3a+c+n'!$Q124="A",'3a+c+n'!C124,0),0)</f>
        <v>Mūra gruntēšana ar grunti Baumit Gypsum Primer vai ekviv.</v>
      </c>
      <c r="D124" s="24" t="str">
        <f>IF($C$4="Attiecināmās izmaksas",IF('3a+c+n'!$Q124="A",'3a+c+n'!D124,0),0)</f>
        <v>m2</v>
      </c>
      <c r="E124" s="46"/>
      <c r="F124" s="65"/>
      <c r="G124" s="116"/>
      <c r="H124" s="116">
        <f>IF($C$4="Attiecināmās izmaksas",IF('3a+c+n'!$Q124="A",'3a+c+n'!H124,0),0)</f>
        <v>0</v>
      </c>
      <c r="I124" s="116"/>
      <c r="J124" s="116"/>
      <c r="K124" s="117">
        <f>IF($C$4="Attiecināmās izmaksas",IF('3a+c+n'!$Q124="A",'3a+c+n'!K124,0),0)</f>
        <v>0</v>
      </c>
      <c r="L124" s="65">
        <f>IF($C$4="Attiecināmās izmaksas",IF('3a+c+n'!$Q124="A",'3a+c+n'!L124,0),0)</f>
        <v>0</v>
      </c>
      <c r="M124" s="116">
        <f>IF($C$4="Attiecināmās izmaksas",IF('3a+c+n'!$Q124="A",'3a+c+n'!M124,0),0)</f>
        <v>0</v>
      </c>
      <c r="N124" s="116">
        <f>IF($C$4="Attiecināmās izmaksas",IF('3a+c+n'!$Q124="A",'3a+c+n'!N124,0),0)</f>
        <v>0</v>
      </c>
      <c r="O124" s="116">
        <f>IF($C$4="Attiecināmās izmaksas",IF('3a+c+n'!$Q124="A",'3a+c+n'!O124,0),0)</f>
        <v>0</v>
      </c>
      <c r="P124" s="117">
        <f>IF($C$4="Attiecināmās izmaksas",IF('3a+c+n'!$Q124="A",'3a+c+n'!P124,0),0)</f>
        <v>0</v>
      </c>
    </row>
    <row r="125" spans="1:16" ht="22.5" x14ac:dyDescent="0.2">
      <c r="A125" s="51">
        <f>IF(P125=0,0,IF(COUNTBLANK(P125)=1,0,COUNTA($P$14:P125)))</f>
        <v>0</v>
      </c>
      <c r="B125" s="24" t="str">
        <f>IF($C$4="Attiecināmās izmaksas",IF('3a+c+n'!$Q125="A",'3a+c+n'!B125,0),0)</f>
        <v>13-00000</v>
      </c>
      <c r="C125" s="24" t="str">
        <f>IF($C$4="Attiecināmās izmaksas",IF('3a+c+n'!$Q125="A",'3a+c+n'!C125,0),0)</f>
        <v>Mūra apstrāde iekšpusē ar ģipša mašīnapmetumu Baumit Ratio Glatt vai ekviv.</v>
      </c>
      <c r="D125" s="24" t="str">
        <f>IF($C$4="Attiecināmās izmaksas",IF('3a+c+n'!$Q125="A",'3a+c+n'!D125,0),0)</f>
        <v>kg</v>
      </c>
      <c r="E125" s="46"/>
      <c r="F125" s="65"/>
      <c r="G125" s="116"/>
      <c r="H125" s="116">
        <f>IF($C$4="Attiecināmās izmaksas",IF('3a+c+n'!$Q125="A",'3a+c+n'!H125,0),0)</f>
        <v>0</v>
      </c>
      <c r="I125" s="116"/>
      <c r="J125" s="116"/>
      <c r="K125" s="117">
        <f>IF($C$4="Attiecināmās izmaksas",IF('3a+c+n'!$Q125="A",'3a+c+n'!K125,0),0)</f>
        <v>0</v>
      </c>
      <c r="L125" s="65">
        <f>IF($C$4="Attiecināmās izmaksas",IF('3a+c+n'!$Q125="A",'3a+c+n'!L125,0),0)</f>
        <v>0</v>
      </c>
      <c r="M125" s="116">
        <f>IF($C$4="Attiecināmās izmaksas",IF('3a+c+n'!$Q125="A",'3a+c+n'!M125,0),0)</f>
        <v>0</v>
      </c>
      <c r="N125" s="116">
        <f>IF($C$4="Attiecināmās izmaksas",IF('3a+c+n'!$Q125="A",'3a+c+n'!N125,0),0)</f>
        <v>0</v>
      </c>
      <c r="O125" s="116">
        <f>IF($C$4="Attiecināmās izmaksas",IF('3a+c+n'!$Q125="A",'3a+c+n'!O125,0),0)</f>
        <v>0</v>
      </c>
      <c r="P125" s="117">
        <f>IF($C$4="Attiecināmās izmaksas",IF('3a+c+n'!$Q125="A",'3a+c+n'!P125,0),0)</f>
        <v>0</v>
      </c>
    </row>
    <row r="126" spans="1:16" ht="22.5" x14ac:dyDescent="0.2">
      <c r="A126" s="51">
        <f>IF(P126=0,0,IF(COUNTBLANK(P126)=1,0,COUNTA($P$14:P126)))</f>
        <v>0</v>
      </c>
      <c r="B126" s="24" t="str">
        <f>IF($C$4="Attiecināmās izmaksas",IF('3a+c+n'!$Q126="A",'3a+c+n'!B126,0),0)</f>
        <v>13-00000</v>
      </c>
      <c r="C126" s="24" t="str">
        <f>IF($C$4="Attiecināmās izmaksas",IF('3a+c+n'!$Q126="A",'3a+c+n'!C126,0),0)</f>
        <v>Špaktele Baumit Fino Bello vai ekviv.</v>
      </c>
      <c r="D126" s="24" t="str">
        <f>IF($C$4="Attiecināmās izmaksas",IF('3a+c+n'!$Q126="A",'3a+c+n'!D126,0),0)</f>
        <v>kg</v>
      </c>
      <c r="E126" s="46"/>
      <c r="F126" s="65"/>
      <c r="G126" s="116"/>
      <c r="H126" s="116">
        <f>IF($C$4="Attiecināmās izmaksas",IF('3a+c+n'!$Q126="A",'3a+c+n'!H126,0),0)</f>
        <v>0</v>
      </c>
      <c r="I126" s="116"/>
      <c r="J126" s="116"/>
      <c r="K126" s="117">
        <f>IF($C$4="Attiecināmās izmaksas",IF('3a+c+n'!$Q126="A",'3a+c+n'!K126,0),0)</f>
        <v>0</v>
      </c>
      <c r="L126" s="65">
        <f>IF($C$4="Attiecināmās izmaksas",IF('3a+c+n'!$Q126="A",'3a+c+n'!L126,0),0)</f>
        <v>0</v>
      </c>
      <c r="M126" s="116">
        <f>IF($C$4="Attiecināmās izmaksas",IF('3a+c+n'!$Q126="A",'3a+c+n'!M126,0),0)</f>
        <v>0</v>
      </c>
      <c r="N126" s="116">
        <f>IF($C$4="Attiecināmās izmaksas",IF('3a+c+n'!$Q126="A",'3a+c+n'!N126,0),0)</f>
        <v>0</v>
      </c>
      <c r="O126" s="116">
        <f>IF($C$4="Attiecināmās izmaksas",IF('3a+c+n'!$Q126="A",'3a+c+n'!O126,0),0)</f>
        <v>0</v>
      </c>
      <c r="P126" s="117">
        <f>IF($C$4="Attiecināmās izmaksas",IF('3a+c+n'!$Q126="A",'3a+c+n'!P126,0),0)</f>
        <v>0</v>
      </c>
    </row>
    <row r="127" spans="1:16" ht="22.5" x14ac:dyDescent="0.2">
      <c r="A127" s="51">
        <f>IF(P127=0,0,IF(COUNTBLANK(P127)=1,0,COUNTA($P$14:P127)))</f>
        <v>0</v>
      </c>
      <c r="B127" s="24" t="str">
        <f>IF($C$4="Attiecināmās izmaksas",IF('3a+c+n'!$Q127="A",'3a+c+n'!B127,0),0)</f>
        <v>13-00000</v>
      </c>
      <c r="C127" s="24" t="str">
        <f>IF($C$4="Attiecināmās izmaksas",IF('3a+c+n'!$Q127="A",'3a+c+n'!C127,0),0)</f>
        <v>Krāsošana ar iekštelpu krāsu, tonis saskaņojams ar Pasūtītāju</v>
      </c>
      <c r="D127" s="24" t="str">
        <f>IF($C$4="Attiecināmās izmaksas",IF('3a+c+n'!$Q127="A",'3a+c+n'!D127,0),0)</f>
        <v>m2</v>
      </c>
      <c r="E127" s="46"/>
      <c r="F127" s="65"/>
      <c r="G127" s="116"/>
      <c r="H127" s="116">
        <f>IF($C$4="Attiecināmās izmaksas",IF('3a+c+n'!$Q127="A",'3a+c+n'!H127,0),0)</f>
        <v>0</v>
      </c>
      <c r="I127" s="116"/>
      <c r="J127" s="116"/>
      <c r="K127" s="117">
        <f>IF($C$4="Attiecināmās izmaksas",IF('3a+c+n'!$Q127="A",'3a+c+n'!K127,0),0)</f>
        <v>0</v>
      </c>
      <c r="L127" s="65">
        <f>IF($C$4="Attiecināmās izmaksas",IF('3a+c+n'!$Q127="A",'3a+c+n'!L127,0),0)</f>
        <v>0</v>
      </c>
      <c r="M127" s="116">
        <f>IF($C$4="Attiecināmās izmaksas",IF('3a+c+n'!$Q127="A",'3a+c+n'!M127,0),0)</f>
        <v>0</v>
      </c>
      <c r="N127" s="116">
        <f>IF($C$4="Attiecināmās izmaksas",IF('3a+c+n'!$Q127="A",'3a+c+n'!N127,0),0)</f>
        <v>0</v>
      </c>
      <c r="O127" s="116">
        <f>IF($C$4="Attiecināmās izmaksas",IF('3a+c+n'!$Q127="A",'3a+c+n'!O127,0),0)</f>
        <v>0</v>
      </c>
      <c r="P127" s="117">
        <f>IF($C$4="Attiecināmās izmaksas",IF('3a+c+n'!$Q127="A",'3a+c+n'!P127,0),0)</f>
        <v>0</v>
      </c>
    </row>
    <row r="128" spans="1:16" ht="22.5" x14ac:dyDescent="0.2">
      <c r="A128" s="51">
        <f>IF(P128=0,0,IF(COUNTBLANK(P128)=1,0,COUNTA($P$14:P128)))</f>
        <v>0</v>
      </c>
      <c r="B128" s="24" t="str">
        <f>IF($C$4="Attiecināmās izmaksas",IF('3a+c+n'!$Q128="A",'3a+c+n'!B128,0),0)</f>
        <v>13-00000</v>
      </c>
      <c r="C128" s="24" t="str">
        <f>IF($C$4="Attiecināmās izmaksas",IF('3a+c+n'!$Q128="A",'3a+c+n'!C128,0),0)</f>
        <v xml:space="preserve">Stūra profila ar lāseni Baumit PROFIL 600 vai ekvivalenta iestrāde </v>
      </c>
      <c r="D128" s="24" t="str">
        <f>IF($C$4="Attiecināmās izmaksas",IF('3a+c+n'!$Q128="A",'3a+c+n'!D128,0),0)</f>
        <v>tm</v>
      </c>
      <c r="E128" s="46"/>
      <c r="F128" s="65"/>
      <c r="G128" s="116"/>
      <c r="H128" s="116">
        <f>IF($C$4="Attiecināmās izmaksas",IF('3a+c+n'!$Q128="A",'3a+c+n'!H128,0),0)</f>
        <v>0</v>
      </c>
      <c r="I128" s="116"/>
      <c r="J128" s="116"/>
      <c r="K128" s="117">
        <f>IF($C$4="Attiecināmās izmaksas",IF('3a+c+n'!$Q128="A",'3a+c+n'!K128,0),0)</f>
        <v>0</v>
      </c>
      <c r="L128" s="65">
        <f>IF($C$4="Attiecināmās izmaksas",IF('3a+c+n'!$Q128="A",'3a+c+n'!L128,0),0)</f>
        <v>0</v>
      </c>
      <c r="M128" s="116">
        <f>IF($C$4="Attiecināmās izmaksas",IF('3a+c+n'!$Q128="A",'3a+c+n'!M128,0),0)</f>
        <v>0</v>
      </c>
      <c r="N128" s="116">
        <f>IF($C$4="Attiecināmās izmaksas",IF('3a+c+n'!$Q128="A",'3a+c+n'!N128,0),0)</f>
        <v>0</v>
      </c>
      <c r="O128" s="116">
        <f>IF($C$4="Attiecināmās izmaksas",IF('3a+c+n'!$Q128="A",'3a+c+n'!O128,0),0)</f>
        <v>0</v>
      </c>
      <c r="P128" s="117">
        <f>IF($C$4="Attiecināmās izmaksas",IF('3a+c+n'!$Q128="A",'3a+c+n'!P128,0),0)</f>
        <v>0</v>
      </c>
    </row>
    <row r="129" spans="1:16" ht="22.5" x14ac:dyDescent="0.2">
      <c r="A129" s="51">
        <f>IF(P129=0,0,IF(COUNTBLANK(P129)=1,0,COUNTA($P$14:P129)))</f>
        <v>0</v>
      </c>
      <c r="B129" s="24" t="str">
        <f>IF($C$4="Attiecināmās izmaksas",IF('3a+c+n'!$Q129="A",'3a+c+n'!B129,0),0)</f>
        <v>13-00000</v>
      </c>
      <c r="C129" s="24" t="str">
        <f>IF($C$4="Attiecināmās izmaksas",IF('3a+c+n'!$Q129="A",'3a+c+n'!C129,0),0)</f>
        <v>Cinkota skārda ar PURAL pārklājumu nosegjosla</v>
      </c>
      <c r="D129" s="24" t="str">
        <f>IF($C$4="Attiecināmās izmaksas",IF('3a+c+n'!$Q129="A",'3a+c+n'!D129,0),0)</f>
        <v>tm</v>
      </c>
      <c r="E129" s="46"/>
      <c r="F129" s="65"/>
      <c r="G129" s="116"/>
      <c r="H129" s="116">
        <f>IF($C$4="Attiecināmās izmaksas",IF('3a+c+n'!$Q129="A",'3a+c+n'!H129,0),0)</f>
        <v>0</v>
      </c>
      <c r="I129" s="116"/>
      <c r="J129" s="116"/>
      <c r="K129" s="117">
        <f>IF($C$4="Attiecināmās izmaksas",IF('3a+c+n'!$Q129="A",'3a+c+n'!K129,0),0)</f>
        <v>0</v>
      </c>
      <c r="L129" s="65">
        <f>IF($C$4="Attiecināmās izmaksas",IF('3a+c+n'!$Q129="A",'3a+c+n'!L129,0),0)</f>
        <v>0</v>
      </c>
      <c r="M129" s="116">
        <f>IF($C$4="Attiecināmās izmaksas",IF('3a+c+n'!$Q129="A",'3a+c+n'!M129,0),0)</f>
        <v>0</v>
      </c>
      <c r="N129" s="116">
        <f>IF($C$4="Attiecināmās izmaksas",IF('3a+c+n'!$Q129="A",'3a+c+n'!N129,0),0)</f>
        <v>0</v>
      </c>
      <c r="O129" s="116">
        <f>IF($C$4="Attiecināmās izmaksas",IF('3a+c+n'!$Q129="A",'3a+c+n'!O129,0),0)</f>
        <v>0</v>
      </c>
      <c r="P129" s="117">
        <f>IF($C$4="Attiecināmās izmaksas",IF('3a+c+n'!$Q129="A",'3a+c+n'!P129,0),0)</f>
        <v>0</v>
      </c>
    </row>
    <row r="130" spans="1:16" ht="12" customHeight="1" thickBot="1" x14ac:dyDescent="0.25">
      <c r="A130" s="286" t="s">
        <v>62</v>
      </c>
      <c r="B130" s="287"/>
      <c r="C130" s="287"/>
      <c r="D130" s="287"/>
      <c r="E130" s="287"/>
      <c r="F130" s="287"/>
      <c r="G130" s="287"/>
      <c r="H130" s="287"/>
      <c r="I130" s="287"/>
      <c r="J130" s="287"/>
      <c r="K130" s="288"/>
      <c r="L130" s="127">
        <f>SUM(L14:L129)</f>
        <v>0</v>
      </c>
      <c r="M130" s="128">
        <f>SUM(M14:M129)</f>
        <v>0</v>
      </c>
      <c r="N130" s="128">
        <f>SUM(N14:N129)</f>
        <v>0</v>
      </c>
      <c r="O130" s="128">
        <f>SUM(O14:O129)</f>
        <v>0</v>
      </c>
      <c r="P130" s="129">
        <f>SUM(P14:P129)</f>
        <v>0</v>
      </c>
    </row>
    <row r="131" spans="1:16" x14ac:dyDescent="0.2">
      <c r="A131" s="16"/>
      <c r="B131" s="16"/>
      <c r="C131" s="16"/>
      <c r="D131" s="16"/>
      <c r="E131" s="16"/>
      <c r="F131" s="16"/>
      <c r="G131" s="16"/>
      <c r="H131" s="16"/>
      <c r="I131" s="16"/>
      <c r="J131" s="16"/>
      <c r="K131" s="16"/>
      <c r="L131" s="16"/>
      <c r="M131" s="16"/>
      <c r="N131" s="16"/>
      <c r="O131" s="16"/>
      <c r="P131" s="16"/>
    </row>
    <row r="132" spans="1:16" x14ac:dyDescent="0.2">
      <c r="A132" s="16"/>
      <c r="B132" s="16"/>
      <c r="C132" s="16"/>
      <c r="D132" s="16"/>
      <c r="E132" s="16"/>
      <c r="F132" s="16"/>
      <c r="G132" s="16"/>
      <c r="H132" s="16"/>
      <c r="I132" s="16"/>
      <c r="J132" s="16"/>
      <c r="K132" s="16"/>
      <c r="L132" s="16"/>
      <c r="M132" s="16"/>
      <c r="N132" s="16"/>
      <c r="O132" s="16"/>
      <c r="P132" s="16"/>
    </row>
    <row r="133" spans="1:16" x14ac:dyDescent="0.2">
      <c r="A133" s="1" t="s">
        <v>14</v>
      </c>
      <c r="B133" s="16"/>
      <c r="C133" s="289">
        <f>'Kops n'!C36:H36</f>
        <v>0</v>
      </c>
      <c r="D133" s="289"/>
      <c r="E133" s="289"/>
      <c r="F133" s="289"/>
      <c r="G133" s="289"/>
      <c r="H133" s="289"/>
      <c r="I133" s="16"/>
      <c r="J133" s="16"/>
      <c r="K133" s="16"/>
      <c r="L133" s="16"/>
      <c r="M133" s="16"/>
      <c r="N133" s="16"/>
      <c r="O133" s="16"/>
      <c r="P133" s="16"/>
    </row>
    <row r="134" spans="1:16" x14ac:dyDescent="0.2">
      <c r="A134" s="16"/>
      <c r="B134" s="16"/>
      <c r="C134" s="215" t="s">
        <v>15</v>
      </c>
      <c r="D134" s="215"/>
      <c r="E134" s="215"/>
      <c r="F134" s="215"/>
      <c r="G134" s="215"/>
      <c r="H134" s="215"/>
      <c r="I134" s="16"/>
      <c r="J134" s="16"/>
      <c r="K134" s="16"/>
      <c r="L134" s="16"/>
      <c r="M134" s="16"/>
      <c r="N134" s="16"/>
      <c r="O134" s="16"/>
      <c r="P134" s="16"/>
    </row>
    <row r="135" spans="1:16" x14ac:dyDescent="0.2">
      <c r="A135" s="16"/>
      <c r="B135" s="16"/>
      <c r="C135" s="16"/>
      <c r="D135" s="16"/>
      <c r="E135" s="16"/>
      <c r="F135" s="16"/>
      <c r="G135" s="16"/>
      <c r="H135" s="16"/>
      <c r="I135" s="16"/>
      <c r="J135" s="16"/>
      <c r="K135" s="16"/>
      <c r="L135" s="16"/>
      <c r="M135" s="16"/>
      <c r="N135" s="16"/>
      <c r="O135" s="16"/>
      <c r="P135" s="16"/>
    </row>
    <row r="136" spans="1:16" x14ac:dyDescent="0.2">
      <c r="A136" s="237" t="str">
        <f>'Kops n'!A39:D39</f>
        <v>Tāme sastādīta 2023. gada __. __________</v>
      </c>
      <c r="B136" s="238"/>
      <c r="C136" s="238"/>
      <c r="D136" s="238"/>
      <c r="E136" s="16"/>
      <c r="F136" s="16"/>
      <c r="G136" s="16"/>
      <c r="H136" s="16"/>
      <c r="I136" s="16"/>
      <c r="J136" s="16"/>
      <c r="K136" s="16"/>
      <c r="L136" s="16"/>
      <c r="M136" s="16"/>
      <c r="N136" s="16"/>
      <c r="O136" s="16"/>
      <c r="P136" s="16"/>
    </row>
    <row r="137" spans="1:16" x14ac:dyDescent="0.2">
      <c r="A137" s="16"/>
      <c r="B137" s="16"/>
      <c r="C137" s="16"/>
      <c r="D137" s="16"/>
      <c r="E137" s="16"/>
      <c r="F137" s="16"/>
      <c r="G137" s="16"/>
      <c r="H137" s="16"/>
      <c r="I137" s="16"/>
      <c r="J137" s="16"/>
      <c r="K137" s="16"/>
      <c r="L137" s="16"/>
      <c r="M137" s="16"/>
      <c r="N137" s="16"/>
      <c r="O137" s="16"/>
      <c r="P137" s="16"/>
    </row>
    <row r="138" spans="1:16" x14ac:dyDescent="0.2">
      <c r="A138" s="1" t="s">
        <v>41</v>
      </c>
      <c r="B138" s="16"/>
      <c r="C138" s="289">
        <f>'Kops n'!C41:H41</f>
        <v>0</v>
      </c>
      <c r="D138" s="289"/>
      <c r="E138" s="289"/>
      <c r="F138" s="289"/>
      <c r="G138" s="289"/>
      <c r="H138" s="289"/>
      <c r="I138" s="16"/>
      <c r="J138" s="16"/>
      <c r="K138" s="16"/>
      <c r="L138" s="16"/>
      <c r="M138" s="16"/>
      <c r="N138" s="16"/>
      <c r="O138" s="16"/>
      <c r="P138" s="16"/>
    </row>
    <row r="139" spans="1:16" x14ac:dyDescent="0.2">
      <c r="A139" s="16"/>
      <c r="B139" s="16"/>
      <c r="C139" s="215" t="s">
        <v>15</v>
      </c>
      <c r="D139" s="215"/>
      <c r="E139" s="215"/>
      <c r="F139" s="215"/>
      <c r="G139" s="215"/>
      <c r="H139" s="215"/>
      <c r="I139" s="16"/>
      <c r="J139" s="16"/>
      <c r="K139" s="16"/>
      <c r="L139" s="16"/>
      <c r="M139" s="16"/>
      <c r="N139" s="16"/>
      <c r="O139" s="16"/>
      <c r="P139" s="16"/>
    </row>
    <row r="140" spans="1:16" x14ac:dyDescent="0.2">
      <c r="A140" s="16"/>
      <c r="B140" s="16"/>
      <c r="C140" s="16"/>
      <c r="D140" s="16"/>
      <c r="E140" s="16"/>
      <c r="F140" s="16"/>
      <c r="G140" s="16"/>
      <c r="H140" s="16"/>
      <c r="I140" s="16"/>
      <c r="J140" s="16"/>
      <c r="K140" s="16"/>
      <c r="L140" s="16"/>
      <c r="M140" s="16"/>
      <c r="N140" s="16"/>
      <c r="O140" s="16"/>
      <c r="P140" s="16"/>
    </row>
    <row r="141" spans="1:16" x14ac:dyDescent="0.2">
      <c r="A141" s="78" t="s">
        <v>16</v>
      </c>
      <c r="B141" s="42"/>
      <c r="C141" s="84">
        <f>'Kops n'!C44</f>
        <v>0</v>
      </c>
      <c r="D141" s="42"/>
      <c r="E141" s="16"/>
      <c r="F141" s="16"/>
      <c r="G141" s="16"/>
      <c r="H141" s="16"/>
      <c r="I141" s="16"/>
      <c r="J141" s="16"/>
      <c r="K141" s="16"/>
      <c r="L141" s="16"/>
      <c r="M141" s="16"/>
      <c r="N141" s="16"/>
      <c r="O141" s="16"/>
      <c r="P141" s="16"/>
    </row>
    <row r="142" spans="1:16" x14ac:dyDescent="0.2">
      <c r="A142" s="16"/>
      <c r="B142" s="16"/>
      <c r="C142" s="16"/>
      <c r="D142" s="16"/>
      <c r="E142" s="16"/>
      <c r="F142" s="16"/>
      <c r="G142" s="16"/>
      <c r="H142" s="16"/>
      <c r="I142" s="16"/>
      <c r="J142" s="16"/>
      <c r="K142" s="16"/>
      <c r="L142" s="16"/>
      <c r="M142" s="16"/>
      <c r="N142" s="16"/>
      <c r="O142" s="16"/>
      <c r="P142" s="16"/>
    </row>
  </sheetData>
  <mergeCells count="23">
    <mergeCell ref="C2:I2"/>
    <mergeCell ref="C3:I3"/>
    <mergeCell ref="C4:I4"/>
    <mergeCell ref="D5:L5"/>
    <mergeCell ref="D6:L6"/>
    <mergeCell ref="D8:L8"/>
    <mergeCell ref="A9:F9"/>
    <mergeCell ref="J9:M9"/>
    <mergeCell ref="N9:O9"/>
    <mergeCell ref="D7:L7"/>
    <mergeCell ref="C139:H139"/>
    <mergeCell ref="L12:P12"/>
    <mergeCell ref="A130:K130"/>
    <mergeCell ref="C133:H133"/>
    <mergeCell ref="C134:H134"/>
    <mergeCell ref="A136:D136"/>
    <mergeCell ref="C138:H138"/>
    <mergeCell ref="A12:A13"/>
    <mergeCell ref="B12:B13"/>
    <mergeCell ref="C12:C13"/>
    <mergeCell ref="D12:D13"/>
    <mergeCell ref="E12:E13"/>
    <mergeCell ref="F12:K12"/>
  </mergeCells>
  <conditionalFormatting sqref="A130:K130">
    <cfRule type="containsText" dxfId="301" priority="3" operator="containsText" text="Tiešās izmaksas kopā, t. sk. darba devēja sociālais nodoklis __.__% ">
      <formula>NOT(ISERROR(SEARCH("Tiešās izmaksas kopā, t. sk. darba devēja sociālais nodoklis __.__% ",A130)))</formula>
    </cfRule>
  </conditionalFormatting>
  <conditionalFormatting sqref="A14:P129">
    <cfRule type="cellIs" dxfId="300" priority="1" operator="equal">
      <formula>0</formula>
    </cfRule>
  </conditionalFormatting>
  <conditionalFormatting sqref="C2:I2 D5:L8 N9:O9 L130:P130 C133:H133 C138:H138 C141">
    <cfRule type="cellIs" dxfId="299"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117"/>
  <sheetViews>
    <sheetView topLeftCell="A13" zoomScale="85" zoomScaleNormal="85" workbookViewId="0">
      <selection activeCell="N94" sqref="N9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301" t="str">
        <f>'3a+c+n'!C2:I2</f>
        <v>Fasādes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'3a+c+n'!A9</f>
        <v>Tāme sastādīta  2023. gada tirgus cenās, pamatojoties uz AR daļas rasējumiem</v>
      </c>
      <c r="B9" s="298"/>
      <c r="C9" s="298"/>
      <c r="D9" s="298"/>
      <c r="E9" s="298"/>
      <c r="F9" s="298"/>
      <c r="G9" s="31"/>
      <c r="H9" s="31"/>
      <c r="I9" s="31"/>
      <c r="J9" s="299" t="s">
        <v>45</v>
      </c>
      <c r="K9" s="299"/>
      <c r="L9" s="299"/>
      <c r="M9" s="299"/>
      <c r="N9" s="300">
        <f>P105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hidden="1" x14ac:dyDescent="0.2">
      <c r="A14" s="50">
        <f>IF(P14=0,0,IF(COUNTBLANK(P14)=1,0,COUNTA($P$14:P14)))</f>
        <v>0</v>
      </c>
      <c r="B14" s="23">
        <f>IF($C$4="citu pasākumu izmaksas",IF('3a+c+n'!$Q14="C",'3a+c+n'!B14,0))</f>
        <v>0</v>
      </c>
      <c r="C14" s="23">
        <f>IF($C$4="citu pasākumu izmaksas",IF('3a+c+n'!$Q14="C",'3a+c+n'!C14,0))</f>
        <v>0</v>
      </c>
      <c r="D14" s="23">
        <f>IF($C$4="citu pasākumu izmaksas",IF('3a+c+n'!$Q14="C",'3a+c+n'!D14,0))</f>
        <v>0</v>
      </c>
      <c r="E14" s="45"/>
      <c r="F14" s="63"/>
      <c r="G14" s="114"/>
      <c r="H14" s="114">
        <f>IF($C$4="citu pasākumu izmaksas",IF('3a+c+n'!$Q14="C",'3a+c+n'!H14,0))</f>
        <v>0</v>
      </c>
      <c r="I14" s="114"/>
      <c r="J14" s="114"/>
      <c r="K14" s="115">
        <f>IF($C$4="citu pasākumu izmaksas",IF('3a+c+n'!$Q14="C",'3a+c+n'!K14,0))</f>
        <v>0</v>
      </c>
      <c r="L14" s="81">
        <f>IF($C$4="citu pasākumu izmaksas",IF('3a+c+n'!$Q14="C",'3a+c+n'!L14,0))</f>
        <v>0</v>
      </c>
      <c r="M14" s="114">
        <f>IF($C$4="citu pasākumu izmaksas",IF('3a+c+n'!$Q14="C",'3a+c+n'!M14,0))</f>
        <v>0</v>
      </c>
      <c r="N14" s="114">
        <f>IF($C$4="citu pasākumu izmaksas",IF('3a+c+n'!$Q14="C",'3a+c+n'!N14,0))</f>
        <v>0</v>
      </c>
      <c r="O14" s="114">
        <f>IF($C$4="citu pasākumu izmaksas",IF('3a+c+n'!$Q14="C",'3a+c+n'!O14,0))</f>
        <v>0</v>
      </c>
      <c r="P14" s="115">
        <f>IF($C$4="citu pasākumu izmaksas",IF('3a+c+n'!$Q14="C",'3a+c+n'!P14,0))</f>
        <v>0</v>
      </c>
    </row>
    <row r="15" spans="1:16" hidden="1" x14ac:dyDescent="0.2">
      <c r="A15" s="51">
        <f>IF(P15=0,0,IF(COUNTBLANK(P15)=1,0,COUNTA($P$14:P15)))</f>
        <v>0</v>
      </c>
      <c r="B15" s="24">
        <f>IF($C$4="citu pasākumu izmaksas",IF('3a+c+n'!$Q15="C",'3a+c+n'!B15,0))</f>
        <v>0</v>
      </c>
      <c r="C15" s="24">
        <f>IF($C$4="citu pasākumu izmaksas",IF('3a+c+n'!$Q15="C",'3a+c+n'!C15,0))</f>
        <v>0</v>
      </c>
      <c r="D15" s="24">
        <f>IF($C$4="citu pasākumu izmaksas",IF('3a+c+n'!$Q15="C",'3a+c+n'!D15,0))</f>
        <v>0</v>
      </c>
      <c r="E15" s="46"/>
      <c r="F15" s="65"/>
      <c r="G15" s="116"/>
      <c r="H15" s="116">
        <f>IF($C$4="citu pasākumu izmaksas",IF('3a+c+n'!$Q15="C",'3a+c+n'!H15,0))</f>
        <v>0</v>
      </c>
      <c r="I15" s="116"/>
      <c r="J15" s="116"/>
      <c r="K15" s="117">
        <f>IF($C$4="citu pasākumu izmaksas",IF('3a+c+n'!$Q15="C",'3a+c+n'!K15,0))</f>
        <v>0</v>
      </c>
      <c r="L15" s="82">
        <f>IF($C$4="citu pasākumu izmaksas",IF('3a+c+n'!$Q15="C",'3a+c+n'!L15,0))</f>
        <v>0</v>
      </c>
      <c r="M15" s="116">
        <f>IF($C$4="citu pasākumu izmaksas",IF('3a+c+n'!$Q15="C",'3a+c+n'!M15,0))</f>
        <v>0</v>
      </c>
      <c r="N15" s="116">
        <f>IF($C$4="citu pasākumu izmaksas",IF('3a+c+n'!$Q15="C",'3a+c+n'!N15,0))</f>
        <v>0</v>
      </c>
      <c r="O15" s="116">
        <f>IF($C$4="citu pasākumu izmaksas",IF('3a+c+n'!$Q15="C",'3a+c+n'!O15,0))</f>
        <v>0</v>
      </c>
      <c r="P15" s="117">
        <f>IF($C$4="citu pasākumu izmaksas",IF('3a+c+n'!$Q15="C",'3a+c+n'!P15,0))</f>
        <v>0</v>
      </c>
    </row>
    <row r="16" spans="1:16" hidden="1" x14ac:dyDescent="0.2">
      <c r="A16" s="51">
        <f>IF(P16=0,0,IF(COUNTBLANK(P16)=1,0,COUNTA($P$14:P16)))</f>
        <v>0</v>
      </c>
      <c r="B16" s="24">
        <f>IF($C$4="citu pasākumu izmaksas",IF('3a+c+n'!$Q16="C",'3a+c+n'!B16,0))</f>
        <v>0</v>
      </c>
      <c r="C16" s="24">
        <f>IF($C$4="citu pasākumu izmaksas",IF('3a+c+n'!$Q16="C",'3a+c+n'!C16,0))</f>
        <v>0</v>
      </c>
      <c r="D16" s="24">
        <f>IF($C$4="citu pasākumu izmaksas",IF('3a+c+n'!$Q16="C",'3a+c+n'!D16,0))</f>
        <v>0</v>
      </c>
      <c r="E16" s="46"/>
      <c r="F16" s="65"/>
      <c r="G16" s="116"/>
      <c r="H16" s="116">
        <f>IF($C$4="citu pasākumu izmaksas",IF('3a+c+n'!$Q16="C",'3a+c+n'!H16,0))</f>
        <v>0</v>
      </c>
      <c r="I16" s="116"/>
      <c r="J16" s="116"/>
      <c r="K16" s="117">
        <f>IF($C$4="citu pasākumu izmaksas",IF('3a+c+n'!$Q16="C",'3a+c+n'!K16,0))</f>
        <v>0</v>
      </c>
      <c r="L16" s="82">
        <f>IF($C$4="citu pasākumu izmaksas",IF('3a+c+n'!$Q16="C",'3a+c+n'!L16,0))</f>
        <v>0</v>
      </c>
      <c r="M16" s="116">
        <f>IF($C$4="citu pasākumu izmaksas",IF('3a+c+n'!$Q16="C",'3a+c+n'!M16,0))</f>
        <v>0</v>
      </c>
      <c r="N16" s="116">
        <f>IF($C$4="citu pasākumu izmaksas",IF('3a+c+n'!$Q16="C",'3a+c+n'!N16,0))</f>
        <v>0</v>
      </c>
      <c r="O16" s="116">
        <f>IF($C$4="citu pasākumu izmaksas",IF('3a+c+n'!$Q16="C",'3a+c+n'!O16,0))</f>
        <v>0</v>
      </c>
      <c r="P16" s="117">
        <f>IF($C$4="citu pasākumu izmaksas",IF('3a+c+n'!$Q16="C",'3a+c+n'!P16,0))</f>
        <v>0</v>
      </c>
    </row>
    <row r="17" spans="1:16" hidden="1" x14ac:dyDescent="0.2">
      <c r="A17" s="51">
        <f>IF(P17=0,0,IF(COUNTBLANK(P17)=1,0,COUNTA($P$14:P17)))</f>
        <v>0</v>
      </c>
      <c r="B17" s="24">
        <f>IF($C$4="citu pasākumu izmaksas",IF('3a+c+n'!$Q17="C",'3a+c+n'!B17,0))</f>
        <v>0</v>
      </c>
      <c r="C17" s="24">
        <f>IF($C$4="citu pasākumu izmaksas",IF('3a+c+n'!$Q17="C",'3a+c+n'!C17,0))</f>
        <v>0</v>
      </c>
      <c r="D17" s="24">
        <f>IF($C$4="citu pasākumu izmaksas",IF('3a+c+n'!$Q17="C",'3a+c+n'!D17,0))</f>
        <v>0</v>
      </c>
      <c r="E17" s="46"/>
      <c r="F17" s="65"/>
      <c r="G17" s="116"/>
      <c r="H17" s="116">
        <f>IF($C$4="citu pasākumu izmaksas",IF('3a+c+n'!$Q17="C",'3a+c+n'!H17,0))</f>
        <v>0</v>
      </c>
      <c r="I17" s="116"/>
      <c r="J17" s="116"/>
      <c r="K17" s="117">
        <f>IF($C$4="citu pasākumu izmaksas",IF('3a+c+n'!$Q17="C",'3a+c+n'!K17,0))</f>
        <v>0</v>
      </c>
      <c r="L17" s="82">
        <f>IF($C$4="citu pasākumu izmaksas",IF('3a+c+n'!$Q17="C",'3a+c+n'!L17,0))</f>
        <v>0</v>
      </c>
      <c r="M17" s="116">
        <f>IF($C$4="citu pasākumu izmaksas",IF('3a+c+n'!$Q17="C",'3a+c+n'!M17,0))</f>
        <v>0</v>
      </c>
      <c r="N17" s="116">
        <f>IF($C$4="citu pasākumu izmaksas",IF('3a+c+n'!$Q17="C",'3a+c+n'!N17,0))</f>
        <v>0</v>
      </c>
      <c r="O17" s="116">
        <f>IF($C$4="citu pasākumu izmaksas",IF('3a+c+n'!$Q17="C",'3a+c+n'!O17,0))</f>
        <v>0</v>
      </c>
      <c r="P17" s="117">
        <f>IF($C$4="citu pasākumu izmaksas",IF('3a+c+n'!$Q17="C",'3a+c+n'!P17,0))</f>
        <v>0</v>
      </c>
    </row>
    <row r="18" spans="1:16" hidden="1" x14ac:dyDescent="0.2">
      <c r="A18" s="51">
        <f>IF(P18=0,0,IF(COUNTBLANK(P18)=1,0,COUNTA($P$14:P18)))</f>
        <v>0</v>
      </c>
      <c r="B18" s="24">
        <f>IF($C$4="citu pasākumu izmaksas",IF('3a+c+n'!$Q18="C",'3a+c+n'!B18,0))</f>
        <v>0</v>
      </c>
      <c r="C18" s="24">
        <f>IF($C$4="citu pasākumu izmaksas",IF('3a+c+n'!$Q18="C",'3a+c+n'!C18,0))</f>
        <v>0</v>
      </c>
      <c r="D18" s="24">
        <f>IF($C$4="citu pasākumu izmaksas",IF('3a+c+n'!$Q18="C",'3a+c+n'!D18,0))</f>
        <v>0</v>
      </c>
      <c r="E18" s="46"/>
      <c r="F18" s="65"/>
      <c r="G18" s="116"/>
      <c r="H18" s="116">
        <f>IF($C$4="citu pasākumu izmaksas",IF('3a+c+n'!$Q18="C",'3a+c+n'!H18,0))</f>
        <v>0</v>
      </c>
      <c r="I18" s="116"/>
      <c r="J18" s="116"/>
      <c r="K18" s="117">
        <f>IF($C$4="citu pasākumu izmaksas",IF('3a+c+n'!$Q18="C",'3a+c+n'!K18,0))</f>
        <v>0</v>
      </c>
      <c r="L18" s="82">
        <f>IF($C$4="citu pasākumu izmaksas",IF('3a+c+n'!$Q18="C",'3a+c+n'!L18,0))</f>
        <v>0</v>
      </c>
      <c r="M18" s="116">
        <f>IF($C$4="citu pasākumu izmaksas",IF('3a+c+n'!$Q18="C",'3a+c+n'!M18,0))</f>
        <v>0</v>
      </c>
      <c r="N18" s="116">
        <f>IF($C$4="citu pasākumu izmaksas",IF('3a+c+n'!$Q18="C",'3a+c+n'!N18,0))</f>
        <v>0</v>
      </c>
      <c r="O18" s="116">
        <f>IF($C$4="citu pasākumu izmaksas",IF('3a+c+n'!$Q18="C",'3a+c+n'!O18,0))</f>
        <v>0</v>
      </c>
      <c r="P18" s="117">
        <f>IF($C$4="citu pasākumu izmaksas",IF('3a+c+n'!$Q18="C",'3a+c+n'!P18,0))</f>
        <v>0</v>
      </c>
    </row>
    <row r="19" spans="1:16" hidden="1" x14ac:dyDescent="0.2">
      <c r="A19" s="51">
        <f>IF(P19=0,0,IF(COUNTBLANK(P19)=1,0,COUNTA($P$14:P19)))</f>
        <v>0</v>
      </c>
      <c r="B19" s="24">
        <f>IF($C$4="citu pasākumu izmaksas",IF('3a+c+n'!$Q19="C",'3a+c+n'!B19,0))</f>
        <v>0</v>
      </c>
      <c r="C19" s="24">
        <f>IF($C$4="citu pasākumu izmaksas",IF('3a+c+n'!$Q19="C",'3a+c+n'!C19,0))</f>
        <v>0</v>
      </c>
      <c r="D19" s="24">
        <f>IF($C$4="citu pasākumu izmaksas",IF('3a+c+n'!$Q19="C",'3a+c+n'!D19,0))</f>
        <v>0</v>
      </c>
      <c r="E19" s="46"/>
      <c r="F19" s="65"/>
      <c r="G19" s="116"/>
      <c r="H19" s="116">
        <f>IF($C$4="citu pasākumu izmaksas",IF('3a+c+n'!$Q19="C",'3a+c+n'!H19,0))</f>
        <v>0</v>
      </c>
      <c r="I19" s="116"/>
      <c r="J19" s="116"/>
      <c r="K19" s="117">
        <f>IF($C$4="citu pasākumu izmaksas",IF('3a+c+n'!$Q19="C",'3a+c+n'!K19,0))</f>
        <v>0</v>
      </c>
      <c r="L19" s="82">
        <f>IF($C$4="citu pasākumu izmaksas",IF('3a+c+n'!$Q19="C",'3a+c+n'!L19,0))</f>
        <v>0</v>
      </c>
      <c r="M19" s="116">
        <f>IF($C$4="citu pasākumu izmaksas",IF('3a+c+n'!$Q19="C",'3a+c+n'!M19,0))</f>
        <v>0</v>
      </c>
      <c r="N19" s="116">
        <f>IF($C$4="citu pasākumu izmaksas",IF('3a+c+n'!$Q19="C",'3a+c+n'!N19,0))</f>
        <v>0</v>
      </c>
      <c r="O19" s="116">
        <f>IF($C$4="citu pasākumu izmaksas",IF('3a+c+n'!$Q19="C",'3a+c+n'!O19,0))</f>
        <v>0</v>
      </c>
      <c r="P19" s="117">
        <f>IF($C$4="citu pasākumu izmaksas",IF('3a+c+n'!$Q19="C",'3a+c+n'!P19,0))</f>
        <v>0</v>
      </c>
    </row>
    <row r="20" spans="1:16" hidden="1" x14ac:dyDescent="0.2">
      <c r="A20" s="51">
        <f>IF(P20=0,0,IF(COUNTBLANK(P20)=1,0,COUNTA($P$14:P20)))</f>
        <v>0</v>
      </c>
      <c r="B20" s="24">
        <f>IF($C$4="citu pasākumu izmaksas",IF('3a+c+n'!$Q20="C",'3a+c+n'!B20,0))</f>
        <v>0</v>
      </c>
      <c r="C20" s="24">
        <f>IF($C$4="citu pasākumu izmaksas",IF('3a+c+n'!$Q20="C",'3a+c+n'!C20,0))</f>
        <v>0</v>
      </c>
      <c r="D20" s="24">
        <f>IF($C$4="citu pasākumu izmaksas",IF('3a+c+n'!$Q20="C",'3a+c+n'!D20,0))</f>
        <v>0</v>
      </c>
      <c r="E20" s="46"/>
      <c r="F20" s="65"/>
      <c r="G20" s="116"/>
      <c r="H20" s="116">
        <f>IF($C$4="citu pasākumu izmaksas",IF('3a+c+n'!$Q20="C",'3a+c+n'!H20,0))</f>
        <v>0</v>
      </c>
      <c r="I20" s="116"/>
      <c r="J20" s="116"/>
      <c r="K20" s="117">
        <f>IF($C$4="citu pasākumu izmaksas",IF('3a+c+n'!$Q20="C",'3a+c+n'!K20,0))</f>
        <v>0</v>
      </c>
      <c r="L20" s="82">
        <f>IF($C$4="citu pasākumu izmaksas",IF('3a+c+n'!$Q20="C",'3a+c+n'!L20,0))</f>
        <v>0</v>
      </c>
      <c r="M20" s="116">
        <f>IF($C$4="citu pasākumu izmaksas",IF('3a+c+n'!$Q20="C",'3a+c+n'!M20,0))</f>
        <v>0</v>
      </c>
      <c r="N20" s="116">
        <f>IF($C$4="citu pasākumu izmaksas",IF('3a+c+n'!$Q20="C",'3a+c+n'!N20,0))</f>
        <v>0</v>
      </c>
      <c r="O20" s="116">
        <f>IF($C$4="citu pasākumu izmaksas",IF('3a+c+n'!$Q20="C",'3a+c+n'!O20,0))</f>
        <v>0</v>
      </c>
      <c r="P20" s="117">
        <f>IF($C$4="citu pasākumu izmaksas",IF('3a+c+n'!$Q20="C",'3a+c+n'!P20,0))</f>
        <v>0</v>
      </c>
    </row>
    <row r="21" spans="1:16" hidden="1" x14ac:dyDescent="0.2">
      <c r="A21" s="51">
        <f>IF(P21=0,0,IF(COUNTBLANK(P21)=1,0,COUNTA($P$14:P21)))</f>
        <v>0</v>
      </c>
      <c r="B21" s="24">
        <f>IF($C$4="citu pasākumu izmaksas",IF('3a+c+n'!$Q21="C",'3a+c+n'!B21,0))</f>
        <v>0</v>
      </c>
      <c r="C21" s="24">
        <f>IF($C$4="citu pasākumu izmaksas",IF('3a+c+n'!$Q21="C",'3a+c+n'!C21,0))</f>
        <v>0</v>
      </c>
      <c r="D21" s="24">
        <f>IF($C$4="citu pasākumu izmaksas",IF('3a+c+n'!$Q21="C",'3a+c+n'!D21,0))</f>
        <v>0</v>
      </c>
      <c r="E21" s="46"/>
      <c r="F21" s="65"/>
      <c r="G21" s="116"/>
      <c r="H21" s="116">
        <f>IF($C$4="citu pasākumu izmaksas",IF('3a+c+n'!$Q21="C",'3a+c+n'!H21,0))</f>
        <v>0</v>
      </c>
      <c r="I21" s="116"/>
      <c r="J21" s="116"/>
      <c r="K21" s="117">
        <f>IF($C$4="citu pasākumu izmaksas",IF('3a+c+n'!$Q21="C",'3a+c+n'!K21,0))</f>
        <v>0</v>
      </c>
      <c r="L21" s="82">
        <f>IF($C$4="citu pasākumu izmaksas",IF('3a+c+n'!$Q21="C",'3a+c+n'!L21,0))</f>
        <v>0</v>
      </c>
      <c r="M21" s="116">
        <f>IF($C$4="citu pasākumu izmaksas",IF('3a+c+n'!$Q21="C",'3a+c+n'!M21,0))</f>
        <v>0</v>
      </c>
      <c r="N21" s="116">
        <f>IF($C$4="citu pasākumu izmaksas",IF('3a+c+n'!$Q21="C",'3a+c+n'!N21,0))</f>
        <v>0</v>
      </c>
      <c r="O21" s="116">
        <f>IF($C$4="citu pasākumu izmaksas",IF('3a+c+n'!$Q21="C",'3a+c+n'!O21,0))</f>
        <v>0</v>
      </c>
      <c r="P21" s="117">
        <f>IF($C$4="citu pasākumu izmaksas",IF('3a+c+n'!$Q21="C",'3a+c+n'!P21,0))</f>
        <v>0</v>
      </c>
    </row>
    <row r="22" spans="1:16" hidden="1" x14ac:dyDescent="0.2">
      <c r="A22" s="51">
        <f>IF(P22=0,0,IF(COUNTBLANK(P22)=1,0,COUNTA($P$14:P22)))</f>
        <v>0</v>
      </c>
      <c r="B22" s="24">
        <f>IF($C$4="citu pasākumu izmaksas",IF('3a+c+n'!$Q22="C",'3a+c+n'!B22,0))</f>
        <v>0</v>
      </c>
      <c r="C22" s="24">
        <f>IF($C$4="citu pasākumu izmaksas",IF('3a+c+n'!$Q22="C",'3a+c+n'!C22,0))</f>
        <v>0</v>
      </c>
      <c r="D22" s="24">
        <f>IF($C$4="citu pasākumu izmaksas",IF('3a+c+n'!$Q22="C",'3a+c+n'!D22,0))</f>
        <v>0</v>
      </c>
      <c r="E22" s="46"/>
      <c r="F22" s="65"/>
      <c r="G22" s="116"/>
      <c r="H22" s="116">
        <f>IF($C$4="citu pasākumu izmaksas",IF('3a+c+n'!$Q22="C",'3a+c+n'!H22,0))</f>
        <v>0</v>
      </c>
      <c r="I22" s="116"/>
      <c r="J22" s="116"/>
      <c r="K22" s="117">
        <f>IF($C$4="citu pasākumu izmaksas",IF('3a+c+n'!$Q22="C",'3a+c+n'!K22,0))</f>
        <v>0</v>
      </c>
      <c r="L22" s="82">
        <f>IF($C$4="citu pasākumu izmaksas",IF('3a+c+n'!$Q22="C",'3a+c+n'!L22,0))</f>
        <v>0</v>
      </c>
      <c r="M22" s="116">
        <f>IF($C$4="citu pasākumu izmaksas",IF('3a+c+n'!$Q22="C",'3a+c+n'!M22,0))</f>
        <v>0</v>
      </c>
      <c r="N22" s="116">
        <f>IF($C$4="citu pasākumu izmaksas",IF('3a+c+n'!$Q22="C",'3a+c+n'!N22,0))</f>
        <v>0</v>
      </c>
      <c r="O22" s="116">
        <f>IF($C$4="citu pasākumu izmaksas",IF('3a+c+n'!$Q22="C",'3a+c+n'!O22,0))</f>
        <v>0</v>
      </c>
      <c r="P22" s="117">
        <f>IF($C$4="citu pasākumu izmaksas",IF('3a+c+n'!$Q22="C",'3a+c+n'!P22,0))</f>
        <v>0</v>
      </c>
    </row>
    <row r="23" spans="1:16" hidden="1" x14ac:dyDescent="0.2">
      <c r="A23" s="51">
        <f>IF(P23=0,0,IF(COUNTBLANK(P23)=1,0,COUNTA($P$14:P23)))</f>
        <v>0</v>
      </c>
      <c r="B23" s="24">
        <f>IF($C$4="citu pasākumu izmaksas",IF('3a+c+n'!$Q23="C",'3a+c+n'!B23,0))</f>
        <v>0</v>
      </c>
      <c r="C23" s="24">
        <f>IF($C$4="citu pasākumu izmaksas",IF('3a+c+n'!$Q23="C",'3a+c+n'!C23,0))</f>
        <v>0</v>
      </c>
      <c r="D23" s="24">
        <f>IF($C$4="citu pasākumu izmaksas",IF('3a+c+n'!$Q23="C",'3a+c+n'!D23,0))</f>
        <v>0</v>
      </c>
      <c r="E23" s="46"/>
      <c r="F23" s="65"/>
      <c r="G23" s="116"/>
      <c r="H23" s="116">
        <f>IF($C$4="citu pasākumu izmaksas",IF('3a+c+n'!$Q23="C",'3a+c+n'!H23,0))</f>
        <v>0</v>
      </c>
      <c r="I23" s="116"/>
      <c r="J23" s="116"/>
      <c r="K23" s="117">
        <f>IF($C$4="citu pasākumu izmaksas",IF('3a+c+n'!$Q23="C",'3a+c+n'!K23,0))</f>
        <v>0</v>
      </c>
      <c r="L23" s="82">
        <f>IF($C$4="citu pasākumu izmaksas",IF('3a+c+n'!$Q23="C",'3a+c+n'!L23,0))</f>
        <v>0</v>
      </c>
      <c r="M23" s="116">
        <f>IF($C$4="citu pasākumu izmaksas",IF('3a+c+n'!$Q23="C",'3a+c+n'!M23,0))</f>
        <v>0</v>
      </c>
      <c r="N23" s="116">
        <f>IF($C$4="citu pasākumu izmaksas",IF('3a+c+n'!$Q23="C",'3a+c+n'!N23,0))</f>
        <v>0</v>
      </c>
      <c r="O23" s="116">
        <f>IF($C$4="citu pasākumu izmaksas",IF('3a+c+n'!$Q23="C",'3a+c+n'!O23,0))</f>
        <v>0</v>
      </c>
      <c r="P23" s="117">
        <f>IF($C$4="citu pasākumu izmaksas",IF('3a+c+n'!$Q23="C",'3a+c+n'!P23,0))</f>
        <v>0</v>
      </c>
    </row>
    <row r="24" spans="1:16" hidden="1" x14ac:dyDescent="0.2">
      <c r="A24" s="51">
        <f>IF(P24=0,0,IF(COUNTBLANK(P24)=1,0,COUNTA($P$14:P24)))</f>
        <v>0</v>
      </c>
      <c r="B24" s="24">
        <f>IF($C$4="citu pasākumu izmaksas",IF('3a+c+n'!$Q24="C",'3a+c+n'!B24,0))</f>
        <v>0</v>
      </c>
      <c r="C24" s="24">
        <f>IF($C$4="citu pasākumu izmaksas",IF('3a+c+n'!$Q24="C",'3a+c+n'!C24,0))</f>
        <v>0</v>
      </c>
      <c r="D24" s="24">
        <f>IF($C$4="citu pasākumu izmaksas",IF('3a+c+n'!$Q24="C",'3a+c+n'!D24,0))</f>
        <v>0</v>
      </c>
      <c r="E24" s="46"/>
      <c r="F24" s="65"/>
      <c r="G24" s="116"/>
      <c r="H24" s="116">
        <f>IF($C$4="citu pasākumu izmaksas",IF('3a+c+n'!$Q24="C",'3a+c+n'!H24,0))</f>
        <v>0</v>
      </c>
      <c r="I24" s="116"/>
      <c r="J24" s="116"/>
      <c r="K24" s="117">
        <f>IF($C$4="citu pasākumu izmaksas",IF('3a+c+n'!$Q24="C",'3a+c+n'!K24,0))</f>
        <v>0</v>
      </c>
      <c r="L24" s="82">
        <f>IF($C$4="citu pasākumu izmaksas",IF('3a+c+n'!$Q24="C",'3a+c+n'!L24,0))</f>
        <v>0</v>
      </c>
      <c r="M24" s="116">
        <f>IF($C$4="citu pasākumu izmaksas",IF('3a+c+n'!$Q24="C",'3a+c+n'!M24,0))</f>
        <v>0</v>
      </c>
      <c r="N24" s="116">
        <f>IF($C$4="citu pasākumu izmaksas",IF('3a+c+n'!$Q24="C",'3a+c+n'!N24,0))</f>
        <v>0</v>
      </c>
      <c r="O24" s="116">
        <f>IF($C$4="citu pasākumu izmaksas",IF('3a+c+n'!$Q24="C",'3a+c+n'!O24,0))</f>
        <v>0</v>
      </c>
      <c r="P24" s="117">
        <f>IF($C$4="citu pasākumu izmaksas",IF('3a+c+n'!$Q24="C",'3a+c+n'!P24,0))</f>
        <v>0</v>
      </c>
    </row>
    <row r="25" spans="1:16" hidden="1" x14ac:dyDescent="0.2">
      <c r="A25" s="51">
        <f>IF(P25=0,0,IF(COUNTBLANK(P25)=1,0,COUNTA($P$14:P25)))</f>
        <v>0</v>
      </c>
      <c r="B25" s="24">
        <f>IF($C$4="citu pasākumu izmaksas",IF('3a+c+n'!$Q25="C",'3a+c+n'!B25,0))</f>
        <v>0</v>
      </c>
      <c r="C25" s="24">
        <f>IF($C$4="citu pasākumu izmaksas",IF('3a+c+n'!$Q25="C",'3a+c+n'!C25,0))</f>
        <v>0</v>
      </c>
      <c r="D25" s="24">
        <f>IF($C$4="citu pasākumu izmaksas",IF('3a+c+n'!$Q25="C",'3a+c+n'!D25,0))</f>
        <v>0</v>
      </c>
      <c r="E25" s="46"/>
      <c r="F25" s="65"/>
      <c r="G25" s="116"/>
      <c r="H25" s="116">
        <f>IF($C$4="citu pasākumu izmaksas",IF('3a+c+n'!$Q25="C",'3a+c+n'!H25,0))</f>
        <v>0</v>
      </c>
      <c r="I25" s="116"/>
      <c r="J25" s="116"/>
      <c r="K25" s="117">
        <f>IF($C$4="citu pasākumu izmaksas",IF('3a+c+n'!$Q25="C",'3a+c+n'!K25,0))</f>
        <v>0</v>
      </c>
      <c r="L25" s="82">
        <f>IF($C$4="citu pasākumu izmaksas",IF('3a+c+n'!$Q25="C",'3a+c+n'!L25,0))</f>
        <v>0</v>
      </c>
      <c r="M25" s="116">
        <f>IF($C$4="citu pasākumu izmaksas",IF('3a+c+n'!$Q25="C",'3a+c+n'!M25,0))</f>
        <v>0</v>
      </c>
      <c r="N25" s="116">
        <f>IF($C$4="citu pasākumu izmaksas",IF('3a+c+n'!$Q25="C",'3a+c+n'!N25,0))</f>
        <v>0</v>
      </c>
      <c r="O25" s="116">
        <f>IF($C$4="citu pasākumu izmaksas",IF('3a+c+n'!$Q25="C",'3a+c+n'!O25,0))</f>
        <v>0</v>
      </c>
      <c r="P25" s="117">
        <f>IF($C$4="citu pasākumu izmaksas",IF('3a+c+n'!$Q25="C",'3a+c+n'!P25,0))</f>
        <v>0</v>
      </c>
    </row>
    <row r="26" spans="1:16" hidden="1" x14ac:dyDescent="0.2">
      <c r="A26" s="51">
        <f>IF(P26=0,0,IF(COUNTBLANK(P26)=1,0,COUNTA($P$14:P26)))</f>
        <v>0</v>
      </c>
      <c r="B26" s="24">
        <f>IF($C$4="citu pasākumu izmaksas",IF('3a+c+n'!$Q26="C",'3a+c+n'!B26,0))</f>
        <v>0</v>
      </c>
      <c r="C26" s="24">
        <f>IF($C$4="citu pasākumu izmaksas",IF('3a+c+n'!$Q26="C",'3a+c+n'!C26,0))</f>
        <v>0</v>
      </c>
      <c r="D26" s="24">
        <f>IF($C$4="citu pasākumu izmaksas",IF('3a+c+n'!$Q26="C",'3a+c+n'!D26,0))</f>
        <v>0</v>
      </c>
      <c r="E26" s="46"/>
      <c r="F26" s="65"/>
      <c r="G26" s="116"/>
      <c r="H26" s="116">
        <f>IF($C$4="citu pasākumu izmaksas",IF('3a+c+n'!$Q26="C",'3a+c+n'!H26,0))</f>
        <v>0</v>
      </c>
      <c r="I26" s="116"/>
      <c r="J26" s="116"/>
      <c r="K26" s="117">
        <f>IF($C$4="citu pasākumu izmaksas",IF('3a+c+n'!$Q26="C",'3a+c+n'!K26,0))</f>
        <v>0</v>
      </c>
      <c r="L26" s="82">
        <f>IF($C$4="citu pasākumu izmaksas",IF('3a+c+n'!$Q26="C",'3a+c+n'!L26,0))</f>
        <v>0</v>
      </c>
      <c r="M26" s="116">
        <f>IF($C$4="citu pasākumu izmaksas",IF('3a+c+n'!$Q26="C",'3a+c+n'!M26,0))</f>
        <v>0</v>
      </c>
      <c r="N26" s="116">
        <f>IF($C$4="citu pasākumu izmaksas",IF('3a+c+n'!$Q26="C",'3a+c+n'!N26,0))</f>
        <v>0</v>
      </c>
      <c r="O26" s="116">
        <f>IF($C$4="citu pasākumu izmaksas",IF('3a+c+n'!$Q26="C",'3a+c+n'!O26,0))</f>
        <v>0</v>
      </c>
      <c r="P26" s="117">
        <f>IF($C$4="citu pasākumu izmaksas",IF('3a+c+n'!$Q26="C",'3a+c+n'!P26,0))</f>
        <v>0</v>
      </c>
    </row>
    <row r="27" spans="1:16" hidden="1" x14ac:dyDescent="0.2">
      <c r="A27" s="51">
        <f>IF(P27=0,0,IF(COUNTBLANK(P27)=1,0,COUNTA($P$14:P27)))</f>
        <v>0</v>
      </c>
      <c r="B27" s="24">
        <f>IF($C$4="citu pasākumu izmaksas",IF('3a+c+n'!$Q27="C",'3a+c+n'!B27,0))</f>
        <v>0</v>
      </c>
      <c r="C27" s="24">
        <f>IF($C$4="citu pasākumu izmaksas",IF('3a+c+n'!$Q27="C",'3a+c+n'!C27,0))</f>
        <v>0</v>
      </c>
      <c r="D27" s="24">
        <f>IF($C$4="citu pasākumu izmaksas",IF('3a+c+n'!$Q27="C",'3a+c+n'!D27,0))</f>
        <v>0</v>
      </c>
      <c r="E27" s="46"/>
      <c r="F27" s="65"/>
      <c r="G27" s="116"/>
      <c r="H27" s="116">
        <f>IF($C$4="citu pasākumu izmaksas",IF('3a+c+n'!$Q27="C",'3a+c+n'!H27,0))</f>
        <v>0</v>
      </c>
      <c r="I27" s="116"/>
      <c r="J27" s="116"/>
      <c r="K27" s="117">
        <f>IF($C$4="citu pasākumu izmaksas",IF('3a+c+n'!$Q27="C",'3a+c+n'!K27,0))</f>
        <v>0</v>
      </c>
      <c r="L27" s="82">
        <f>IF($C$4="citu pasākumu izmaksas",IF('3a+c+n'!$Q27="C",'3a+c+n'!L27,0))</f>
        <v>0</v>
      </c>
      <c r="M27" s="116">
        <f>IF($C$4="citu pasākumu izmaksas",IF('3a+c+n'!$Q27="C",'3a+c+n'!M27,0))</f>
        <v>0</v>
      </c>
      <c r="N27" s="116">
        <f>IF($C$4="citu pasākumu izmaksas",IF('3a+c+n'!$Q27="C",'3a+c+n'!N27,0))</f>
        <v>0</v>
      </c>
      <c r="O27" s="116">
        <f>IF($C$4="citu pasākumu izmaksas",IF('3a+c+n'!$Q27="C",'3a+c+n'!O27,0))</f>
        <v>0</v>
      </c>
      <c r="P27" s="117">
        <f>IF($C$4="citu pasākumu izmaksas",IF('3a+c+n'!$Q27="C",'3a+c+n'!P27,0))</f>
        <v>0</v>
      </c>
    </row>
    <row r="28" spans="1:16" hidden="1" x14ac:dyDescent="0.2">
      <c r="A28" s="51">
        <f>IF(P28=0,0,IF(COUNTBLANK(P28)=1,0,COUNTA($P$14:P28)))</f>
        <v>0</v>
      </c>
      <c r="B28" s="24">
        <f>IF($C$4="citu pasākumu izmaksas",IF('3a+c+n'!$Q28="C",'3a+c+n'!B28,0))</f>
        <v>0</v>
      </c>
      <c r="C28" s="24">
        <f>IF($C$4="citu pasākumu izmaksas",IF('3a+c+n'!$Q28="C",'3a+c+n'!C28,0))</f>
        <v>0</v>
      </c>
      <c r="D28" s="24">
        <f>IF($C$4="citu pasākumu izmaksas",IF('3a+c+n'!$Q28="C",'3a+c+n'!D28,0))</f>
        <v>0</v>
      </c>
      <c r="E28" s="46"/>
      <c r="F28" s="65"/>
      <c r="G28" s="116"/>
      <c r="H28" s="116">
        <f>IF($C$4="citu pasākumu izmaksas",IF('3a+c+n'!$Q28="C",'3a+c+n'!H28,0))</f>
        <v>0</v>
      </c>
      <c r="I28" s="116"/>
      <c r="J28" s="116"/>
      <c r="K28" s="117">
        <f>IF($C$4="citu pasākumu izmaksas",IF('3a+c+n'!$Q28="C",'3a+c+n'!K28,0))</f>
        <v>0</v>
      </c>
      <c r="L28" s="82">
        <f>IF($C$4="citu pasākumu izmaksas",IF('3a+c+n'!$Q28="C",'3a+c+n'!L28,0))</f>
        <v>0</v>
      </c>
      <c r="M28" s="116">
        <f>IF($C$4="citu pasākumu izmaksas",IF('3a+c+n'!$Q28="C",'3a+c+n'!M28,0))</f>
        <v>0</v>
      </c>
      <c r="N28" s="116">
        <f>IF($C$4="citu pasākumu izmaksas",IF('3a+c+n'!$Q28="C",'3a+c+n'!N28,0))</f>
        <v>0</v>
      </c>
      <c r="O28" s="116">
        <f>IF($C$4="citu pasākumu izmaksas",IF('3a+c+n'!$Q28="C",'3a+c+n'!O28,0))</f>
        <v>0</v>
      </c>
      <c r="P28" s="117">
        <f>IF($C$4="citu pasākumu izmaksas",IF('3a+c+n'!$Q28="C",'3a+c+n'!P28,0))</f>
        <v>0</v>
      </c>
    </row>
    <row r="29" spans="1:16" hidden="1" x14ac:dyDescent="0.2">
      <c r="A29" s="51">
        <f>IF(P29=0,0,IF(COUNTBLANK(P29)=1,0,COUNTA($P$14:P29)))</f>
        <v>0</v>
      </c>
      <c r="B29" s="24">
        <f>IF($C$4="citu pasākumu izmaksas",IF('3a+c+n'!$Q29="C",'3a+c+n'!B29,0))</f>
        <v>0</v>
      </c>
      <c r="C29" s="24">
        <f>IF($C$4="citu pasākumu izmaksas",IF('3a+c+n'!$Q29="C",'3a+c+n'!C29,0))</f>
        <v>0</v>
      </c>
      <c r="D29" s="24">
        <f>IF($C$4="citu pasākumu izmaksas",IF('3a+c+n'!$Q29="C",'3a+c+n'!D29,0))</f>
        <v>0</v>
      </c>
      <c r="E29" s="46"/>
      <c r="F29" s="65"/>
      <c r="G29" s="116"/>
      <c r="H29" s="116">
        <f>IF($C$4="citu pasākumu izmaksas",IF('3a+c+n'!$Q29="C",'3a+c+n'!H29,0))</f>
        <v>0</v>
      </c>
      <c r="I29" s="116"/>
      <c r="J29" s="116"/>
      <c r="K29" s="117">
        <f>IF($C$4="citu pasākumu izmaksas",IF('3a+c+n'!$Q29="C",'3a+c+n'!K29,0))</f>
        <v>0</v>
      </c>
      <c r="L29" s="82">
        <f>IF($C$4="citu pasākumu izmaksas",IF('3a+c+n'!$Q29="C",'3a+c+n'!L29,0))</f>
        <v>0</v>
      </c>
      <c r="M29" s="116">
        <f>IF($C$4="citu pasākumu izmaksas",IF('3a+c+n'!$Q29="C",'3a+c+n'!M29,0))</f>
        <v>0</v>
      </c>
      <c r="N29" s="116">
        <f>IF($C$4="citu pasākumu izmaksas",IF('3a+c+n'!$Q29="C",'3a+c+n'!N29,0))</f>
        <v>0</v>
      </c>
      <c r="O29" s="116">
        <f>IF($C$4="citu pasākumu izmaksas",IF('3a+c+n'!$Q29="C",'3a+c+n'!O29,0))</f>
        <v>0</v>
      </c>
      <c r="P29" s="117">
        <f>IF($C$4="citu pasākumu izmaksas",IF('3a+c+n'!$Q29="C",'3a+c+n'!P29,0))</f>
        <v>0</v>
      </c>
    </row>
    <row r="30" spans="1:16" hidden="1" x14ac:dyDescent="0.2">
      <c r="A30" s="51">
        <f>IF(P30=0,0,IF(COUNTBLANK(P30)=1,0,COUNTA($P$14:P30)))</f>
        <v>0</v>
      </c>
      <c r="B30" s="24">
        <f>IF($C$4="citu pasākumu izmaksas",IF('3a+c+n'!$Q30="C",'3a+c+n'!B30,0))</f>
        <v>0</v>
      </c>
      <c r="C30" s="24">
        <f>IF($C$4="citu pasākumu izmaksas",IF('3a+c+n'!$Q30="C",'3a+c+n'!C30,0))</f>
        <v>0</v>
      </c>
      <c r="D30" s="24">
        <f>IF($C$4="citu pasākumu izmaksas",IF('3a+c+n'!$Q30="C",'3a+c+n'!D30,0))</f>
        <v>0</v>
      </c>
      <c r="E30" s="46"/>
      <c r="F30" s="65"/>
      <c r="G30" s="116"/>
      <c r="H30" s="116">
        <f>IF($C$4="citu pasākumu izmaksas",IF('3a+c+n'!$Q30="C",'3a+c+n'!H30,0))</f>
        <v>0</v>
      </c>
      <c r="I30" s="116"/>
      <c r="J30" s="116"/>
      <c r="K30" s="117">
        <f>IF($C$4="citu pasākumu izmaksas",IF('3a+c+n'!$Q30="C",'3a+c+n'!K30,0))</f>
        <v>0</v>
      </c>
      <c r="L30" s="82">
        <f>IF($C$4="citu pasākumu izmaksas",IF('3a+c+n'!$Q30="C",'3a+c+n'!L30,0))</f>
        <v>0</v>
      </c>
      <c r="M30" s="116">
        <f>IF($C$4="citu pasākumu izmaksas",IF('3a+c+n'!$Q30="C",'3a+c+n'!M30,0))</f>
        <v>0</v>
      </c>
      <c r="N30" s="116">
        <f>IF($C$4="citu pasākumu izmaksas",IF('3a+c+n'!$Q30="C",'3a+c+n'!N30,0))</f>
        <v>0</v>
      </c>
      <c r="O30" s="116">
        <f>IF($C$4="citu pasākumu izmaksas",IF('3a+c+n'!$Q30="C",'3a+c+n'!O30,0))</f>
        <v>0</v>
      </c>
      <c r="P30" s="117">
        <f>IF($C$4="citu pasākumu izmaksas",IF('3a+c+n'!$Q30="C",'3a+c+n'!P30,0))</f>
        <v>0</v>
      </c>
    </row>
    <row r="31" spans="1:16" hidden="1" x14ac:dyDescent="0.2">
      <c r="A31" s="51">
        <f>IF(P31=0,0,IF(COUNTBLANK(P31)=1,0,COUNTA($P$14:P31)))</f>
        <v>0</v>
      </c>
      <c r="B31" s="24">
        <f>IF($C$4="citu pasākumu izmaksas",IF('3a+c+n'!$Q31="C",'3a+c+n'!B31,0))</f>
        <v>0</v>
      </c>
      <c r="C31" s="24">
        <f>IF($C$4="citu pasākumu izmaksas",IF('3a+c+n'!$Q31="C",'3a+c+n'!C31,0))</f>
        <v>0</v>
      </c>
      <c r="D31" s="24">
        <f>IF($C$4="citu pasākumu izmaksas",IF('3a+c+n'!$Q31="C",'3a+c+n'!D31,0))</f>
        <v>0</v>
      </c>
      <c r="E31" s="46"/>
      <c r="F31" s="65"/>
      <c r="G31" s="116"/>
      <c r="H31" s="116">
        <f>IF($C$4="citu pasākumu izmaksas",IF('3a+c+n'!$Q31="C",'3a+c+n'!H31,0))</f>
        <v>0</v>
      </c>
      <c r="I31" s="116"/>
      <c r="J31" s="116"/>
      <c r="K31" s="117">
        <f>IF($C$4="citu pasākumu izmaksas",IF('3a+c+n'!$Q31="C",'3a+c+n'!K31,0))</f>
        <v>0</v>
      </c>
      <c r="L31" s="82">
        <f>IF($C$4="citu pasākumu izmaksas",IF('3a+c+n'!$Q31="C",'3a+c+n'!L31,0))</f>
        <v>0</v>
      </c>
      <c r="M31" s="116">
        <f>IF($C$4="citu pasākumu izmaksas",IF('3a+c+n'!$Q31="C",'3a+c+n'!M31,0))</f>
        <v>0</v>
      </c>
      <c r="N31" s="116">
        <f>IF($C$4="citu pasākumu izmaksas",IF('3a+c+n'!$Q31="C",'3a+c+n'!N31,0))</f>
        <v>0</v>
      </c>
      <c r="O31" s="116">
        <f>IF($C$4="citu pasākumu izmaksas",IF('3a+c+n'!$Q31="C",'3a+c+n'!O31,0))</f>
        <v>0</v>
      </c>
      <c r="P31" s="117">
        <f>IF($C$4="citu pasākumu izmaksas",IF('3a+c+n'!$Q31="C",'3a+c+n'!P31,0))</f>
        <v>0</v>
      </c>
    </row>
    <row r="32" spans="1:16" hidden="1" x14ac:dyDescent="0.2">
      <c r="A32" s="51">
        <f>IF(P32=0,0,IF(COUNTBLANK(P32)=1,0,COUNTA($P$14:P32)))</f>
        <v>0</v>
      </c>
      <c r="B32" s="24">
        <f>IF($C$4="citu pasākumu izmaksas",IF('3a+c+n'!$Q32="C",'3a+c+n'!B32,0))</f>
        <v>0</v>
      </c>
      <c r="C32" s="24">
        <f>IF($C$4="citu pasākumu izmaksas",IF('3a+c+n'!$Q32="C",'3a+c+n'!C32,0))</f>
        <v>0</v>
      </c>
      <c r="D32" s="24">
        <f>IF($C$4="citu pasākumu izmaksas",IF('3a+c+n'!$Q32="C",'3a+c+n'!D32,0))</f>
        <v>0</v>
      </c>
      <c r="E32" s="46"/>
      <c r="F32" s="65"/>
      <c r="G32" s="116"/>
      <c r="H32" s="116">
        <f>IF($C$4="citu pasākumu izmaksas",IF('3a+c+n'!$Q32="C",'3a+c+n'!H32,0))</f>
        <v>0</v>
      </c>
      <c r="I32" s="116"/>
      <c r="J32" s="116"/>
      <c r="K32" s="117">
        <f>IF($C$4="citu pasākumu izmaksas",IF('3a+c+n'!$Q32="C",'3a+c+n'!K32,0))</f>
        <v>0</v>
      </c>
      <c r="L32" s="82">
        <f>IF($C$4="citu pasākumu izmaksas",IF('3a+c+n'!$Q32="C",'3a+c+n'!L32,0))</f>
        <v>0</v>
      </c>
      <c r="M32" s="116">
        <f>IF($C$4="citu pasākumu izmaksas",IF('3a+c+n'!$Q32="C",'3a+c+n'!M32,0))</f>
        <v>0</v>
      </c>
      <c r="N32" s="116">
        <f>IF($C$4="citu pasākumu izmaksas",IF('3a+c+n'!$Q32="C",'3a+c+n'!N32,0))</f>
        <v>0</v>
      </c>
      <c r="O32" s="116">
        <f>IF($C$4="citu pasākumu izmaksas",IF('3a+c+n'!$Q32="C",'3a+c+n'!O32,0))</f>
        <v>0</v>
      </c>
      <c r="P32" s="117">
        <f>IF($C$4="citu pasākumu izmaksas",IF('3a+c+n'!$Q32="C",'3a+c+n'!P32,0))</f>
        <v>0</v>
      </c>
    </row>
    <row r="33" spans="1:16" hidden="1" x14ac:dyDescent="0.2">
      <c r="A33" s="51">
        <f>IF(P33=0,0,IF(COUNTBLANK(P33)=1,0,COUNTA($P$14:P33)))</f>
        <v>0</v>
      </c>
      <c r="B33" s="24">
        <f>IF($C$4="citu pasākumu izmaksas",IF('3a+c+n'!$Q33="C",'3a+c+n'!B33,0))</f>
        <v>0</v>
      </c>
      <c r="C33" s="24">
        <f>IF($C$4="citu pasākumu izmaksas",IF('3a+c+n'!$Q33="C",'3a+c+n'!C33,0))</f>
        <v>0</v>
      </c>
      <c r="D33" s="24">
        <f>IF($C$4="citu pasākumu izmaksas",IF('3a+c+n'!$Q33="C",'3a+c+n'!D33,0))</f>
        <v>0</v>
      </c>
      <c r="E33" s="46"/>
      <c r="F33" s="65"/>
      <c r="G33" s="116"/>
      <c r="H33" s="116">
        <f>IF($C$4="citu pasākumu izmaksas",IF('3a+c+n'!$Q33="C",'3a+c+n'!H33,0))</f>
        <v>0</v>
      </c>
      <c r="I33" s="116"/>
      <c r="J33" s="116"/>
      <c r="K33" s="117">
        <f>IF($C$4="citu pasākumu izmaksas",IF('3a+c+n'!$Q33="C",'3a+c+n'!K33,0))</f>
        <v>0</v>
      </c>
      <c r="L33" s="82">
        <f>IF($C$4="citu pasākumu izmaksas",IF('3a+c+n'!$Q33="C",'3a+c+n'!L33,0))</f>
        <v>0</v>
      </c>
      <c r="M33" s="116">
        <f>IF($C$4="citu pasākumu izmaksas",IF('3a+c+n'!$Q33="C",'3a+c+n'!M33,0))</f>
        <v>0</v>
      </c>
      <c r="N33" s="116">
        <f>IF($C$4="citu pasākumu izmaksas",IF('3a+c+n'!$Q33="C",'3a+c+n'!N33,0))</f>
        <v>0</v>
      </c>
      <c r="O33" s="116">
        <f>IF($C$4="citu pasākumu izmaksas",IF('3a+c+n'!$Q33="C",'3a+c+n'!O33,0))</f>
        <v>0</v>
      </c>
      <c r="P33" s="117">
        <f>IF($C$4="citu pasākumu izmaksas",IF('3a+c+n'!$Q33="C",'3a+c+n'!P33,0))</f>
        <v>0</v>
      </c>
    </row>
    <row r="34" spans="1:16" hidden="1" x14ac:dyDescent="0.2">
      <c r="A34" s="51">
        <f>IF(P34=0,0,IF(COUNTBLANK(P34)=1,0,COUNTA($P$14:P34)))</f>
        <v>0</v>
      </c>
      <c r="B34" s="24">
        <f>IF($C$4="citu pasākumu izmaksas",IF('3a+c+n'!$Q34="C",'3a+c+n'!B34,0))</f>
        <v>0</v>
      </c>
      <c r="C34" s="24">
        <f>IF($C$4="citu pasākumu izmaksas",IF('3a+c+n'!$Q34="C",'3a+c+n'!C34,0))</f>
        <v>0</v>
      </c>
      <c r="D34" s="24">
        <f>IF($C$4="citu pasākumu izmaksas",IF('3a+c+n'!$Q34="C",'3a+c+n'!D34,0))</f>
        <v>0</v>
      </c>
      <c r="E34" s="46"/>
      <c r="F34" s="65"/>
      <c r="G34" s="116"/>
      <c r="H34" s="116">
        <f>IF($C$4="citu pasākumu izmaksas",IF('3a+c+n'!$Q34="C",'3a+c+n'!H34,0))</f>
        <v>0</v>
      </c>
      <c r="I34" s="116"/>
      <c r="J34" s="116"/>
      <c r="K34" s="117">
        <f>IF($C$4="citu pasākumu izmaksas",IF('3a+c+n'!$Q34="C",'3a+c+n'!K34,0))</f>
        <v>0</v>
      </c>
      <c r="L34" s="82">
        <f>IF($C$4="citu pasākumu izmaksas",IF('3a+c+n'!$Q34="C",'3a+c+n'!L34,0))</f>
        <v>0</v>
      </c>
      <c r="M34" s="116">
        <f>IF($C$4="citu pasākumu izmaksas",IF('3a+c+n'!$Q34="C",'3a+c+n'!M34,0))</f>
        <v>0</v>
      </c>
      <c r="N34" s="116">
        <f>IF($C$4="citu pasākumu izmaksas",IF('3a+c+n'!$Q34="C",'3a+c+n'!N34,0))</f>
        <v>0</v>
      </c>
      <c r="O34" s="116">
        <f>IF($C$4="citu pasākumu izmaksas",IF('3a+c+n'!$Q34="C",'3a+c+n'!O34,0))</f>
        <v>0</v>
      </c>
      <c r="P34" s="117">
        <f>IF($C$4="citu pasākumu izmaksas",IF('3a+c+n'!$Q34="C",'3a+c+n'!P34,0))</f>
        <v>0</v>
      </c>
    </row>
    <row r="35" spans="1:16" hidden="1" x14ac:dyDescent="0.2">
      <c r="A35" s="51">
        <f>IF(P35=0,0,IF(COUNTBLANK(P35)=1,0,COUNTA($P$14:P35)))</f>
        <v>0</v>
      </c>
      <c r="B35" s="24">
        <f>IF($C$4="citu pasākumu izmaksas",IF('3a+c+n'!$Q35="C",'3a+c+n'!B35,0))</f>
        <v>0</v>
      </c>
      <c r="C35" s="24">
        <f>IF($C$4="citu pasākumu izmaksas",IF('3a+c+n'!$Q35="C",'3a+c+n'!C35,0))</f>
        <v>0</v>
      </c>
      <c r="D35" s="24">
        <f>IF($C$4="citu pasākumu izmaksas",IF('3a+c+n'!$Q35="C",'3a+c+n'!D35,0))</f>
        <v>0</v>
      </c>
      <c r="E35" s="46"/>
      <c r="F35" s="65"/>
      <c r="G35" s="116"/>
      <c r="H35" s="116">
        <f>IF($C$4="citu pasākumu izmaksas",IF('3a+c+n'!$Q35="C",'3a+c+n'!H35,0))</f>
        <v>0</v>
      </c>
      <c r="I35" s="116"/>
      <c r="J35" s="116"/>
      <c r="K35" s="117">
        <f>IF($C$4="citu pasākumu izmaksas",IF('3a+c+n'!$Q35="C",'3a+c+n'!K35,0))</f>
        <v>0</v>
      </c>
      <c r="L35" s="82">
        <f>IF($C$4="citu pasākumu izmaksas",IF('3a+c+n'!$Q35="C",'3a+c+n'!L35,0))</f>
        <v>0</v>
      </c>
      <c r="M35" s="116">
        <f>IF($C$4="citu pasākumu izmaksas",IF('3a+c+n'!$Q35="C",'3a+c+n'!M35,0))</f>
        <v>0</v>
      </c>
      <c r="N35" s="116">
        <f>IF($C$4="citu pasākumu izmaksas",IF('3a+c+n'!$Q35="C",'3a+c+n'!N35,0))</f>
        <v>0</v>
      </c>
      <c r="O35" s="116">
        <f>IF($C$4="citu pasākumu izmaksas",IF('3a+c+n'!$Q35="C",'3a+c+n'!O35,0))</f>
        <v>0</v>
      </c>
      <c r="P35" s="117">
        <f>IF($C$4="citu pasākumu izmaksas",IF('3a+c+n'!$Q35="C",'3a+c+n'!P35,0))</f>
        <v>0</v>
      </c>
    </row>
    <row r="36" spans="1:16" hidden="1" x14ac:dyDescent="0.2">
      <c r="A36" s="51">
        <f>IF(P36=0,0,IF(COUNTBLANK(P36)=1,0,COUNTA($P$14:P36)))</f>
        <v>0</v>
      </c>
      <c r="B36" s="24">
        <f>IF($C$4="citu pasākumu izmaksas",IF('3a+c+n'!$Q36="C",'3a+c+n'!B36,0))</f>
        <v>0</v>
      </c>
      <c r="C36" s="24">
        <f>IF($C$4="citu pasākumu izmaksas",IF('3a+c+n'!$Q36="C",'3a+c+n'!C36,0))</f>
        <v>0</v>
      </c>
      <c r="D36" s="24">
        <f>IF($C$4="citu pasākumu izmaksas",IF('3a+c+n'!$Q36="C",'3a+c+n'!D36,0))</f>
        <v>0</v>
      </c>
      <c r="E36" s="46"/>
      <c r="F36" s="65"/>
      <c r="G36" s="116"/>
      <c r="H36" s="116">
        <f>IF($C$4="citu pasākumu izmaksas",IF('3a+c+n'!$Q36="C",'3a+c+n'!H36,0))</f>
        <v>0</v>
      </c>
      <c r="I36" s="116"/>
      <c r="J36" s="116"/>
      <c r="K36" s="117">
        <f>IF($C$4="citu pasākumu izmaksas",IF('3a+c+n'!$Q36="C",'3a+c+n'!K36,0))</f>
        <v>0</v>
      </c>
      <c r="L36" s="82">
        <f>IF($C$4="citu pasākumu izmaksas",IF('3a+c+n'!$Q36="C",'3a+c+n'!L36,0))</f>
        <v>0</v>
      </c>
      <c r="M36" s="116">
        <f>IF($C$4="citu pasākumu izmaksas",IF('3a+c+n'!$Q36="C",'3a+c+n'!M36,0))</f>
        <v>0</v>
      </c>
      <c r="N36" s="116">
        <f>IF($C$4="citu pasākumu izmaksas",IF('3a+c+n'!$Q36="C",'3a+c+n'!N36,0))</f>
        <v>0</v>
      </c>
      <c r="O36" s="116">
        <f>IF($C$4="citu pasākumu izmaksas",IF('3a+c+n'!$Q36="C",'3a+c+n'!O36,0))</f>
        <v>0</v>
      </c>
      <c r="P36" s="117">
        <f>IF($C$4="citu pasākumu izmaksas",IF('3a+c+n'!$Q36="C",'3a+c+n'!P36,0))</f>
        <v>0</v>
      </c>
    </row>
    <row r="37" spans="1:16" hidden="1" x14ac:dyDescent="0.2">
      <c r="A37" s="51">
        <f>IF(P37=0,0,IF(COUNTBLANK(P37)=1,0,COUNTA($P$14:P37)))</f>
        <v>0</v>
      </c>
      <c r="B37" s="24">
        <f>IF($C$4="citu pasākumu izmaksas",IF('3a+c+n'!$Q37="C",'3a+c+n'!B37,0))</f>
        <v>0</v>
      </c>
      <c r="C37" s="24">
        <f>IF($C$4="citu pasākumu izmaksas",IF('3a+c+n'!$Q37="C",'3a+c+n'!C37,0))</f>
        <v>0</v>
      </c>
      <c r="D37" s="24">
        <f>IF($C$4="citu pasākumu izmaksas",IF('3a+c+n'!$Q37="C",'3a+c+n'!D37,0))</f>
        <v>0</v>
      </c>
      <c r="E37" s="46"/>
      <c r="F37" s="65"/>
      <c r="G37" s="116"/>
      <c r="H37" s="116">
        <f>IF($C$4="citu pasākumu izmaksas",IF('3a+c+n'!$Q37="C",'3a+c+n'!H37,0))</f>
        <v>0</v>
      </c>
      <c r="I37" s="116"/>
      <c r="J37" s="116"/>
      <c r="K37" s="117">
        <f>IF($C$4="citu pasākumu izmaksas",IF('3a+c+n'!$Q37="C",'3a+c+n'!K37,0))</f>
        <v>0</v>
      </c>
      <c r="L37" s="82">
        <f>IF($C$4="citu pasākumu izmaksas",IF('3a+c+n'!$Q37="C",'3a+c+n'!L37,0))</f>
        <v>0</v>
      </c>
      <c r="M37" s="116">
        <f>IF($C$4="citu pasākumu izmaksas",IF('3a+c+n'!$Q37="C",'3a+c+n'!M37,0))</f>
        <v>0</v>
      </c>
      <c r="N37" s="116">
        <f>IF($C$4="citu pasākumu izmaksas",IF('3a+c+n'!$Q37="C",'3a+c+n'!N37,0))</f>
        <v>0</v>
      </c>
      <c r="O37" s="116">
        <f>IF($C$4="citu pasākumu izmaksas",IF('3a+c+n'!$Q37="C",'3a+c+n'!O37,0))</f>
        <v>0</v>
      </c>
      <c r="P37" s="117">
        <f>IF($C$4="citu pasākumu izmaksas",IF('3a+c+n'!$Q37="C",'3a+c+n'!P37,0))</f>
        <v>0</v>
      </c>
    </row>
    <row r="38" spans="1:16" hidden="1" x14ac:dyDescent="0.2">
      <c r="A38" s="51">
        <f>IF(P38=0,0,IF(COUNTBLANK(P38)=1,0,COUNTA($P$14:P38)))</f>
        <v>0</v>
      </c>
      <c r="B38" s="24">
        <f>IF($C$4="citu pasākumu izmaksas",IF('3a+c+n'!$Q38="C",'3a+c+n'!B38,0))</f>
        <v>0</v>
      </c>
      <c r="C38" s="24">
        <f>IF($C$4="citu pasākumu izmaksas",IF('3a+c+n'!$Q38="C",'3a+c+n'!C38,0))</f>
        <v>0</v>
      </c>
      <c r="D38" s="24">
        <f>IF($C$4="citu pasākumu izmaksas",IF('3a+c+n'!$Q38="C",'3a+c+n'!D38,0))</f>
        <v>0</v>
      </c>
      <c r="E38" s="46"/>
      <c r="F38" s="65"/>
      <c r="G38" s="116"/>
      <c r="H38" s="116">
        <f>IF($C$4="citu pasākumu izmaksas",IF('3a+c+n'!$Q38="C",'3a+c+n'!H38,0))</f>
        <v>0</v>
      </c>
      <c r="I38" s="116"/>
      <c r="J38" s="116"/>
      <c r="K38" s="117">
        <f>IF($C$4="citu pasākumu izmaksas",IF('3a+c+n'!$Q38="C",'3a+c+n'!K38,0))</f>
        <v>0</v>
      </c>
      <c r="L38" s="82">
        <f>IF($C$4="citu pasākumu izmaksas",IF('3a+c+n'!$Q38="C",'3a+c+n'!L38,0))</f>
        <v>0</v>
      </c>
      <c r="M38" s="116">
        <f>IF($C$4="citu pasākumu izmaksas",IF('3a+c+n'!$Q38="C",'3a+c+n'!M38,0))</f>
        <v>0</v>
      </c>
      <c r="N38" s="116">
        <f>IF($C$4="citu pasākumu izmaksas",IF('3a+c+n'!$Q38="C",'3a+c+n'!N38,0))</f>
        <v>0</v>
      </c>
      <c r="O38" s="116">
        <f>IF($C$4="citu pasākumu izmaksas",IF('3a+c+n'!$Q38="C",'3a+c+n'!O38,0))</f>
        <v>0</v>
      </c>
      <c r="P38" s="117">
        <f>IF($C$4="citu pasākumu izmaksas",IF('3a+c+n'!$Q38="C",'3a+c+n'!P38,0))</f>
        <v>0</v>
      </c>
    </row>
    <row r="39" spans="1:16" hidden="1" x14ac:dyDescent="0.2">
      <c r="A39" s="51">
        <f>IF(P39=0,0,IF(COUNTBLANK(P39)=1,0,COUNTA($P$14:P39)))</f>
        <v>0</v>
      </c>
      <c r="B39" s="24">
        <f>IF($C$4="citu pasākumu izmaksas",IF('3a+c+n'!$Q39="C",'3a+c+n'!B39,0))</f>
        <v>0</v>
      </c>
      <c r="C39" s="24">
        <f>IF($C$4="citu pasākumu izmaksas",IF('3a+c+n'!$Q39="C",'3a+c+n'!C39,0))</f>
        <v>0</v>
      </c>
      <c r="D39" s="24">
        <f>IF($C$4="citu pasākumu izmaksas",IF('3a+c+n'!$Q39="C",'3a+c+n'!D39,0))</f>
        <v>0</v>
      </c>
      <c r="E39" s="46"/>
      <c r="F39" s="65"/>
      <c r="G39" s="116"/>
      <c r="H39" s="116">
        <f>IF($C$4="citu pasākumu izmaksas",IF('3a+c+n'!$Q39="C",'3a+c+n'!H39,0))</f>
        <v>0</v>
      </c>
      <c r="I39" s="116"/>
      <c r="J39" s="116"/>
      <c r="K39" s="117">
        <f>IF($C$4="citu pasākumu izmaksas",IF('3a+c+n'!$Q39="C",'3a+c+n'!K39,0))</f>
        <v>0</v>
      </c>
      <c r="L39" s="82">
        <f>IF($C$4="citu pasākumu izmaksas",IF('3a+c+n'!$Q39="C",'3a+c+n'!L39,0))</f>
        <v>0</v>
      </c>
      <c r="M39" s="116">
        <f>IF($C$4="citu pasākumu izmaksas",IF('3a+c+n'!$Q39="C",'3a+c+n'!M39,0))</f>
        <v>0</v>
      </c>
      <c r="N39" s="116">
        <f>IF($C$4="citu pasākumu izmaksas",IF('3a+c+n'!$Q39="C",'3a+c+n'!N39,0))</f>
        <v>0</v>
      </c>
      <c r="O39" s="116">
        <f>IF($C$4="citu pasākumu izmaksas",IF('3a+c+n'!$Q39="C",'3a+c+n'!O39,0))</f>
        <v>0</v>
      </c>
      <c r="P39" s="117">
        <f>IF($C$4="citu pasākumu izmaksas",IF('3a+c+n'!$Q39="C",'3a+c+n'!P39,0))</f>
        <v>0</v>
      </c>
    </row>
    <row r="40" spans="1:16" hidden="1" x14ac:dyDescent="0.2">
      <c r="A40" s="51">
        <f>IF(P40=0,0,IF(COUNTBLANK(P40)=1,0,COUNTA($P$14:P40)))</f>
        <v>0</v>
      </c>
      <c r="B40" s="24">
        <f>IF($C$4="citu pasākumu izmaksas",IF('3a+c+n'!$Q40="C",'3a+c+n'!B40,0))</f>
        <v>0</v>
      </c>
      <c r="C40" s="24">
        <f>IF($C$4="citu pasākumu izmaksas",IF('3a+c+n'!$Q40="C",'3a+c+n'!C40,0))</f>
        <v>0</v>
      </c>
      <c r="D40" s="24">
        <f>IF($C$4="citu pasākumu izmaksas",IF('3a+c+n'!$Q40="C",'3a+c+n'!D40,0))</f>
        <v>0</v>
      </c>
      <c r="E40" s="46"/>
      <c r="F40" s="65"/>
      <c r="G40" s="116"/>
      <c r="H40" s="116">
        <f>IF($C$4="citu pasākumu izmaksas",IF('3a+c+n'!$Q40="C",'3a+c+n'!H40,0))</f>
        <v>0</v>
      </c>
      <c r="I40" s="116"/>
      <c r="J40" s="116"/>
      <c r="K40" s="117">
        <f>IF($C$4="citu pasākumu izmaksas",IF('3a+c+n'!$Q40="C",'3a+c+n'!K40,0))</f>
        <v>0</v>
      </c>
      <c r="L40" s="82">
        <f>IF($C$4="citu pasākumu izmaksas",IF('3a+c+n'!$Q40="C",'3a+c+n'!L40,0))</f>
        <v>0</v>
      </c>
      <c r="M40" s="116">
        <f>IF($C$4="citu pasākumu izmaksas",IF('3a+c+n'!$Q40="C",'3a+c+n'!M40,0))</f>
        <v>0</v>
      </c>
      <c r="N40" s="116">
        <f>IF($C$4="citu pasākumu izmaksas",IF('3a+c+n'!$Q40="C",'3a+c+n'!N40,0))</f>
        <v>0</v>
      </c>
      <c r="O40" s="116">
        <f>IF($C$4="citu pasākumu izmaksas",IF('3a+c+n'!$Q40="C",'3a+c+n'!O40,0))</f>
        <v>0</v>
      </c>
      <c r="P40" s="117">
        <f>IF($C$4="citu pasākumu izmaksas",IF('3a+c+n'!$Q40="C",'3a+c+n'!P40,0))</f>
        <v>0</v>
      </c>
    </row>
    <row r="41" spans="1:16" hidden="1" x14ac:dyDescent="0.2">
      <c r="A41" s="51">
        <f>IF(P41=0,0,IF(COUNTBLANK(P41)=1,0,COUNTA($P$14:P41)))</f>
        <v>0</v>
      </c>
      <c r="B41" s="24">
        <f>IF($C$4="citu pasākumu izmaksas",IF('3a+c+n'!$Q41="C",'3a+c+n'!B41,0))</f>
        <v>0</v>
      </c>
      <c r="C41" s="24">
        <f>IF($C$4="citu pasākumu izmaksas",IF('3a+c+n'!$Q41="C",'3a+c+n'!C41,0))</f>
        <v>0</v>
      </c>
      <c r="D41" s="24">
        <f>IF($C$4="citu pasākumu izmaksas",IF('3a+c+n'!$Q41="C",'3a+c+n'!D41,0))</f>
        <v>0</v>
      </c>
      <c r="E41" s="46"/>
      <c r="F41" s="65"/>
      <c r="G41" s="116"/>
      <c r="H41" s="116">
        <f>IF($C$4="citu pasākumu izmaksas",IF('3a+c+n'!$Q41="C",'3a+c+n'!H41,0))</f>
        <v>0</v>
      </c>
      <c r="I41" s="116"/>
      <c r="J41" s="116"/>
      <c r="K41" s="117">
        <f>IF($C$4="citu pasākumu izmaksas",IF('3a+c+n'!$Q41="C",'3a+c+n'!K41,0))</f>
        <v>0</v>
      </c>
      <c r="L41" s="82">
        <f>IF($C$4="citu pasākumu izmaksas",IF('3a+c+n'!$Q41="C",'3a+c+n'!L41,0))</f>
        <v>0</v>
      </c>
      <c r="M41" s="116">
        <f>IF($C$4="citu pasākumu izmaksas",IF('3a+c+n'!$Q41="C",'3a+c+n'!M41,0))</f>
        <v>0</v>
      </c>
      <c r="N41" s="116">
        <f>IF($C$4="citu pasākumu izmaksas",IF('3a+c+n'!$Q41="C",'3a+c+n'!N41,0))</f>
        <v>0</v>
      </c>
      <c r="O41" s="116">
        <f>IF($C$4="citu pasākumu izmaksas",IF('3a+c+n'!$Q41="C",'3a+c+n'!O41,0))</f>
        <v>0</v>
      </c>
      <c r="P41" s="117">
        <f>IF($C$4="citu pasākumu izmaksas",IF('3a+c+n'!$Q41="C",'3a+c+n'!P41,0))</f>
        <v>0</v>
      </c>
    </row>
    <row r="42" spans="1:16" hidden="1" x14ac:dyDescent="0.2">
      <c r="A42" s="51">
        <f>IF(P42=0,0,IF(COUNTBLANK(P42)=1,0,COUNTA($P$14:P42)))</f>
        <v>0</v>
      </c>
      <c r="B42" s="24">
        <f>IF($C$4="citu pasākumu izmaksas",IF('3a+c+n'!$Q42="C",'3a+c+n'!B42,0))</f>
        <v>0</v>
      </c>
      <c r="C42" s="24">
        <f>IF($C$4="citu pasākumu izmaksas",IF('3a+c+n'!$Q42="C",'3a+c+n'!C42,0))</f>
        <v>0</v>
      </c>
      <c r="D42" s="24">
        <f>IF($C$4="citu pasākumu izmaksas",IF('3a+c+n'!$Q42="C",'3a+c+n'!D42,0))</f>
        <v>0</v>
      </c>
      <c r="E42" s="46"/>
      <c r="F42" s="65"/>
      <c r="G42" s="116"/>
      <c r="H42" s="116">
        <f>IF($C$4="citu pasākumu izmaksas",IF('3a+c+n'!$Q42="C",'3a+c+n'!H42,0))</f>
        <v>0</v>
      </c>
      <c r="I42" s="116"/>
      <c r="J42" s="116"/>
      <c r="K42" s="117">
        <f>IF($C$4="citu pasākumu izmaksas",IF('3a+c+n'!$Q42="C",'3a+c+n'!K42,0))</f>
        <v>0</v>
      </c>
      <c r="L42" s="82">
        <f>IF($C$4="citu pasākumu izmaksas",IF('3a+c+n'!$Q42="C",'3a+c+n'!L42,0))</f>
        <v>0</v>
      </c>
      <c r="M42" s="116">
        <f>IF($C$4="citu pasākumu izmaksas",IF('3a+c+n'!$Q42="C",'3a+c+n'!M42,0))</f>
        <v>0</v>
      </c>
      <c r="N42" s="116">
        <f>IF($C$4="citu pasākumu izmaksas",IF('3a+c+n'!$Q42="C",'3a+c+n'!N42,0))</f>
        <v>0</v>
      </c>
      <c r="O42" s="116">
        <f>IF($C$4="citu pasākumu izmaksas",IF('3a+c+n'!$Q42="C",'3a+c+n'!O42,0))</f>
        <v>0</v>
      </c>
      <c r="P42" s="117">
        <f>IF($C$4="citu pasākumu izmaksas",IF('3a+c+n'!$Q42="C",'3a+c+n'!P42,0))</f>
        <v>0</v>
      </c>
    </row>
    <row r="43" spans="1:16" hidden="1" x14ac:dyDescent="0.2">
      <c r="A43" s="51">
        <f>IF(P43=0,0,IF(COUNTBLANK(P43)=1,0,COUNTA($P$14:P43)))</f>
        <v>0</v>
      </c>
      <c r="B43" s="24">
        <f>IF($C$4="citu pasākumu izmaksas",IF('3a+c+n'!$Q43="C",'3a+c+n'!B43,0))</f>
        <v>0</v>
      </c>
      <c r="C43" s="24">
        <f>IF($C$4="citu pasākumu izmaksas",IF('3a+c+n'!$Q43="C",'3a+c+n'!C43,0))</f>
        <v>0</v>
      </c>
      <c r="D43" s="24">
        <f>IF($C$4="citu pasākumu izmaksas",IF('3a+c+n'!$Q43="C",'3a+c+n'!D43,0))</f>
        <v>0</v>
      </c>
      <c r="E43" s="46"/>
      <c r="F43" s="65"/>
      <c r="G43" s="116"/>
      <c r="H43" s="116">
        <f>IF($C$4="citu pasākumu izmaksas",IF('3a+c+n'!$Q43="C",'3a+c+n'!H43,0))</f>
        <v>0</v>
      </c>
      <c r="I43" s="116"/>
      <c r="J43" s="116"/>
      <c r="K43" s="117">
        <f>IF($C$4="citu pasākumu izmaksas",IF('3a+c+n'!$Q43="C",'3a+c+n'!K43,0))</f>
        <v>0</v>
      </c>
      <c r="L43" s="82">
        <f>IF($C$4="citu pasākumu izmaksas",IF('3a+c+n'!$Q43="C",'3a+c+n'!L43,0))</f>
        <v>0</v>
      </c>
      <c r="M43" s="116">
        <f>IF($C$4="citu pasākumu izmaksas",IF('3a+c+n'!$Q43="C",'3a+c+n'!M43,0))</f>
        <v>0</v>
      </c>
      <c r="N43" s="116">
        <f>IF($C$4="citu pasākumu izmaksas",IF('3a+c+n'!$Q43="C",'3a+c+n'!N43,0))</f>
        <v>0</v>
      </c>
      <c r="O43" s="116">
        <f>IF($C$4="citu pasākumu izmaksas",IF('3a+c+n'!$Q43="C",'3a+c+n'!O43,0))</f>
        <v>0</v>
      </c>
      <c r="P43" s="117">
        <f>IF($C$4="citu pasākumu izmaksas",IF('3a+c+n'!$Q43="C",'3a+c+n'!P43,0))</f>
        <v>0</v>
      </c>
    </row>
    <row r="44" spans="1:16" hidden="1" x14ac:dyDescent="0.2">
      <c r="A44" s="51">
        <f>IF(P44=0,0,IF(COUNTBLANK(P44)=1,0,COUNTA($P$14:P44)))</f>
        <v>0</v>
      </c>
      <c r="B44" s="24">
        <f>IF($C$4="citu pasākumu izmaksas",IF('3a+c+n'!$Q44="C",'3a+c+n'!B44,0))</f>
        <v>0</v>
      </c>
      <c r="C44" s="24">
        <f>IF($C$4="citu pasākumu izmaksas",IF('3a+c+n'!$Q44="C",'3a+c+n'!C44,0))</f>
        <v>0</v>
      </c>
      <c r="D44" s="24">
        <f>IF($C$4="citu pasākumu izmaksas",IF('3a+c+n'!$Q44="C",'3a+c+n'!D44,0))</f>
        <v>0</v>
      </c>
      <c r="E44" s="46"/>
      <c r="F44" s="65"/>
      <c r="G44" s="116"/>
      <c r="H44" s="116">
        <f>IF($C$4="citu pasākumu izmaksas",IF('3a+c+n'!$Q44="C",'3a+c+n'!H44,0))</f>
        <v>0</v>
      </c>
      <c r="I44" s="116"/>
      <c r="J44" s="116"/>
      <c r="K44" s="117">
        <f>IF($C$4="citu pasākumu izmaksas",IF('3a+c+n'!$Q44="C",'3a+c+n'!K44,0))</f>
        <v>0</v>
      </c>
      <c r="L44" s="82">
        <f>IF($C$4="citu pasākumu izmaksas",IF('3a+c+n'!$Q44="C",'3a+c+n'!L44,0))</f>
        <v>0</v>
      </c>
      <c r="M44" s="116">
        <f>IF($C$4="citu pasākumu izmaksas",IF('3a+c+n'!$Q44="C",'3a+c+n'!M44,0))</f>
        <v>0</v>
      </c>
      <c r="N44" s="116">
        <f>IF($C$4="citu pasākumu izmaksas",IF('3a+c+n'!$Q44="C",'3a+c+n'!N44,0))</f>
        <v>0</v>
      </c>
      <c r="O44" s="116">
        <f>IF($C$4="citu pasākumu izmaksas",IF('3a+c+n'!$Q44="C",'3a+c+n'!O44,0))</f>
        <v>0</v>
      </c>
      <c r="P44" s="117">
        <f>IF($C$4="citu pasākumu izmaksas",IF('3a+c+n'!$Q44="C",'3a+c+n'!P44,0))</f>
        <v>0</v>
      </c>
    </row>
    <row r="45" spans="1:16" hidden="1" x14ac:dyDescent="0.2">
      <c r="A45" s="51">
        <f>IF(P45=0,0,IF(COUNTBLANK(P45)=1,0,COUNTA($P$14:P45)))</f>
        <v>0</v>
      </c>
      <c r="B45" s="24">
        <f>IF($C$4="citu pasākumu izmaksas",IF('3a+c+n'!$Q45="C",'3a+c+n'!B45,0))</f>
        <v>0</v>
      </c>
      <c r="C45" s="24">
        <f>IF($C$4="citu pasākumu izmaksas",IF('3a+c+n'!$Q45="C",'3a+c+n'!C45,0))</f>
        <v>0</v>
      </c>
      <c r="D45" s="24">
        <f>IF($C$4="citu pasākumu izmaksas",IF('3a+c+n'!$Q45="C",'3a+c+n'!D45,0))</f>
        <v>0</v>
      </c>
      <c r="E45" s="46"/>
      <c r="F45" s="65"/>
      <c r="G45" s="116"/>
      <c r="H45" s="116">
        <f>IF($C$4="citu pasākumu izmaksas",IF('3a+c+n'!$Q45="C",'3a+c+n'!H45,0))</f>
        <v>0</v>
      </c>
      <c r="I45" s="116"/>
      <c r="J45" s="116"/>
      <c r="K45" s="117">
        <f>IF($C$4="citu pasākumu izmaksas",IF('3a+c+n'!$Q45="C",'3a+c+n'!K45,0))</f>
        <v>0</v>
      </c>
      <c r="L45" s="82">
        <f>IF($C$4="citu pasākumu izmaksas",IF('3a+c+n'!$Q45="C",'3a+c+n'!L45,0))</f>
        <v>0</v>
      </c>
      <c r="M45" s="116">
        <f>IF($C$4="citu pasākumu izmaksas",IF('3a+c+n'!$Q45="C",'3a+c+n'!M45,0))</f>
        <v>0</v>
      </c>
      <c r="N45" s="116">
        <f>IF($C$4="citu pasākumu izmaksas",IF('3a+c+n'!$Q45="C",'3a+c+n'!N45,0))</f>
        <v>0</v>
      </c>
      <c r="O45" s="116">
        <f>IF($C$4="citu pasākumu izmaksas",IF('3a+c+n'!$Q45="C",'3a+c+n'!O45,0))</f>
        <v>0</v>
      </c>
      <c r="P45" s="117">
        <f>IF($C$4="citu pasākumu izmaksas",IF('3a+c+n'!$Q45="C",'3a+c+n'!P45,0))</f>
        <v>0</v>
      </c>
    </row>
    <row r="46" spans="1:16" hidden="1" x14ac:dyDescent="0.2">
      <c r="A46" s="51">
        <f>IF(P46=0,0,IF(COUNTBLANK(P46)=1,0,COUNTA($P$14:P46)))</f>
        <v>0</v>
      </c>
      <c r="B46" s="24">
        <f>IF($C$4="citu pasākumu izmaksas",IF('3a+c+n'!$Q46="C",'3a+c+n'!B46,0))</f>
        <v>0</v>
      </c>
      <c r="C46" s="24">
        <f>IF($C$4="citu pasākumu izmaksas",IF('3a+c+n'!$Q46="C",'3a+c+n'!C46,0))</f>
        <v>0</v>
      </c>
      <c r="D46" s="24">
        <f>IF($C$4="citu pasākumu izmaksas",IF('3a+c+n'!$Q46="C",'3a+c+n'!D46,0))</f>
        <v>0</v>
      </c>
      <c r="E46" s="46"/>
      <c r="F46" s="65"/>
      <c r="G46" s="116"/>
      <c r="H46" s="116">
        <f>IF($C$4="citu pasākumu izmaksas",IF('3a+c+n'!$Q46="C",'3a+c+n'!H46,0))</f>
        <v>0</v>
      </c>
      <c r="I46" s="116"/>
      <c r="J46" s="116"/>
      <c r="K46" s="117">
        <f>IF($C$4="citu pasākumu izmaksas",IF('3a+c+n'!$Q46="C",'3a+c+n'!K46,0))</f>
        <v>0</v>
      </c>
      <c r="L46" s="82">
        <f>IF($C$4="citu pasākumu izmaksas",IF('3a+c+n'!$Q46="C",'3a+c+n'!L46,0))</f>
        <v>0</v>
      </c>
      <c r="M46" s="116">
        <f>IF($C$4="citu pasākumu izmaksas",IF('3a+c+n'!$Q46="C",'3a+c+n'!M46,0))</f>
        <v>0</v>
      </c>
      <c r="N46" s="116">
        <f>IF($C$4="citu pasākumu izmaksas",IF('3a+c+n'!$Q46="C",'3a+c+n'!N46,0))</f>
        <v>0</v>
      </c>
      <c r="O46" s="116">
        <f>IF($C$4="citu pasākumu izmaksas",IF('3a+c+n'!$Q46="C",'3a+c+n'!O46,0))</f>
        <v>0</v>
      </c>
      <c r="P46" s="117">
        <f>IF($C$4="citu pasākumu izmaksas",IF('3a+c+n'!$Q46="C",'3a+c+n'!P46,0))</f>
        <v>0</v>
      </c>
    </row>
    <row r="47" spans="1:16" hidden="1" x14ac:dyDescent="0.2">
      <c r="A47" s="51">
        <f>IF(P47=0,0,IF(COUNTBLANK(P47)=1,0,COUNTA($P$14:P47)))</f>
        <v>0</v>
      </c>
      <c r="B47" s="24">
        <f>IF($C$4="citu pasākumu izmaksas",IF('3a+c+n'!$Q47="C",'3a+c+n'!B47,0))</f>
        <v>0</v>
      </c>
      <c r="C47" s="24">
        <f>IF($C$4="citu pasākumu izmaksas",IF('3a+c+n'!$Q47="C",'3a+c+n'!C47,0))</f>
        <v>0</v>
      </c>
      <c r="D47" s="24">
        <f>IF($C$4="citu pasākumu izmaksas",IF('3a+c+n'!$Q47="C",'3a+c+n'!D47,0))</f>
        <v>0</v>
      </c>
      <c r="E47" s="46"/>
      <c r="F47" s="65"/>
      <c r="G47" s="116"/>
      <c r="H47" s="116">
        <f>IF($C$4="citu pasākumu izmaksas",IF('3a+c+n'!$Q47="C",'3a+c+n'!H47,0))</f>
        <v>0</v>
      </c>
      <c r="I47" s="116"/>
      <c r="J47" s="116"/>
      <c r="K47" s="117">
        <f>IF($C$4="citu pasākumu izmaksas",IF('3a+c+n'!$Q47="C",'3a+c+n'!K47,0))</f>
        <v>0</v>
      </c>
      <c r="L47" s="82">
        <f>IF($C$4="citu pasākumu izmaksas",IF('3a+c+n'!$Q47="C",'3a+c+n'!L47,0))</f>
        <v>0</v>
      </c>
      <c r="M47" s="116">
        <f>IF($C$4="citu pasākumu izmaksas",IF('3a+c+n'!$Q47="C",'3a+c+n'!M47,0))</f>
        <v>0</v>
      </c>
      <c r="N47" s="116">
        <f>IF($C$4="citu pasākumu izmaksas",IF('3a+c+n'!$Q47="C",'3a+c+n'!N47,0))</f>
        <v>0</v>
      </c>
      <c r="O47" s="116">
        <f>IF($C$4="citu pasākumu izmaksas",IF('3a+c+n'!$Q47="C",'3a+c+n'!O47,0))</f>
        <v>0</v>
      </c>
      <c r="P47" s="117">
        <f>IF($C$4="citu pasākumu izmaksas",IF('3a+c+n'!$Q47="C",'3a+c+n'!P47,0))</f>
        <v>0</v>
      </c>
    </row>
    <row r="48" spans="1:16" hidden="1" x14ac:dyDescent="0.2">
      <c r="A48" s="51">
        <f>IF(P48=0,0,IF(COUNTBLANK(P48)=1,0,COUNTA($P$14:P48)))</f>
        <v>0</v>
      </c>
      <c r="B48" s="24">
        <f>IF($C$4="citu pasākumu izmaksas",IF('3a+c+n'!$Q48="C",'3a+c+n'!B48,0))</f>
        <v>0</v>
      </c>
      <c r="C48" s="24">
        <f>IF($C$4="citu pasākumu izmaksas",IF('3a+c+n'!$Q48="C",'3a+c+n'!C48,0))</f>
        <v>0</v>
      </c>
      <c r="D48" s="24">
        <f>IF($C$4="citu pasākumu izmaksas",IF('3a+c+n'!$Q48="C",'3a+c+n'!D48,0))</f>
        <v>0</v>
      </c>
      <c r="E48" s="46"/>
      <c r="F48" s="65"/>
      <c r="G48" s="116"/>
      <c r="H48" s="116">
        <f>IF($C$4="citu pasākumu izmaksas",IF('3a+c+n'!$Q48="C",'3a+c+n'!H48,0))</f>
        <v>0</v>
      </c>
      <c r="I48" s="116"/>
      <c r="J48" s="116"/>
      <c r="K48" s="117">
        <f>IF($C$4="citu pasākumu izmaksas",IF('3a+c+n'!$Q48="C",'3a+c+n'!K48,0))</f>
        <v>0</v>
      </c>
      <c r="L48" s="82">
        <f>IF($C$4="citu pasākumu izmaksas",IF('3a+c+n'!$Q48="C",'3a+c+n'!L48,0))</f>
        <v>0</v>
      </c>
      <c r="M48" s="116">
        <f>IF($C$4="citu pasākumu izmaksas",IF('3a+c+n'!$Q48="C",'3a+c+n'!M48,0))</f>
        <v>0</v>
      </c>
      <c r="N48" s="116">
        <f>IF($C$4="citu pasākumu izmaksas",IF('3a+c+n'!$Q48="C",'3a+c+n'!N48,0))</f>
        <v>0</v>
      </c>
      <c r="O48" s="116">
        <f>IF($C$4="citu pasākumu izmaksas",IF('3a+c+n'!$Q48="C",'3a+c+n'!O48,0))</f>
        <v>0</v>
      </c>
      <c r="P48" s="117">
        <f>IF($C$4="citu pasākumu izmaksas",IF('3a+c+n'!$Q48="C",'3a+c+n'!P48,0))</f>
        <v>0</v>
      </c>
    </row>
    <row r="49" spans="1:16" hidden="1" x14ac:dyDescent="0.2">
      <c r="A49" s="51">
        <f>IF(P49=0,0,IF(COUNTBLANK(P49)=1,0,COUNTA($P$14:P49)))</f>
        <v>0</v>
      </c>
      <c r="B49" s="24">
        <f>IF($C$4="citu pasākumu izmaksas",IF('3a+c+n'!$Q49="C",'3a+c+n'!B49,0))</f>
        <v>0</v>
      </c>
      <c r="C49" s="24">
        <f>IF($C$4="citu pasākumu izmaksas",IF('3a+c+n'!$Q49="C",'3a+c+n'!C49,0))</f>
        <v>0</v>
      </c>
      <c r="D49" s="24">
        <f>IF($C$4="citu pasākumu izmaksas",IF('3a+c+n'!$Q49="C",'3a+c+n'!D49,0))</f>
        <v>0</v>
      </c>
      <c r="E49" s="46"/>
      <c r="F49" s="65"/>
      <c r="G49" s="116"/>
      <c r="H49" s="116">
        <f>IF($C$4="citu pasākumu izmaksas",IF('3a+c+n'!$Q49="C",'3a+c+n'!H49,0))</f>
        <v>0</v>
      </c>
      <c r="I49" s="116"/>
      <c r="J49" s="116"/>
      <c r="K49" s="117">
        <f>IF($C$4="citu pasākumu izmaksas",IF('3a+c+n'!$Q49="C",'3a+c+n'!K49,0))</f>
        <v>0</v>
      </c>
      <c r="L49" s="82">
        <f>IF($C$4="citu pasākumu izmaksas",IF('3a+c+n'!$Q49="C",'3a+c+n'!L49,0))</f>
        <v>0</v>
      </c>
      <c r="M49" s="116">
        <f>IF($C$4="citu pasākumu izmaksas",IF('3a+c+n'!$Q49="C",'3a+c+n'!M49,0))</f>
        <v>0</v>
      </c>
      <c r="N49" s="116">
        <f>IF($C$4="citu pasākumu izmaksas",IF('3a+c+n'!$Q49="C",'3a+c+n'!N49,0))</f>
        <v>0</v>
      </c>
      <c r="O49" s="116">
        <f>IF($C$4="citu pasākumu izmaksas",IF('3a+c+n'!$Q49="C",'3a+c+n'!O49,0))</f>
        <v>0</v>
      </c>
      <c r="P49" s="117">
        <f>IF($C$4="citu pasākumu izmaksas",IF('3a+c+n'!$Q49="C",'3a+c+n'!P49,0))</f>
        <v>0</v>
      </c>
    </row>
    <row r="50" spans="1:16" hidden="1" x14ac:dyDescent="0.2">
      <c r="A50" s="51">
        <f>IF(P50=0,0,IF(COUNTBLANK(P50)=1,0,COUNTA($P$14:P50)))</f>
        <v>0</v>
      </c>
      <c r="B50" s="24">
        <f>IF($C$4="citu pasākumu izmaksas",IF('3a+c+n'!$Q50="C",'3a+c+n'!B50,0))</f>
        <v>0</v>
      </c>
      <c r="C50" s="24">
        <f>IF($C$4="citu pasākumu izmaksas",IF('3a+c+n'!$Q50="C",'3a+c+n'!C50,0))</f>
        <v>0</v>
      </c>
      <c r="D50" s="24">
        <f>IF($C$4="citu pasākumu izmaksas",IF('3a+c+n'!$Q50="C",'3a+c+n'!D50,0))</f>
        <v>0</v>
      </c>
      <c r="E50" s="46"/>
      <c r="F50" s="65"/>
      <c r="G50" s="116"/>
      <c r="H50" s="116">
        <f>IF($C$4="citu pasākumu izmaksas",IF('3a+c+n'!$Q50="C",'3a+c+n'!H50,0))</f>
        <v>0</v>
      </c>
      <c r="I50" s="116"/>
      <c r="J50" s="116"/>
      <c r="K50" s="117">
        <f>IF($C$4="citu pasākumu izmaksas",IF('3a+c+n'!$Q50="C",'3a+c+n'!K50,0))</f>
        <v>0</v>
      </c>
      <c r="L50" s="82">
        <f>IF($C$4="citu pasākumu izmaksas",IF('3a+c+n'!$Q50="C",'3a+c+n'!L50,0))</f>
        <v>0</v>
      </c>
      <c r="M50" s="116">
        <f>IF($C$4="citu pasākumu izmaksas",IF('3a+c+n'!$Q50="C",'3a+c+n'!M50,0))</f>
        <v>0</v>
      </c>
      <c r="N50" s="116">
        <f>IF($C$4="citu pasākumu izmaksas",IF('3a+c+n'!$Q50="C",'3a+c+n'!N50,0))</f>
        <v>0</v>
      </c>
      <c r="O50" s="116">
        <f>IF($C$4="citu pasākumu izmaksas",IF('3a+c+n'!$Q50="C",'3a+c+n'!O50,0))</f>
        <v>0</v>
      </c>
      <c r="P50" s="117">
        <f>IF($C$4="citu pasākumu izmaksas",IF('3a+c+n'!$Q50="C",'3a+c+n'!P50,0))</f>
        <v>0</v>
      </c>
    </row>
    <row r="51" spans="1:16" hidden="1" x14ac:dyDescent="0.2">
      <c r="A51" s="51">
        <f>IF(P51=0,0,IF(COUNTBLANK(P51)=1,0,COUNTA($P$14:P51)))</f>
        <v>0</v>
      </c>
      <c r="B51" s="24">
        <f>IF($C$4="citu pasākumu izmaksas",IF('3a+c+n'!$Q51="C",'3a+c+n'!B51,0))</f>
        <v>0</v>
      </c>
      <c r="C51" s="24">
        <f>IF($C$4="citu pasākumu izmaksas",IF('3a+c+n'!$Q51="C",'3a+c+n'!C51,0))</f>
        <v>0</v>
      </c>
      <c r="D51" s="24">
        <f>IF($C$4="citu pasākumu izmaksas",IF('3a+c+n'!$Q51="C",'3a+c+n'!D51,0))</f>
        <v>0</v>
      </c>
      <c r="E51" s="46"/>
      <c r="F51" s="65"/>
      <c r="G51" s="116"/>
      <c r="H51" s="116">
        <f>IF($C$4="citu pasākumu izmaksas",IF('3a+c+n'!$Q51="C",'3a+c+n'!H51,0))</f>
        <v>0</v>
      </c>
      <c r="I51" s="116"/>
      <c r="J51" s="116"/>
      <c r="K51" s="117">
        <f>IF($C$4="citu pasākumu izmaksas",IF('3a+c+n'!$Q51="C",'3a+c+n'!K51,0))</f>
        <v>0</v>
      </c>
      <c r="L51" s="82">
        <f>IF($C$4="citu pasākumu izmaksas",IF('3a+c+n'!$Q51="C",'3a+c+n'!L51,0))</f>
        <v>0</v>
      </c>
      <c r="M51" s="116">
        <f>IF($C$4="citu pasākumu izmaksas",IF('3a+c+n'!$Q51="C",'3a+c+n'!M51,0))</f>
        <v>0</v>
      </c>
      <c r="N51" s="116">
        <f>IF($C$4="citu pasākumu izmaksas",IF('3a+c+n'!$Q51="C",'3a+c+n'!N51,0))</f>
        <v>0</v>
      </c>
      <c r="O51" s="116">
        <f>IF($C$4="citu pasākumu izmaksas",IF('3a+c+n'!$Q51="C",'3a+c+n'!O51,0))</f>
        <v>0</v>
      </c>
      <c r="P51" s="117">
        <f>IF($C$4="citu pasākumu izmaksas",IF('3a+c+n'!$Q51="C",'3a+c+n'!P51,0))</f>
        <v>0</v>
      </c>
    </row>
    <row r="52" spans="1:16" hidden="1" x14ac:dyDescent="0.2">
      <c r="A52" s="51">
        <f>IF(P52=0,0,IF(COUNTBLANK(P52)=1,0,COUNTA($P$14:P52)))</f>
        <v>0</v>
      </c>
      <c r="B52" s="24">
        <f>IF($C$4="citu pasākumu izmaksas",IF('3a+c+n'!$Q52="C",'3a+c+n'!B52,0))</f>
        <v>0</v>
      </c>
      <c r="C52" s="24">
        <f>IF($C$4="citu pasākumu izmaksas",IF('3a+c+n'!$Q52="C",'3a+c+n'!C52,0))</f>
        <v>0</v>
      </c>
      <c r="D52" s="24">
        <f>IF($C$4="citu pasākumu izmaksas",IF('3a+c+n'!$Q52="C",'3a+c+n'!D52,0))</f>
        <v>0</v>
      </c>
      <c r="E52" s="46"/>
      <c r="F52" s="65"/>
      <c r="G52" s="116"/>
      <c r="H52" s="116">
        <f>IF($C$4="citu pasākumu izmaksas",IF('3a+c+n'!$Q52="C",'3a+c+n'!H52,0))</f>
        <v>0</v>
      </c>
      <c r="I52" s="116"/>
      <c r="J52" s="116"/>
      <c r="K52" s="117">
        <f>IF($C$4="citu pasākumu izmaksas",IF('3a+c+n'!$Q52="C",'3a+c+n'!K52,0))</f>
        <v>0</v>
      </c>
      <c r="L52" s="82">
        <f>IF($C$4="citu pasākumu izmaksas",IF('3a+c+n'!$Q52="C",'3a+c+n'!L52,0))</f>
        <v>0</v>
      </c>
      <c r="M52" s="116">
        <f>IF($C$4="citu pasākumu izmaksas",IF('3a+c+n'!$Q52="C",'3a+c+n'!M52,0))</f>
        <v>0</v>
      </c>
      <c r="N52" s="116">
        <f>IF($C$4="citu pasākumu izmaksas",IF('3a+c+n'!$Q52="C",'3a+c+n'!N52,0))</f>
        <v>0</v>
      </c>
      <c r="O52" s="116">
        <f>IF($C$4="citu pasākumu izmaksas",IF('3a+c+n'!$Q52="C",'3a+c+n'!O52,0))</f>
        <v>0</v>
      </c>
      <c r="P52" s="117">
        <f>IF($C$4="citu pasākumu izmaksas",IF('3a+c+n'!$Q52="C",'3a+c+n'!P52,0))</f>
        <v>0</v>
      </c>
    </row>
    <row r="53" spans="1:16" hidden="1" x14ac:dyDescent="0.2">
      <c r="A53" s="51">
        <f>IF(P53=0,0,IF(COUNTBLANK(P53)=1,0,COUNTA($P$14:P53)))</f>
        <v>0</v>
      </c>
      <c r="B53" s="24">
        <f>IF($C$4="citu pasākumu izmaksas",IF('3a+c+n'!$Q53="C",'3a+c+n'!B53,0))</f>
        <v>0</v>
      </c>
      <c r="C53" s="24">
        <f>IF($C$4="citu pasākumu izmaksas",IF('3a+c+n'!$Q53="C",'3a+c+n'!C53,0))</f>
        <v>0</v>
      </c>
      <c r="D53" s="24">
        <f>IF($C$4="citu pasākumu izmaksas",IF('3a+c+n'!$Q53="C",'3a+c+n'!D53,0))</f>
        <v>0</v>
      </c>
      <c r="E53" s="46"/>
      <c r="F53" s="65"/>
      <c r="G53" s="116"/>
      <c r="H53" s="116">
        <f>IF($C$4="citu pasākumu izmaksas",IF('3a+c+n'!$Q53="C",'3a+c+n'!H53,0))</f>
        <v>0</v>
      </c>
      <c r="I53" s="116"/>
      <c r="J53" s="116"/>
      <c r="K53" s="117">
        <f>IF($C$4="citu pasākumu izmaksas",IF('3a+c+n'!$Q53="C",'3a+c+n'!K53,0))</f>
        <v>0</v>
      </c>
      <c r="L53" s="82">
        <f>IF($C$4="citu pasākumu izmaksas",IF('3a+c+n'!$Q53="C",'3a+c+n'!L53,0))</f>
        <v>0</v>
      </c>
      <c r="M53" s="116">
        <f>IF($C$4="citu pasākumu izmaksas",IF('3a+c+n'!$Q53="C",'3a+c+n'!M53,0))</f>
        <v>0</v>
      </c>
      <c r="N53" s="116">
        <f>IF($C$4="citu pasākumu izmaksas",IF('3a+c+n'!$Q53="C",'3a+c+n'!N53,0))</f>
        <v>0</v>
      </c>
      <c r="O53" s="116">
        <f>IF($C$4="citu pasākumu izmaksas",IF('3a+c+n'!$Q53="C",'3a+c+n'!O53,0))</f>
        <v>0</v>
      </c>
      <c r="P53" s="117">
        <f>IF($C$4="citu pasākumu izmaksas",IF('3a+c+n'!$Q53="C",'3a+c+n'!P53,0))</f>
        <v>0</v>
      </c>
    </row>
    <row r="54" spans="1:16" hidden="1" x14ac:dyDescent="0.2">
      <c r="A54" s="51">
        <f>IF(P54=0,0,IF(COUNTBLANK(P54)=1,0,COUNTA($P$14:P54)))</f>
        <v>0</v>
      </c>
      <c r="B54" s="24">
        <f>IF($C$4="citu pasākumu izmaksas",IF('3a+c+n'!$Q54="C",'3a+c+n'!B54,0))</f>
        <v>0</v>
      </c>
      <c r="C54" s="24">
        <f>IF($C$4="citu pasākumu izmaksas",IF('3a+c+n'!$Q54="C",'3a+c+n'!C54,0))</f>
        <v>0</v>
      </c>
      <c r="D54" s="24">
        <f>IF($C$4="citu pasākumu izmaksas",IF('3a+c+n'!$Q54="C",'3a+c+n'!D54,0))</f>
        <v>0</v>
      </c>
      <c r="E54" s="46"/>
      <c r="F54" s="65"/>
      <c r="G54" s="116"/>
      <c r="H54" s="116">
        <f>IF($C$4="citu pasākumu izmaksas",IF('3a+c+n'!$Q54="C",'3a+c+n'!H54,0))</f>
        <v>0</v>
      </c>
      <c r="I54" s="116"/>
      <c r="J54" s="116"/>
      <c r="K54" s="117">
        <f>IF($C$4="citu pasākumu izmaksas",IF('3a+c+n'!$Q54="C",'3a+c+n'!K54,0))</f>
        <v>0</v>
      </c>
      <c r="L54" s="82">
        <f>IF($C$4="citu pasākumu izmaksas",IF('3a+c+n'!$Q54="C",'3a+c+n'!L54,0))</f>
        <v>0</v>
      </c>
      <c r="M54" s="116">
        <f>IF($C$4="citu pasākumu izmaksas",IF('3a+c+n'!$Q54="C",'3a+c+n'!M54,0))</f>
        <v>0</v>
      </c>
      <c r="N54" s="116">
        <f>IF($C$4="citu pasākumu izmaksas",IF('3a+c+n'!$Q54="C",'3a+c+n'!N54,0))</f>
        <v>0</v>
      </c>
      <c r="O54" s="116">
        <f>IF($C$4="citu pasākumu izmaksas",IF('3a+c+n'!$Q54="C",'3a+c+n'!O54,0))</f>
        <v>0</v>
      </c>
      <c r="P54" s="117">
        <f>IF($C$4="citu pasākumu izmaksas",IF('3a+c+n'!$Q54="C",'3a+c+n'!P54,0))</f>
        <v>0</v>
      </c>
    </row>
    <row r="55" spans="1:16" hidden="1" x14ac:dyDescent="0.2">
      <c r="A55" s="51">
        <f>IF(P55=0,0,IF(COUNTBLANK(P55)=1,0,COUNTA($P$14:P55)))</f>
        <v>0</v>
      </c>
      <c r="B55" s="24">
        <f>IF($C$4="citu pasākumu izmaksas",IF('3a+c+n'!$Q55="C",'3a+c+n'!B55,0))</f>
        <v>0</v>
      </c>
      <c r="C55" s="24">
        <f>IF($C$4="citu pasākumu izmaksas",IF('3a+c+n'!$Q55="C",'3a+c+n'!C55,0))</f>
        <v>0</v>
      </c>
      <c r="D55" s="24">
        <f>IF($C$4="citu pasākumu izmaksas",IF('3a+c+n'!$Q55="C",'3a+c+n'!D55,0))</f>
        <v>0</v>
      </c>
      <c r="E55" s="46"/>
      <c r="F55" s="65"/>
      <c r="G55" s="116"/>
      <c r="H55" s="116">
        <f>IF($C$4="citu pasākumu izmaksas",IF('3a+c+n'!$Q55="C",'3a+c+n'!H55,0))</f>
        <v>0</v>
      </c>
      <c r="I55" s="116"/>
      <c r="J55" s="116"/>
      <c r="K55" s="117">
        <f>IF($C$4="citu pasākumu izmaksas",IF('3a+c+n'!$Q55="C",'3a+c+n'!K55,0))</f>
        <v>0</v>
      </c>
      <c r="L55" s="82">
        <f>IF($C$4="citu pasākumu izmaksas",IF('3a+c+n'!$Q55="C",'3a+c+n'!L55,0))</f>
        <v>0</v>
      </c>
      <c r="M55" s="116">
        <f>IF($C$4="citu pasākumu izmaksas",IF('3a+c+n'!$Q55="C",'3a+c+n'!M55,0))</f>
        <v>0</v>
      </c>
      <c r="N55" s="116">
        <f>IF($C$4="citu pasākumu izmaksas",IF('3a+c+n'!$Q55="C",'3a+c+n'!N55,0))</f>
        <v>0</v>
      </c>
      <c r="O55" s="116">
        <f>IF($C$4="citu pasākumu izmaksas",IF('3a+c+n'!$Q55="C",'3a+c+n'!O55,0))</f>
        <v>0</v>
      </c>
      <c r="P55" s="117">
        <f>IF($C$4="citu pasākumu izmaksas",IF('3a+c+n'!$Q55="C",'3a+c+n'!P55,0))</f>
        <v>0</v>
      </c>
    </row>
    <row r="56" spans="1:16" hidden="1" x14ac:dyDescent="0.2">
      <c r="A56" s="51">
        <f>IF(P56=0,0,IF(COUNTBLANK(P56)=1,0,COUNTA($P$14:P56)))</f>
        <v>0</v>
      </c>
      <c r="B56" s="24">
        <f>IF($C$4="citu pasākumu izmaksas",IF('3a+c+n'!$Q56="C",'3a+c+n'!B56,0))</f>
        <v>0</v>
      </c>
      <c r="C56" s="24">
        <f>IF($C$4="citu pasākumu izmaksas",IF('3a+c+n'!$Q56="C",'3a+c+n'!C56,0))</f>
        <v>0</v>
      </c>
      <c r="D56" s="24">
        <f>IF($C$4="citu pasākumu izmaksas",IF('3a+c+n'!$Q56="C",'3a+c+n'!D56,0))</f>
        <v>0</v>
      </c>
      <c r="E56" s="46"/>
      <c r="F56" s="65"/>
      <c r="G56" s="116"/>
      <c r="H56" s="116">
        <f>IF($C$4="citu pasākumu izmaksas",IF('3a+c+n'!$Q56="C",'3a+c+n'!H56,0))</f>
        <v>0</v>
      </c>
      <c r="I56" s="116"/>
      <c r="J56" s="116"/>
      <c r="K56" s="117">
        <f>IF($C$4="citu pasākumu izmaksas",IF('3a+c+n'!$Q56="C",'3a+c+n'!K56,0))</f>
        <v>0</v>
      </c>
      <c r="L56" s="82">
        <f>IF($C$4="citu pasākumu izmaksas",IF('3a+c+n'!$Q56="C",'3a+c+n'!L56,0))</f>
        <v>0</v>
      </c>
      <c r="M56" s="116">
        <f>IF($C$4="citu pasākumu izmaksas",IF('3a+c+n'!$Q56="C",'3a+c+n'!M56,0))</f>
        <v>0</v>
      </c>
      <c r="N56" s="116">
        <f>IF($C$4="citu pasākumu izmaksas",IF('3a+c+n'!$Q56="C",'3a+c+n'!N56,0))</f>
        <v>0</v>
      </c>
      <c r="O56" s="116">
        <f>IF($C$4="citu pasākumu izmaksas",IF('3a+c+n'!$Q56="C",'3a+c+n'!O56,0))</f>
        <v>0</v>
      </c>
      <c r="P56" s="117">
        <f>IF($C$4="citu pasākumu izmaksas",IF('3a+c+n'!$Q56="C",'3a+c+n'!P56,0))</f>
        <v>0</v>
      </c>
    </row>
    <row r="57" spans="1:16" hidden="1" x14ac:dyDescent="0.2">
      <c r="A57" s="51">
        <f>IF(P57=0,0,IF(COUNTBLANK(P57)=1,0,COUNTA($P$14:P57)))</f>
        <v>0</v>
      </c>
      <c r="B57" s="24">
        <f>IF($C$4="citu pasākumu izmaksas",IF('3a+c+n'!$Q57="C",'3a+c+n'!B57,0))</f>
        <v>0</v>
      </c>
      <c r="C57" s="24">
        <f>IF($C$4="citu pasākumu izmaksas",IF('3a+c+n'!$Q57="C",'3a+c+n'!C57,0))</f>
        <v>0</v>
      </c>
      <c r="D57" s="24">
        <f>IF($C$4="citu pasākumu izmaksas",IF('3a+c+n'!$Q57="C",'3a+c+n'!D57,0))</f>
        <v>0</v>
      </c>
      <c r="E57" s="46"/>
      <c r="F57" s="65"/>
      <c r="G57" s="116"/>
      <c r="H57" s="116">
        <f>IF($C$4="citu pasākumu izmaksas",IF('3a+c+n'!$Q57="C",'3a+c+n'!H57,0))</f>
        <v>0</v>
      </c>
      <c r="I57" s="116"/>
      <c r="J57" s="116"/>
      <c r="K57" s="117">
        <f>IF($C$4="citu pasākumu izmaksas",IF('3a+c+n'!$Q57="C",'3a+c+n'!K57,0))</f>
        <v>0</v>
      </c>
      <c r="L57" s="82">
        <f>IF($C$4="citu pasākumu izmaksas",IF('3a+c+n'!$Q57="C",'3a+c+n'!L57,0))</f>
        <v>0</v>
      </c>
      <c r="M57" s="116">
        <f>IF($C$4="citu pasākumu izmaksas",IF('3a+c+n'!$Q57="C",'3a+c+n'!M57,0))</f>
        <v>0</v>
      </c>
      <c r="N57" s="116">
        <f>IF($C$4="citu pasākumu izmaksas",IF('3a+c+n'!$Q57="C",'3a+c+n'!N57,0))</f>
        <v>0</v>
      </c>
      <c r="O57" s="116">
        <f>IF($C$4="citu pasākumu izmaksas",IF('3a+c+n'!$Q57="C",'3a+c+n'!O57,0))</f>
        <v>0</v>
      </c>
      <c r="P57" s="117">
        <f>IF($C$4="citu pasākumu izmaksas",IF('3a+c+n'!$Q57="C",'3a+c+n'!P57,0))</f>
        <v>0</v>
      </c>
    </row>
    <row r="58" spans="1:16" hidden="1" x14ac:dyDescent="0.2">
      <c r="A58" s="51">
        <f>IF(P58=0,0,IF(COUNTBLANK(P58)=1,0,COUNTA($P$14:P58)))</f>
        <v>0</v>
      </c>
      <c r="B58" s="24">
        <f>IF($C$4="citu pasākumu izmaksas",IF('3a+c+n'!$Q58="C",'3a+c+n'!B58,0))</f>
        <v>0</v>
      </c>
      <c r="C58" s="24">
        <f>IF($C$4="citu pasākumu izmaksas",IF('3a+c+n'!$Q58="C",'3a+c+n'!C58,0))</f>
        <v>0</v>
      </c>
      <c r="D58" s="24">
        <f>IF($C$4="citu pasākumu izmaksas",IF('3a+c+n'!$Q58="C",'3a+c+n'!D58,0))</f>
        <v>0</v>
      </c>
      <c r="E58" s="46"/>
      <c r="F58" s="65"/>
      <c r="G58" s="116"/>
      <c r="H58" s="116">
        <f>IF($C$4="citu pasākumu izmaksas",IF('3a+c+n'!$Q58="C",'3a+c+n'!H58,0))</f>
        <v>0</v>
      </c>
      <c r="I58" s="116"/>
      <c r="J58" s="116"/>
      <c r="K58" s="117">
        <f>IF($C$4="citu pasākumu izmaksas",IF('3a+c+n'!$Q58="C",'3a+c+n'!K58,0))</f>
        <v>0</v>
      </c>
      <c r="L58" s="82">
        <f>IF($C$4="citu pasākumu izmaksas",IF('3a+c+n'!$Q58="C",'3a+c+n'!L58,0))</f>
        <v>0</v>
      </c>
      <c r="M58" s="116">
        <f>IF($C$4="citu pasākumu izmaksas",IF('3a+c+n'!$Q58="C",'3a+c+n'!M58,0))</f>
        <v>0</v>
      </c>
      <c r="N58" s="116">
        <f>IF($C$4="citu pasākumu izmaksas",IF('3a+c+n'!$Q58="C",'3a+c+n'!N58,0))</f>
        <v>0</v>
      </c>
      <c r="O58" s="116">
        <f>IF($C$4="citu pasākumu izmaksas",IF('3a+c+n'!$Q58="C",'3a+c+n'!O58,0))</f>
        <v>0</v>
      </c>
      <c r="P58" s="117">
        <f>IF($C$4="citu pasākumu izmaksas",IF('3a+c+n'!$Q58="C",'3a+c+n'!P58,0))</f>
        <v>0</v>
      </c>
    </row>
    <row r="59" spans="1:16" hidden="1" x14ac:dyDescent="0.2">
      <c r="A59" s="51">
        <f>IF(P59=0,0,IF(COUNTBLANK(P59)=1,0,COUNTA($P$14:P59)))</f>
        <v>0</v>
      </c>
      <c r="B59" s="24">
        <f>IF($C$4="citu pasākumu izmaksas",IF('3a+c+n'!$Q59="C",'3a+c+n'!B59,0))</f>
        <v>0</v>
      </c>
      <c r="C59" s="24">
        <f>IF($C$4="citu pasākumu izmaksas",IF('3a+c+n'!$Q59="C",'3a+c+n'!C59,0))</f>
        <v>0</v>
      </c>
      <c r="D59" s="24">
        <f>IF($C$4="citu pasākumu izmaksas",IF('3a+c+n'!$Q59="C",'3a+c+n'!D59,0))</f>
        <v>0</v>
      </c>
      <c r="E59" s="46"/>
      <c r="F59" s="65"/>
      <c r="G59" s="116"/>
      <c r="H59" s="116">
        <f>IF($C$4="citu pasākumu izmaksas",IF('3a+c+n'!$Q59="C",'3a+c+n'!H59,0))</f>
        <v>0</v>
      </c>
      <c r="I59" s="116"/>
      <c r="J59" s="116"/>
      <c r="K59" s="117">
        <f>IF($C$4="citu pasākumu izmaksas",IF('3a+c+n'!$Q59="C",'3a+c+n'!K59,0))</f>
        <v>0</v>
      </c>
      <c r="L59" s="82">
        <f>IF($C$4="citu pasākumu izmaksas",IF('3a+c+n'!$Q59="C",'3a+c+n'!L59,0))</f>
        <v>0</v>
      </c>
      <c r="M59" s="116">
        <f>IF($C$4="citu pasākumu izmaksas",IF('3a+c+n'!$Q59="C",'3a+c+n'!M59,0))</f>
        <v>0</v>
      </c>
      <c r="N59" s="116">
        <f>IF($C$4="citu pasākumu izmaksas",IF('3a+c+n'!$Q59="C",'3a+c+n'!N59,0))</f>
        <v>0</v>
      </c>
      <c r="O59" s="116">
        <f>IF($C$4="citu pasākumu izmaksas",IF('3a+c+n'!$Q59="C",'3a+c+n'!O59,0))</f>
        <v>0</v>
      </c>
      <c r="P59" s="117">
        <f>IF($C$4="citu pasākumu izmaksas",IF('3a+c+n'!$Q59="C",'3a+c+n'!P59,0))</f>
        <v>0</v>
      </c>
    </row>
    <row r="60" spans="1:16" hidden="1" x14ac:dyDescent="0.2">
      <c r="A60" s="51">
        <f>IF(P60=0,0,IF(COUNTBLANK(P60)=1,0,COUNTA($P$14:P60)))</f>
        <v>0</v>
      </c>
      <c r="B60" s="24">
        <f>IF($C$4="citu pasākumu izmaksas",IF('3a+c+n'!$Q60="C",'3a+c+n'!B60,0))</f>
        <v>0</v>
      </c>
      <c r="C60" s="24">
        <f>IF($C$4="citu pasākumu izmaksas",IF('3a+c+n'!$Q60="C",'3a+c+n'!C60,0))</f>
        <v>0</v>
      </c>
      <c r="D60" s="24">
        <f>IF($C$4="citu pasākumu izmaksas",IF('3a+c+n'!$Q60="C",'3a+c+n'!D60,0))</f>
        <v>0</v>
      </c>
      <c r="E60" s="46"/>
      <c r="F60" s="65"/>
      <c r="G60" s="116"/>
      <c r="H60" s="116">
        <f>IF($C$4="citu pasākumu izmaksas",IF('3a+c+n'!$Q60="C",'3a+c+n'!H60,0))</f>
        <v>0</v>
      </c>
      <c r="I60" s="116"/>
      <c r="J60" s="116"/>
      <c r="K60" s="117">
        <f>IF($C$4="citu pasākumu izmaksas",IF('3a+c+n'!$Q60="C",'3a+c+n'!K60,0))</f>
        <v>0</v>
      </c>
      <c r="L60" s="82">
        <f>IF($C$4="citu pasākumu izmaksas",IF('3a+c+n'!$Q60="C",'3a+c+n'!L60,0))</f>
        <v>0</v>
      </c>
      <c r="M60" s="116">
        <f>IF($C$4="citu pasākumu izmaksas",IF('3a+c+n'!$Q60="C",'3a+c+n'!M60,0))</f>
        <v>0</v>
      </c>
      <c r="N60" s="116">
        <f>IF($C$4="citu pasākumu izmaksas",IF('3a+c+n'!$Q60="C",'3a+c+n'!N60,0))</f>
        <v>0</v>
      </c>
      <c r="O60" s="116">
        <f>IF($C$4="citu pasākumu izmaksas",IF('3a+c+n'!$Q60="C",'3a+c+n'!O60,0))</f>
        <v>0</v>
      </c>
      <c r="P60" s="117">
        <f>IF($C$4="citu pasākumu izmaksas",IF('3a+c+n'!$Q60="C",'3a+c+n'!P60,0))</f>
        <v>0</v>
      </c>
    </row>
    <row r="61" spans="1:16" hidden="1" x14ac:dyDescent="0.2">
      <c r="A61" s="51">
        <f>IF(P61=0,0,IF(COUNTBLANK(P61)=1,0,COUNTA($P$14:P61)))</f>
        <v>0</v>
      </c>
      <c r="B61" s="24">
        <f>IF($C$4="citu pasākumu izmaksas",IF('3a+c+n'!$Q61="C",'3a+c+n'!B61,0))</f>
        <v>0</v>
      </c>
      <c r="C61" s="24">
        <f>IF($C$4="citu pasākumu izmaksas",IF('3a+c+n'!$Q61="C",'3a+c+n'!C61,0))</f>
        <v>0</v>
      </c>
      <c r="D61" s="24">
        <f>IF($C$4="citu pasākumu izmaksas",IF('3a+c+n'!$Q61="C",'3a+c+n'!D61,0))</f>
        <v>0</v>
      </c>
      <c r="E61" s="46"/>
      <c r="F61" s="65"/>
      <c r="G61" s="116"/>
      <c r="H61" s="116">
        <f>IF($C$4="citu pasākumu izmaksas",IF('3a+c+n'!$Q61="C",'3a+c+n'!H61,0))</f>
        <v>0</v>
      </c>
      <c r="I61" s="116"/>
      <c r="J61" s="116"/>
      <c r="K61" s="117">
        <f>IF($C$4="citu pasākumu izmaksas",IF('3a+c+n'!$Q61="C",'3a+c+n'!K61,0))</f>
        <v>0</v>
      </c>
      <c r="L61" s="82">
        <f>IF($C$4="citu pasākumu izmaksas",IF('3a+c+n'!$Q61="C",'3a+c+n'!L61,0))</f>
        <v>0</v>
      </c>
      <c r="M61" s="116">
        <f>IF($C$4="citu pasākumu izmaksas",IF('3a+c+n'!$Q61="C",'3a+c+n'!M61,0))</f>
        <v>0</v>
      </c>
      <c r="N61" s="116">
        <f>IF($C$4="citu pasākumu izmaksas",IF('3a+c+n'!$Q61="C",'3a+c+n'!N61,0))</f>
        <v>0</v>
      </c>
      <c r="O61" s="116">
        <f>IF($C$4="citu pasākumu izmaksas",IF('3a+c+n'!$Q61="C",'3a+c+n'!O61,0))</f>
        <v>0</v>
      </c>
      <c r="P61" s="117">
        <f>IF($C$4="citu pasākumu izmaksas",IF('3a+c+n'!$Q61="C",'3a+c+n'!P61,0))</f>
        <v>0</v>
      </c>
    </row>
    <row r="62" spans="1:16" hidden="1" x14ac:dyDescent="0.2">
      <c r="A62" s="51">
        <f>IF(P62=0,0,IF(COUNTBLANK(P62)=1,0,COUNTA($P$14:P62)))</f>
        <v>0</v>
      </c>
      <c r="B62" s="24">
        <f>IF($C$4="citu pasākumu izmaksas",IF('3a+c+n'!$Q62="C",'3a+c+n'!B62,0))</f>
        <v>0</v>
      </c>
      <c r="C62" s="24">
        <f>IF($C$4="citu pasākumu izmaksas",IF('3a+c+n'!$Q62="C",'3a+c+n'!C62,0))</f>
        <v>0</v>
      </c>
      <c r="D62" s="24">
        <f>IF($C$4="citu pasākumu izmaksas",IF('3a+c+n'!$Q62="C",'3a+c+n'!D62,0))</f>
        <v>0</v>
      </c>
      <c r="E62" s="46"/>
      <c r="F62" s="65"/>
      <c r="G62" s="116"/>
      <c r="H62" s="116">
        <f>IF($C$4="citu pasākumu izmaksas",IF('3a+c+n'!$Q62="C",'3a+c+n'!H62,0))</f>
        <v>0</v>
      </c>
      <c r="I62" s="116"/>
      <c r="J62" s="116"/>
      <c r="K62" s="117">
        <f>IF($C$4="citu pasākumu izmaksas",IF('3a+c+n'!$Q62="C",'3a+c+n'!K62,0))</f>
        <v>0</v>
      </c>
      <c r="L62" s="82">
        <f>IF($C$4="citu pasākumu izmaksas",IF('3a+c+n'!$Q62="C",'3a+c+n'!L62,0))</f>
        <v>0</v>
      </c>
      <c r="M62" s="116">
        <f>IF($C$4="citu pasākumu izmaksas",IF('3a+c+n'!$Q62="C",'3a+c+n'!M62,0))</f>
        <v>0</v>
      </c>
      <c r="N62" s="116">
        <f>IF($C$4="citu pasākumu izmaksas",IF('3a+c+n'!$Q62="C",'3a+c+n'!N62,0))</f>
        <v>0</v>
      </c>
      <c r="O62" s="116">
        <f>IF($C$4="citu pasākumu izmaksas",IF('3a+c+n'!$Q62="C",'3a+c+n'!O62,0))</f>
        <v>0</v>
      </c>
      <c r="P62" s="117">
        <f>IF($C$4="citu pasākumu izmaksas",IF('3a+c+n'!$Q62="C",'3a+c+n'!P62,0))</f>
        <v>0</v>
      </c>
    </row>
    <row r="63" spans="1:16" hidden="1" x14ac:dyDescent="0.2">
      <c r="A63" s="51">
        <f>IF(P63=0,0,IF(COUNTBLANK(P63)=1,0,COUNTA($P$14:P63)))</f>
        <v>0</v>
      </c>
      <c r="B63" s="24">
        <f>IF($C$4="citu pasākumu izmaksas",IF('3a+c+n'!$Q63="C",'3a+c+n'!B63,0))</f>
        <v>0</v>
      </c>
      <c r="C63" s="24">
        <f>IF($C$4="citu pasākumu izmaksas",IF('3a+c+n'!$Q63="C",'3a+c+n'!C63,0))</f>
        <v>0</v>
      </c>
      <c r="D63" s="24">
        <f>IF($C$4="citu pasākumu izmaksas",IF('3a+c+n'!$Q63="C",'3a+c+n'!D63,0))</f>
        <v>0</v>
      </c>
      <c r="E63" s="46"/>
      <c r="F63" s="65"/>
      <c r="G63" s="116"/>
      <c r="H63" s="116">
        <f>IF($C$4="citu pasākumu izmaksas",IF('3a+c+n'!$Q63="C",'3a+c+n'!H63,0))</f>
        <v>0</v>
      </c>
      <c r="I63" s="116"/>
      <c r="J63" s="116"/>
      <c r="K63" s="117">
        <f>IF($C$4="citu pasākumu izmaksas",IF('3a+c+n'!$Q63="C",'3a+c+n'!K63,0))</f>
        <v>0</v>
      </c>
      <c r="L63" s="82">
        <f>IF($C$4="citu pasākumu izmaksas",IF('3a+c+n'!$Q63="C",'3a+c+n'!L63,0))</f>
        <v>0</v>
      </c>
      <c r="M63" s="116">
        <f>IF($C$4="citu pasākumu izmaksas",IF('3a+c+n'!$Q63="C",'3a+c+n'!M63,0))</f>
        <v>0</v>
      </c>
      <c r="N63" s="116">
        <f>IF($C$4="citu pasākumu izmaksas",IF('3a+c+n'!$Q63="C",'3a+c+n'!N63,0))</f>
        <v>0</v>
      </c>
      <c r="O63" s="116">
        <f>IF($C$4="citu pasākumu izmaksas",IF('3a+c+n'!$Q63="C",'3a+c+n'!O63,0))</f>
        <v>0</v>
      </c>
      <c r="P63" s="117">
        <f>IF($C$4="citu pasākumu izmaksas",IF('3a+c+n'!$Q63="C",'3a+c+n'!P63,0))</f>
        <v>0</v>
      </c>
    </row>
    <row r="64" spans="1:16" hidden="1" x14ac:dyDescent="0.2">
      <c r="A64" s="51">
        <f>IF(P64=0,0,IF(COUNTBLANK(P64)=1,0,COUNTA($P$14:P64)))</f>
        <v>0</v>
      </c>
      <c r="B64" s="24">
        <f>IF($C$4="citu pasākumu izmaksas",IF('3a+c+n'!$Q64="C",'3a+c+n'!B64,0))</f>
        <v>0</v>
      </c>
      <c r="C64" s="24">
        <f>IF($C$4="citu pasākumu izmaksas",IF('3a+c+n'!$Q64="C",'3a+c+n'!C64,0))</f>
        <v>0</v>
      </c>
      <c r="D64" s="24">
        <f>IF($C$4="citu pasākumu izmaksas",IF('3a+c+n'!$Q64="C",'3a+c+n'!D64,0))</f>
        <v>0</v>
      </c>
      <c r="E64" s="46"/>
      <c r="F64" s="65"/>
      <c r="G64" s="116"/>
      <c r="H64" s="116">
        <f>IF($C$4="citu pasākumu izmaksas",IF('3a+c+n'!$Q64="C",'3a+c+n'!H64,0))</f>
        <v>0</v>
      </c>
      <c r="I64" s="116"/>
      <c r="J64" s="116"/>
      <c r="K64" s="117">
        <f>IF($C$4="citu pasākumu izmaksas",IF('3a+c+n'!$Q64="C",'3a+c+n'!K64,0))</f>
        <v>0</v>
      </c>
      <c r="L64" s="82">
        <f>IF($C$4="citu pasākumu izmaksas",IF('3a+c+n'!$Q64="C",'3a+c+n'!L64,0))</f>
        <v>0</v>
      </c>
      <c r="M64" s="116">
        <f>IF($C$4="citu pasākumu izmaksas",IF('3a+c+n'!$Q64="C",'3a+c+n'!M64,0))</f>
        <v>0</v>
      </c>
      <c r="N64" s="116">
        <f>IF($C$4="citu pasākumu izmaksas",IF('3a+c+n'!$Q64="C",'3a+c+n'!N64,0))</f>
        <v>0</v>
      </c>
      <c r="O64" s="116">
        <f>IF($C$4="citu pasākumu izmaksas",IF('3a+c+n'!$Q64="C",'3a+c+n'!O64,0))</f>
        <v>0</v>
      </c>
      <c r="P64" s="117">
        <f>IF($C$4="citu pasākumu izmaksas",IF('3a+c+n'!$Q64="C",'3a+c+n'!P64,0))</f>
        <v>0</v>
      </c>
    </row>
    <row r="65" spans="1:16" hidden="1" x14ac:dyDescent="0.2">
      <c r="A65" s="51">
        <f>IF(P65=0,0,IF(COUNTBLANK(P65)=1,0,COUNTA($P$14:P65)))</f>
        <v>0</v>
      </c>
      <c r="B65" s="24">
        <f>IF($C$4="citu pasākumu izmaksas",IF('3a+c+n'!$Q65="C",'3a+c+n'!B65,0))</f>
        <v>0</v>
      </c>
      <c r="C65" s="24">
        <f>IF($C$4="citu pasākumu izmaksas",IF('3a+c+n'!$Q65="C",'3a+c+n'!C65,0))</f>
        <v>0</v>
      </c>
      <c r="D65" s="24">
        <f>IF($C$4="citu pasākumu izmaksas",IF('3a+c+n'!$Q65="C",'3a+c+n'!D65,0))</f>
        <v>0</v>
      </c>
      <c r="E65" s="46"/>
      <c r="F65" s="65"/>
      <c r="G65" s="116"/>
      <c r="H65" s="116">
        <f>IF($C$4="citu pasākumu izmaksas",IF('3a+c+n'!$Q65="C",'3a+c+n'!H65,0))</f>
        <v>0</v>
      </c>
      <c r="I65" s="116"/>
      <c r="J65" s="116"/>
      <c r="K65" s="117">
        <f>IF($C$4="citu pasākumu izmaksas",IF('3a+c+n'!$Q65="C",'3a+c+n'!K65,0))</f>
        <v>0</v>
      </c>
      <c r="L65" s="82">
        <f>IF($C$4="citu pasākumu izmaksas",IF('3a+c+n'!$Q65="C",'3a+c+n'!L65,0))</f>
        <v>0</v>
      </c>
      <c r="M65" s="116">
        <f>IF($C$4="citu pasākumu izmaksas",IF('3a+c+n'!$Q65="C",'3a+c+n'!M65,0))</f>
        <v>0</v>
      </c>
      <c r="N65" s="116">
        <f>IF($C$4="citu pasākumu izmaksas",IF('3a+c+n'!$Q65="C",'3a+c+n'!N65,0))</f>
        <v>0</v>
      </c>
      <c r="O65" s="116">
        <f>IF($C$4="citu pasākumu izmaksas",IF('3a+c+n'!$Q65="C",'3a+c+n'!O65,0))</f>
        <v>0</v>
      </c>
      <c r="P65" s="117">
        <f>IF($C$4="citu pasākumu izmaksas",IF('3a+c+n'!$Q65="C",'3a+c+n'!P65,0))</f>
        <v>0</v>
      </c>
    </row>
    <row r="66" spans="1:16" hidden="1" x14ac:dyDescent="0.2">
      <c r="A66" s="51">
        <f>IF(P66=0,0,IF(COUNTBLANK(P66)=1,0,COUNTA($P$14:P66)))</f>
        <v>0</v>
      </c>
      <c r="B66" s="24">
        <f>IF($C$4="citu pasākumu izmaksas",IF('3a+c+n'!$Q66="C",'3a+c+n'!B66,0))</f>
        <v>0</v>
      </c>
      <c r="C66" s="24">
        <f>IF($C$4="citu pasākumu izmaksas",IF('3a+c+n'!$Q66="C",'3a+c+n'!C66,0))</f>
        <v>0</v>
      </c>
      <c r="D66" s="24">
        <f>IF($C$4="citu pasākumu izmaksas",IF('3a+c+n'!$Q66="C",'3a+c+n'!D66,0))</f>
        <v>0</v>
      </c>
      <c r="E66" s="46"/>
      <c r="F66" s="65"/>
      <c r="G66" s="116"/>
      <c r="H66" s="116">
        <f>IF($C$4="citu pasākumu izmaksas",IF('3a+c+n'!$Q66="C",'3a+c+n'!H66,0))</f>
        <v>0</v>
      </c>
      <c r="I66" s="116"/>
      <c r="J66" s="116"/>
      <c r="K66" s="117">
        <f>IF($C$4="citu pasākumu izmaksas",IF('3a+c+n'!$Q66="C",'3a+c+n'!K66,0))</f>
        <v>0</v>
      </c>
      <c r="L66" s="82">
        <f>IF($C$4="citu pasākumu izmaksas",IF('3a+c+n'!$Q66="C",'3a+c+n'!L66,0))</f>
        <v>0</v>
      </c>
      <c r="M66" s="116">
        <f>IF($C$4="citu pasākumu izmaksas",IF('3a+c+n'!$Q66="C",'3a+c+n'!M66,0))</f>
        <v>0</v>
      </c>
      <c r="N66" s="116">
        <f>IF($C$4="citu pasākumu izmaksas",IF('3a+c+n'!$Q66="C",'3a+c+n'!N66,0))</f>
        <v>0</v>
      </c>
      <c r="O66" s="116">
        <f>IF($C$4="citu pasākumu izmaksas",IF('3a+c+n'!$Q66="C",'3a+c+n'!O66,0))</f>
        <v>0</v>
      </c>
      <c r="P66" s="117">
        <f>IF($C$4="citu pasākumu izmaksas",IF('3a+c+n'!$Q66="C",'3a+c+n'!P66,0))</f>
        <v>0</v>
      </c>
    </row>
    <row r="67" spans="1:16" hidden="1" x14ac:dyDescent="0.2">
      <c r="A67" s="51">
        <f>IF(P67=0,0,IF(COUNTBLANK(P67)=1,0,COUNTA($P$14:P67)))</f>
        <v>0</v>
      </c>
      <c r="B67" s="24">
        <f>IF($C$4="citu pasākumu izmaksas",IF('3a+c+n'!$Q67="C",'3a+c+n'!B67,0))</f>
        <v>0</v>
      </c>
      <c r="C67" s="24">
        <f>IF($C$4="citu pasākumu izmaksas",IF('3a+c+n'!$Q67="C",'3a+c+n'!C67,0))</f>
        <v>0</v>
      </c>
      <c r="D67" s="24">
        <f>IF($C$4="citu pasākumu izmaksas",IF('3a+c+n'!$Q67="C",'3a+c+n'!D67,0))</f>
        <v>0</v>
      </c>
      <c r="E67" s="46"/>
      <c r="F67" s="65"/>
      <c r="G67" s="116"/>
      <c r="H67" s="116">
        <f>IF($C$4="citu pasākumu izmaksas",IF('3a+c+n'!$Q67="C",'3a+c+n'!H67,0))</f>
        <v>0</v>
      </c>
      <c r="I67" s="116"/>
      <c r="J67" s="116"/>
      <c r="K67" s="117">
        <f>IF($C$4="citu pasākumu izmaksas",IF('3a+c+n'!$Q67="C",'3a+c+n'!K67,0))</f>
        <v>0</v>
      </c>
      <c r="L67" s="82">
        <f>IF($C$4="citu pasākumu izmaksas",IF('3a+c+n'!$Q67="C",'3a+c+n'!L67,0))</f>
        <v>0</v>
      </c>
      <c r="M67" s="116">
        <f>IF($C$4="citu pasākumu izmaksas",IF('3a+c+n'!$Q67="C",'3a+c+n'!M67,0))</f>
        <v>0</v>
      </c>
      <c r="N67" s="116">
        <f>IF($C$4="citu pasākumu izmaksas",IF('3a+c+n'!$Q67="C",'3a+c+n'!N67,0))</f>
        <v>0</v>
      </c>
      <c r="O67" s="116">
        <f>IF($C$4="citu pasākumu izmaksas",IF('3a+c+n'!$Q67="C",'3a+c+n'!O67,0))</f>
        <v>0</v>
      </c>
      <c r="P67" s="117">
        <f>IF($C$4="citu pasākumu izmaksas",IF('3a+c+n'!$Q67="C",'3a+c+n'!P67,0))</f>
        <v>0</v>
      </c>
    </row>
    <row r="68" spans="1:16" hidden="1" x14ac:dyDescent="0.2">
      <c r="A68" s="51">
        <f>IF(P68=0,0,IF(COUNTBLANK(P68)=1,0,COUNTA($P$14:P68)))</f>
        <v>0</v>
      </c>
      <c r="B68" s="24">
        <f>IF($C$4="citu pasākumu izmaksas",IF('3a+c+n'!$Q68="C",'3a+c+n'!B68,0))</f>
        <v>0</v>
      </c>
      <c r="C68" s="24">
        <f>IF($C$4="citu pasākumu izmaksas",IF('3a+c+n'!$Q68="C",'3a+c+n'!C68,0))</f>
        <v>0</v>
      </c>
      <c r="D68" s="24">
        <f>IF($C$4="citu pasākumu izmaksas",IF('3a+c+n'!$Q68="C",'3a+c+n'!D68,0))</f>
        <v>0</v>
      </c>
      <c r="E68" s="46"/>
      <c r="F68" s="65"/>
      <c r="G68" s="116"/>
      <c r="H68" s="116">
        <f>IF($C$4="citu pasākumu izmaksas",IF('3a+c+n'!$Q68="C",'3a+c+n'!H68,0))</f>
        <v>0</v>
      </c>
      <c r="I68" s="116"/>
      <c r="J68" s="116"/>
      <c r="K68" s="117">
        <f>IF($C$4="citu pasākumu izmaksas",IF('3a+c+n'!$Q68="C",'3a+c+n'!K68,0))</f>
        <v>0</v>
      </c>
      <c r="L68" s="82">
        <f>IF($C$4="citu pasākumu izmaksas",IF('3a+c+n'!$Q68="C",'3a+c+n'!L68,0))</f>
        <v>0</v>
      </c>
      <c r="M68" s="116">
        <f>IF($C$4="citu pasākumu izmaksas",IF('3a+c+n'!$Q68="C",'3a+c+n'!M68,0))</f>
        <v>0</v>
      </c>
      <c r="N68" s="116">
        <f>IF($C$4="citu pasākumu izmaksas",IF('3a+c+n'!$Q68="C",'3a+c+n'!N68,0))</f>
        <v>0</v>
      </c>
      <c r="O68" s="116">
        <f>IF($C$4="citu pasākumu izmaksas",IF('3a+c+n'!$Q68="C",'3a+c+n'!O68,0))</f>
        <v>0</v>
      </c>
      <c r="P68" s="117">
        <f>IF($C$4="citu pasākumu izmaksas",IF('3a+c+n'!$Q68="C",'3a+c+n'!P68,0))</f>
        <v>0</v>
      </c>
    </row>
    <row r="69" spans="1:16" hidden="1" x14ac:dyDescent="0.2">
      <c r="A69" s="51">
        <f>IF(P69=0,0,IF(COUNTBLANK(P69)=1,0,COUNTA($P$14:P69)))</f>
        <v>0</v>
      </c>
      <c r="B69" s="24">
        <f>IF($C$4="citu pasākumu izmaksas",IF('3a+c+n'!$Q69="C",'3a+c+n'!B69,0))</f>
        <v>0</v>
      </c>
      <c r="C69" s="24">
        <f>IF($C$4="citu pasākumu izmaksas",IF('3a+c+n'!$Q69="C",'3a+c+n'!C69,0))</f>
        <v>0</v>
      </c>
      <c r="D69" s="24">
        <f>IF($C$4="citu pasākumu izmaksas",IF('3a+c+n'!$Q69="C",'3a+c+n'!D69,0))</f>
        <v>0</v>
      </c>
      <c r="E69" s="46"/>
      <c r="F69" s="65"/>
      <c r="G69" s="116"/>
      <c r="H69" s="116">
        <f>IF($C$4="citu pasākumu izmaksas",IF('3a+c+n'!$Q69="C",'3a+c+n'!H69,0))</f>
        <v>0</v>
      </c>
      <c r="I69" s="116"/>
      <c r="J69" s="116"/>
      <c r="K69" s="117">
        <f>IF($C$4="citu pasākumu izmaksas",IF('3a+c+n'!$Q69="C",'3a+c+n'!K69,0))</f>
        <v>0</v>
      </c>
      <c r="L69" s="82">
        <f>IF($C$4="citu pasākumu izmaksas",IF('3a+c+n'!$Q69="C",'3a+c+n'!L69,0))</f>
        <v>0</v>
      </c>
      <c r="M69" s="116">
        <f>IF($C$4="citu pasākumu izmaksas",IF('3a+c+n'!$Q69="C",'3a+c+n'!M69,0))</f>
        <v>0</v>
      </c>
      <c r="N69" s="116">
        <f>IF($C$4="citu pasākumu izmaksas",IF('3a+c+n'!$Q69="C",'3a+c+n'!N69,0))</f>
        <v>0</v>
      </c>
      <c r="O69" s="116">
        <f>IF($C$4="citu pasākumu izmaksas",IF('3a+c+n'!$Q69="C",'3a+c+n'!O69,0))</f>
        <v>0</v>
      </c>
      <c r="P69" s="117">
        <f>IF($C$4="citu pasākumu izmaksas",IF('3a+c+n'!$Q69="C",'3a+c+n'!P69,0))</f>
        <v>0</v>
      </c>
    </row>
    <row r="70" spans="1:16" hidden="1" x14ac:dyDescent="0.2">
      <c r="A70" s="51">
        <f>IF(P70=0,0,IF(COUNTBLANK(P70)=1,0,COUNTA($P$14:P70)))</f>
        <v>0</v>
      </c>
      <c r="B70" s="24">
        <f>IF($C$4="citu pasākumu izmaksas",IF('3a+c+n'!$Q70="C",'3a+c+n'!B70,0))</f>
        <v>0</v>
      </c>
      <c r="C70" s="24">
        <f>IF($C$4="citu pasākumu izmaksas",IF('3a+c+n'!$Q70="C",'3a+c+n'!C70,0))</f>
        <v>0</v>
      </c>
      <c r="D70" s="24">
        <f>IF($C$4="citu pasākumu izmaksas",IF('3a+c+n'!$Q70="C",'3a+c+n'!D70,0))</f>
        <v>0</v>
      </c>
      <c r="E70" s="46"/>
      <c r="F70" s="65"/>
      <c r="G70" s="116"/>
      <c r="H70" s="116">
        <f>IF($C$4="citu pasākumu izmaksas",IF('3a+c+n'!$Q70="C",'3a+c+n'!H70,0))</f>
        <v>0</v>
      </c>
      <c r="I70" s="116"/>
      <c r="J70" s="116"/>
      <c r="K70" s="117">
        <f>IF($C$4="citu pasākumu izmaksas",IF('3a+c+n'!$Q70="C",'3a+c+n'!K70,0))</f>
        <v>0</v>
      </c>
      <c r="L70" s="82">
        <f>IF($C$4="citu pasākumu izmaksas",IF('3a+c+n'!$Q70="C",'3a+c+n'!L70,0))</f>
        <v>0</v>
      </c>
      <c r="M70" s="116">
        <f>IF($C$4="citu pasākumu izmaksas",IF('3a+c+n'!$Q70="C",'3a+c+n'!M70,0))</f>
        <v>0</v>
      </c>
      <c r="N70" s="116">
        <f>IF($C$4="citu pasākumu izmaksas",IF('3a+c+n'!$Q70="C",'3a+c+n'!N70,0))</f>
        <v>0</v>
      </c>
      <c r="O70" s="116">
        <f>IF($C$4="citu pasākumu izmaksas",IF('3a+c+n'!$Q70="C",'3a+c+n'!O70,0))</f>
        <v>0</v>
      </c>
      <c r="P70" s="117">
        <f>IF($C$4="citu pasākumu izmaksas",IF('3a+c+n'!$Q70="C",'3a+c+n'!P70,0))</f>
        <v>0</v>
      </c>
    </row>
    <row r="71" spans="1:16" hidden="1" x14ac:dyDescent="0.2">
      <c r="A71" s="51">
        <f>IF(P71=0,0,IF(COUNTBLANK(P71)=1,0,COUNTA($P$14:P71)))</f>
        <v>0</v>
      </c>
      <c r="B71" s="24">
        <f>IF($C$4="citu pasākumu izmaksas",IF('3a+c+n'!$Q71="C",'3a+c+n'!B71,0))</f>
        <v>0</v>
      </c>
      <c r="C71" s="24">
        <f>IF($C$4="citu pasākumu izmaksas",IF('3a+c+n'!$Q71="C",'3a+c+n'!C71,0))</f>
        <v>0</v>
      </c>
      <c r="D71" s="24">
        <f>IF($C$4="citu pasākumu izmaksas",IF('3a+c+n'!$Q71="C",'3a+c+n'!D71,0))</f>
        <v>0</v>
      </c>
      <c r="E71" s="46"/>
      <c r="F71" s="65"/>
      <c r="G71" s="116"/>
      <c r="H71" s="116">
        <f>IF($C$4="citu pasākumu izmaksas",IF('3a+c+n'!$Q71="C",'3a+c+n'!H71,0))</f>
        <v>0</v>
      </c>
      <c r="I71" s="116"/>
      <c r="J71" s="116"/>
      <c r="K71" s="117">
        <f>IF($C$4="citu pasākumu izmaksas",IF('3a+c+n'!$Q71="C",'3a+c+n'!K71,0))</f>
        <v>0</v>
      </c>
      <c r="L71" s="82">
        <f>IF($C$4="citu pasākumu izmaksas",IF('3a+c+n'!$Q71="C",'3a+c+n'!L71,0))</f>
        <v>0</v>
      </c>
      <c r="M71" s="116">
        <f>IF($C$4="citu pasākumu izmaksas",IF('3a+c+n'!$Q71="C",'3a+c+n'!M71,0))</f>
        <v>0</v>
      </c>
      <c r="N71" s="116">
        <f>IF($C$4="citu pasākumu izmaksas",IF('3a+c+n'!$Q71="C",'3a+c+n'!N71,0))</f>
        <v>0</v>
      </c>
      <c r="O71" s="116">
        <f>IF($C$4="citu pasākumu izmaksas",IF('3a+c+n'!$Q71="C",'3a+c+n'!O71,0))</f>
        <v>0</v>
      </c>
      <c r="P71" s="117">
        <f>IF($C$4="citu pasākumu izmaksas",IF('3a+c+n'!$Q71="C",'3a+c+n'!P71,0))</f>
        <v>0</v>
      </c>
    </row>
    <row r="72" spans="1:16" hidden="1" x14ac:dyDescent="0.2">
      <c r="A72" s="51">
        <f>IF(P72=0,0,IF(COUNTBLANK(P72)=1,0,COUNTA($P$14:P72)))</f>
        <v>0</v>
      </c>
      <c r="B72" s="24">
        <f>IF($C$4="citu pasākumu izmaksas",IF('3a+c+n'!$Q72="C",'3a+c+n'!B72,0))</f>
        <v>0</v>
      </c>
      <c r="C72" s="24">
        <f>IF($C$4="citu pasākumu izmaksas",IF('3a+c+n'!$Q72="C",'3a+c+n'!C72,0))</f>
        <v>0</v>
      </c>
      <c r="D72" s="24">
        <f>IF($C$4="citu pasākumu izmaksas",IF('3a+c+n'!$Q72="C",'3a+c+n'!D72,0))</f>
        <v>0</v>
      </c>
      <c r="E72" s="46"/>
      <c r="F72" s="65"/>
      <c r="G72" s="116"/>
      <c r="H72" s="116">
        <f>IF($C$4="citu pasākumu izmaksas",IF('3a+c+n'!$Q72="C",'3a+c+n'!H72,0))</f>
        <v>0</v>
      </c>
      <c r="I72" s="116"/>
      <c r="J72" s="116"/>
      <c r="K72" s="117">
        <f>IF($C$4="citu pasākumu izmaksas",IF('3a+c+n'!$Q72="C",'3a+c+n'!K72,0))</f>
        <v>0</v>
      </c>
      <c r="L72" s="82">
        <f>IF($C$4="citu pasākumu izmaksas",IF('3a+c+n'!$Q72="C",'3a+c+n'!L72,0))</f>
        <v>0</v>
      </c>
      <c r="M72" s="116">
        <f>IF($C$4="citu pasākumu izmaksas",IF('3a+c+n'!$Q72="C",'3a+c+n'!M72,0))</f>
        <v>0</v>
      </c>
      <c r="N72" s="116">
        <f>IF($C$4="citu pasākumu izmaksas",IF('3a+c+n'!$Q72="C",'3a+c+n'!N72,0))</f>
        <v>0</v>
      </c>
      <c r="O72" s="116">
        <f>IF($C$4="citu pasākumu izmaksas",IF('3a+c+n'!$Q72="C",'3a+c+n'!O72,0))</f>
        <v>0</v>
      </c>
      <c r="P72" s="117">
        <f>IF($C$4="citu pasākumu izmaksas",IF('3a+c+n'!$Q72="C",'3a+c+n'!P72,0))</f>
        <v>0</v>
      </c>
    </row>
    <row r="73" spans="1:16" hidden="1" x14ac:dyDescent="0.2">
      <c r="A73" s="51">
        <f>IF(P73=0,0,IF(COUNTBLANK(P73)=1,0,COUNTA($P$14:P73)))</f>
        <v>0</v>
      </c>
      <c r="B73" s="24">
        <f>IF($C$4="citu pasākumu izmaksas",IF('3a+c+n'!$Q73="C",'3a+c+n'!B73,0))</f>
        <v>0</v>
      </c>
      <c r="C73" s="24">
        <f>IF($C$4="citu pasākumu izmaksas",IF('3a+c+n'!$Q73="C",'3a+c+n'!C73,0))</f>
        <v>0</v>
      </c>
      <c r="D73" s="24">
        <f>IF($C$4="citu pasākumu izmaksas",IF('3a+c+n'!$Q73="C",'3a+c+n'!D73,0))</f>
        <v>0</v>
      </c>
      <c r="E73" s="46"/>
      <c r="F73" s="65"/>
      <c r="G73" s="116"/>
      <c r="H73" s="116">
        <f>IF($C$4="citu pasākumu izmaksas",IF('3a+c+n'!$Q73="C",'3a+c+n'!H73,0))</f>
        <v>0</v>
      </c>
      <c r="I73" s="116"/>
      <c r="J73" s="116"/>
      <c r="K73" s="117">
        <f>IF($C$4="citu pasākumu izmaksas",IF('3a+c+n'!$Q73="C",'3a+c+n'!K73,0))</f>
        <v>0</v>
      </c>
      <c r="L73" s="82">
        <f>IF($C$4="citu pasākumu izmaksas",IF('3a+c+n'!$Q73="C",'3a+c+n'!L73,0))</f>
        <v>0</v>
      </c>
      <c r="M73" s="116">
        <f>IF($C$4="citu pasākumu izmaksas",IF('3a+c+n'!$Q73="C",'3a+c+n'!M73,0))</f>
        <v>0</v>
      </c>
      <c r="N73" s="116">
        <f>IF($C$4="citu pasākumu izmaksas",IF('3a+c+n'!$Q73="C",'3a+c+n'!N73,0))</f>
        <v>0</v>
      </c>
      <c r="O73" s="116">
        <f>IF($C$4="citu pasākumu izmaksas",IF('3a+c+n'!$Q73="C",'3a+c+n'!O73,0))</f>
        <v>0</v>
      </c>
      <c r="P73" s="117">
        <f>IF($C$4="citu pasākumu izmaksas",IF('3a+c+n'!$Q73="C",'3a+c+n'!P73,0))</f>
        <v>0</v>
      </c>
    </row>
    <row r="74" spans="1:16" hidden="1" x14ac:dyDescent="0.2">
      <c r="A74" s="51">
        <f>IF(P74=0,0,IF(COUNTBLANK(P74)=1,0,COUNTA($P$14:P74)))</f>
        <v>0</v>
      </c>
      <c r="B74" s="24">
        <f>IF($C$4="citu pasākumu izmaksas",IF('3a+c+n'!$Q74="C",'3a+c+n'!B74,0))</f>
        <v>0</v>
      </c>
      <c r="C74" s="24">
        <f>IF($C$4="citu pasākumu izmaksas",IF('3a+c+n'!$Q74="C",'3a+c+n'!C74,0))</f>
        <v>0</v>
      </c>
      <c r="D74" s="24">
        <f>IF($C$4="citu pasākumu izmaksas",IF('3a+c+n'!$Q74="C",'3a+c+n'!D74,0))</f>
        <v>0</v>
      </c>
      <c r="E74" s="46"/>
      <c r="F74" s="65"/>
      <c r="G74" s="116"/>
      <c r="H74" s="116">
        <f>IF($C$4="citu pasākumu izmaksas",IF('3a+c+n'!$Q74="C",'3a+c+n'!H74,0))</f>
        <v>0</v>
      </c>
      <c r="I74" s="116"/>
      <c r="J74" s="116"/>
      <c r="K74" s="117">
        <f>IF($C$4="citu pasākumu izmaksas",IF('3a+c+n'!$Q74="C",'3a+c+n'!K74,0))</f>
        <v>0</v>
      </c>
      <c r="L74" s="82">
        <f>IF($C$4="citu pasākumu izmaksas",IF('3a+c+n'!$Q74="C",'3a+c+n'!L74,0))</f>
        <v>0</v>
      </c>
      <c r="M74" s="116">
        <f>IF($C$4="citu pasākumu izmaksas",IF('3a+c+n'!$Q74="C",'3a+c+n'!M74,0))</f>
        <v>0</v>
      </c>
      <c r="N74" s="116">
        <f>IF($C$4="citu pasākumu izmaksas",IF('3a+c+n'!$Q74="C",'3a+c+n'!N74,0))</f>
        <v>0</v>
      </c>
      <c r="O74" s="116">
        <f>IF($C$4="citu pasākumu izmaksas",IF('3a+c+n'!$Q74="C",'3a+c+n'!O74,0))</f>
        <v>0</v>
      </c>
      <c r="P74" s="117">
        <f>IF($C$4="citu pasākumu izmaksas",IF('3a+c+n'!$Q74="C",'3a+c+n'!P74,0))</f>
        <v>0</v>
      </c>
    </row>
    <row r="75" spans="1:16" hidden="1" x14ac:dyDescent="0.2">
      <c r="A75" s="51">
        <f>IF(P75=0,0,IF(COUNTBLANK(P75)=1,0,COUNTA($P$14:P75)))</f>
        <v>0</v>
      </c>
      <c r="B75" s="24">
        <f>IF($C$4="citu pasākumu izmaksas",IF('3a+c+n'!$Q75="C",'3a+c+n'!B75,0))</f>
        <v>0</v>
      </c>
      <c r="C75" s="24">
        <f>IF($C$4="citu pasākumu izmaksas",IF('3a+c+n'!$Q75="C",'3a+c+n'!C75,0))</f>
        <v>0</v>
      </c>
      <c r="D75" s="24">
        <f>IF($C$4="citu pasākumu izmaksas",IF('3a+c+n'!$Q75="C",'3a+c+n'!D75,0))</f>
        <v>0</v>
      </c>
      <c r="E75" s="46"/>
      <c r="F75" s="65"/>
      <c r="G75" s="116"/>
      <c r="H75" s="116">
        <f>IF($C$4="citu pasākumu izmaksas",IF('3a+c+n'!$Q75="C",'3a+c+n'!H75,0))</f>
        <v>0</v>
      </c>
      <c r="I75" s="116"/>
      <c r="J75" s="116"/>
      <c r="K75" s="117">
        <f>IF($C$4="citu pasākumu izmaksas",IF('3a+c+n'!$Q75="C",'3a+c+n'!K75,0))</f>
        <v>0</v>
      </c>
      <c r="L75" s="82">
        <f>IF($C$4="citu pasākumu izmaksas",IF('3a+c+n'!$Q75="C",'3a+c+n'!L75,0))</f>
        <v>0</v>
      </c>
      <c r="M75" s="116">
        <f>IF($C$4="citu pasākumu izmaksas",IF('3a+c+n'!$Q75="C",'3a+c+n'!M75,0))</f>
        <v>0</v>
      </c>
      <c r="N75" s="116">
        <f>IF($C$4="citu pasākumu izmaksas",IF('3a+c+n'!$Q75="C",'3a+c+n'!N75,0))</f>
        <v>0</v>
      </c>
      <c r="O75" s="116">
        <f>IF($C$4="citu pasākumu izmaksas",IF('3a+c+n'!$Q75="C",'3a+c+n'!O75,0))</f>
        <v>0</v>
      </c>
      <c r="P75" s="117">
        <f>IF($C$4="citu pasākumu izmaksas",IF('3a+c+n'!$Q75="C",'3a+c+n'!P75,0))</f>
        <v>0</v>
      </c>
    </row>
    <row r="76" spans="1:16" hidden="1" x14ac:dyDescent="0.2">
      <c r="A76" s="51">
        <f>IF(P76=0,0,IF(COUNTBLANK(P76)=1,0,COUNTA($P$14:P76)))</f>
        <v>0</v>
      </c>
      <c r="B76" s="24">
        <f>IF($C$4="citu pasākumu izmaksas",IF('3a+c+n'!$Q76="C",'3a+c+n'!B76,0))</f>
        <v>0</v>
      </c>
      <c r="C76" s="24">
        <f>IF($C$4="citu pasākumu izmaksas",IF('3a+c+n'!$Q76="C",'3a+c+n'!C76,0))</f>
        <v>0</v>
      </c>
      <c r="D76" s="24">
        <f>IF($C$4="citu pasākumu izmaksas",IF('3a+c+n'!$Q76="C",'3a+c+n'!D76,0))</f>
        <v>0</v>
      </c>
      <c r="E76" s="46"/>
      <c r="F76" s="65"/>
      <c r="G76" s="116"/>
      <c r="H76" s="116">
        <f>IF($C$4="citu pasākumu izmaksas",IF('3a+c+n'!$Q76="C",'3a+c+n'!H76,0))</f>
        <v>0</v>
      </c>
      <c r="I76" s="116"/>
      <c r="J76" s="116"/>
      <c r="K76" s="117">
        <f>IF($C$4="citu pasākumu izmaksas",IF('3a+c+n'!$Q76="C",'3a+c+n'!K76,0))</f>
        <v>0</v>
      </c>
      <c r="L76" s="82">
        <f>IF($C$4="citu pasākumu izmaksas",IF('3a+c+n'!$Q76="C",'3a+c+n'!L76,0))</f>
        <v>0</v>
      </c>
      <c r="M76" s="116">
        <f>IF($C$4="citu pasākumu izmaksas",IF('3a+c+n'!$Q76="C",'3a+c+n'!M76,0))</f>
        <v>0</v>
      </c>
      <c r="N76" s="116">
        <f>IF($C$4="citu pasākumu izmaksas",IF('3a+c+n'!$Q76="C",'3a+c+n'!N76,0))</f>
        <v>0</v>
      </c>
      <c r="O76" s="116">
        <f>IF($C$4="citu pasākumu izmaksas",IF('3a+c+n'!$Q76="C",'3a+c+n'!O76,0))</f>
        <v>0</v>
      </c>
      <c r="P76" s="117">
        <f>IF($C$4="citu pasākumu izmaksas",IF('3a+c+n'!$Q76="C",'3a+c+n'!P76,0))</f>
        <v>0</v>
      </c>
    </row>
    <row r="77" spans="1:16" hidden="1" x14ac:dyDescent="0.2">
      <c r="A77" s="51">
        <f>IF(P77=0,0,IF(COUNTBLANK(P77)=1,0,COUNTA($P$14:P77)))</f>
        <v>0</v>
      </c>
      <c r="B77" s="24">
        <f>IF($C$4="citu pasākumu izmaksas",IF('3a+c+n'!$Q77="C",'3a+c+n'!B77,0))</f>
        <v>0</v>
      </c>
      <c r="C77" s="24">
        <f>IF($C$4="citu pasākumu izmaksas",IF('3a+c+n'!$Q77="C",'3a+c+n'!C77,0))</f>
        <v>0</v>
      </c>
      <c r="D77" s="24">
        <f>IF($C$4="citu pasākumu izmaksas",IF('3a+c+n'!$Q77="C",'3a+c+n'!D77,0))</f>
        <v>0</v>
      </c>
      <c r="E77" s="46"/>
      <c r="F77" s="65"/>
      <c r="G77" s="116"/>
      <c r="H77" s="116">
        <f>IF($C$4="citu pasākumu izmaksas",IF('3a+c+n'!$Q77="C",'3a+c+n'!H77,0))</f>
        <v>0</v>
      </c>
      <c r="I77" s="116"/>
      <c r="J77" s="116"/>
      <c r="K77" s="117">
        <f>IF($C$4="citu pasākumu izmaksas",IF('3a+c+n'!$Q77="C",'3a+c+n'!K77,0))</f>
        <v>0</v>
      </c>
      <c r="L77" s="82">
        <f>IF($C$4="citu pasākumu izmaksas",IF('3a+c+n'!$Q77="C",'3a+c+n'!L77,0))</f>
        <v>0</v>
      </c>
      <c r="M77" s="116">
        <f>IF($C$4="citu pasākumu izmaksas",IF('3a+c+n'!$Q77="C",'3a+c+n'!M77,0))</f>
        <v>0</v>
      </c>
      <c r="N77" s="116">
        <f>IF($C$4="citu pasākumu izmaksas",IF('3a+c+n'!$Q77="C",'3a+c+n'!N77,0))</f>
        <v>0</v>
      </c>
      <c r="O77" s="116">
        <f>IF($C$4="citu pasākumu izmaksas",IF('3a+c+n'!$Q77="C",'3a+c+n'!O77,0))</f>
        <v>0</v>
      </c>
      <c r="P77" s="117">
        <f>IF($C$4="citu pasākumu izmaksas",IF('3a+c+n'!$Q77="C",'3a+c+n'!P77,0))</f>
        <v>0</v>
      </c>
    </row>
    <row r="78" spans="1:16" hidden="1" x14ac:dyDescent="0.2">
      <c r="A78" s="51">
        <f>IF(P78=0,0,IF(COUNTBLANK(P78)=1,0,COUNTA($P$14:P78)))</f>
        <v>0</v>
      </c>
      <c r="B78" s="24">
        <f>IF($C$4="citu pasākumu izmaksas",IF('3a+c+n'!$Q78="C",'3a+c+n'!B78,0))</f>
        <v>0</v>
      </c>
      <c r="C78" s="24">
        <f>IF($C$4="citu pasākumu izmaksas",IF('3a+c+n'!$Q78="C",'3a+c+n'!C78,0))</f>
        <v>0</v>
      </c>
      <c r="D78" s="24">
        <f>IF($C$4="citu pasākumu izmaksas",IF('3a+c+n'!$Q78="C",'3a+c+n'!D78,0))</f>
        <v>0</v>
      </c>
      <c r="E78" s="46"/>
      <c r="F78" s="65"/>
      <c r="G78" s="116"/>
      <c r="H78" s="116">
        <f>IF($C$4="citu pasākumu izmaksas",IF('3a+c+n'!$Q78="C",'3a+c+n'!H78,0))</f>
        <v>0</v>
      </c>
      <c r="I78" s="116"/>
      <c r="J78" s="116"/>
      <c r="K78" s="117">
        <f>IF($C$4="citu pasākumu izmaksas",IF('3a+c+n'!$Q78="C",'3a+c+n'!K78,0))</f>
        <v>0</v>
      </c>
      <c r="L78" s="82">
        <f>IF($C$4="citu pasākumu izmaksas",IF('3a+c+n'!$Q78="C",'3a+c+n'!L78,0))</f>
        <v>0</v>
      </c>
      <c r="M78" s="116">
        <f>IF($C$4="citu pasākumu izmaksas",IF('3a+c+n'!$Q78="C",'3a+c+n'!M78,0))</f>
        <v>0</v>
      </c>
      <c r="N78" s="116">
        <f>IF($C$4="citu pasākumu izmaksas",IF('3a+c+n'!$Q78="C",'3a+c+n'!N78,0))</f>
        <v>0</v>
      </c>
      <c r="O78" s="116">
        <f>IF($C$4="citu pasākumu izmaksas",IF('3a+c+n'!$Q78="C",'3a+c+n'!O78,0))</f>
        <v>0</v>
      </c>
      <c r="P78" s="117">
        <f>IF($C$4="citu pasākumu izmaksas",IF('3a+c+n'!$Q78="C",'3a+c+n'!P78,0))</f>
        <v>0</v>
      </c>
    </row>
    <row r="79" spans="1:16" hidden="1" x14ac:dyDescent="0.2">
      <c r="A79" s="51">
        <f>IF(P79=0,0,IF(COUNTBLANK(P79)=1,0,COUNTA($P$14:P79)))</f>
        <v>0</v>
      </c>
      <c r="B79" s="24">
        <f>IF($C$4="citu pasākumu izmaksas",IF('3a+c+n'!$Q79="C",'3a+c+n'!B79,0))</f>
        <v>0</v>
      </c>
      <c r="C79" s="24">
        <f>IF($C$4="citu pasākumu izmaksas",IF('3a+c+n'!$Q79="C",'3a+c+n'!C79,0))</f>
        <v>0</v>
      </c>
      <c r="D79" s="24">
        <f>IF($C$4="citu pasākumu izmaksas",IF('3a+c+n'!$Q79="C",'3a+c+n'!D79,0))</f>
        <v>0</v>
      </c>
      <c r="E79" s="46"/>
      <c r="F79" s="65"/>
      <c r="G79" s="116"/>
      <c r="H79" s="116">
        <f>IF($C$4="citu pasākumu izmaksas",IF('3a+c+n'!$Q79="C",'3a+c+n'!H79,0))</f>
        <v>0</v>
      </c>
      <c r="I79" s="116"/>
      <c r="J79" s="116"/>
      <c r="K79" s="117">
        <f>IF($C$4="citu pasākumu izmaksas",IF('3a+c+n'!$Q79="C",'3a+c+n'!K79,0))</f>
        <v>0</v>
      </c>
      <c r="L79" s="82">
        <f>IF($C$4="citu pasākumu izmaksas",IF('3a+c+n'!$Q79="C",'3a+c+n'!L79,0))</f>
        <v>0</v>
      </c>
      <c r="M79" s="116">
        <f>IF($C$4="citu pasākumu izmaksas",IF('3a+c+n'!$Q79="C",'3a+c+n'!M79,0))</f>
        <v>0</v>
      </c>
      <c r="N79" s="116">
        <f>IF($C$4="citu pasākumu izmaksas",IF('3a+c+n'!$Q79="C",'3a+c+n'!N79,0))</f>
        <v>0</v>
      </c>
      <c r="O79" s="116">
        <f>IF($C$4="citu pasākumu izmaksas",IF('3a+c+n'!$Q79="C",'3a+c+n'!O79,0))</f>
        <v>0</v>
      </c>
      <c r="P79" s="117">
        <f>IF($C$4="citu pasākumu izmaksas",IF('3a+c+n'!$Q79="C",'3a+c+n'!P79,0))</f>
        <v>0</v>
      </c>
    </row>
    <row r="80" spans="1:16" hidden="1" x14ac:dyDescent="0.2">
      <c r="A80" s="51">
        <f>IF(P80=0,0,IF(COUNTBLANK(P80)=1,0,COUNTA($P$14:P80)))</f>
        <v>0</v>
      </c>
      <c r="B80" s="24">
        <f>IF($C$4="citu pasākumu izmaksas",IF('3a+c+n'!$Q80="C",'3a+c+n'!B80,0))</f>
        <v>0</v>
      </c>
      <c r="C80" s="24">
        <f>IF($C$4="citu pasākumu izmaksas",IF('3a+c+n'!$Q80="C",'3a+c+n'!C80,0))</f>
        <v>0</v>
      </c>
      <c r="D80" s="24">
        <f>IF($C$4="citu pasākumu izmaksas",IF('3a+c+n'!$Q80="C",'3a+c+n'!D80,0))</f>
        <v>0</v>
      </c>
      <c r="E80" s="46"/>
      <c r="F80" s="65"/>
      <c r="G80" s="116"/>
      <c r="H80" s="116">
        <f>IF($C$4="citu pasākumu izmaksas",IF('3a+c+n'!$Q80="C",'3a+c+n'!H80,0))</f>
        <v>0</v>
      </c>
      <c r="I80" s="116"/>
      <c r="J80" s="116"/>
      <c r="K80" s="117">
        <f>IF($C$4="citu pasākumu izmaksas",IF('3a+c+n'!$Q80="C",'3a+c+n'!K80,0))</f>
        <v>0</v>
      </c>
      <c r="L80" s="82">
        <f>IF($C$4="citu pasākumu izmaksas",IF('3a+c+n'!$Q80="C",'3a+c+n'!L80,0))</f>
        <v>0</v>
      </c>
      <c r="M80" s="116">
        <f>IF($C$4="citu pasākumu izmaksas",IF('3a+c+n'!$Q80="C",'3a+c+n'!M80,0))</f>
        <v>0</v>
      </c>
      <c r="N80" s="116">
        <f>IF($C$4="citu pasākumu izmaksas",IF('3a+c+n'!$Q80="C",'3a+c+n'!N80,0))</f>
        <v>0</v>
      </c>
      <c r="O80" s="116">
        <f>IF($C$4="citu pasākumu izmaksas",IF('3a+c+n'!$Q80="C",'3a+c+n'!O80,0))</f>
        <v>0</v>
      </c>
      <c r="P80" s="117">
        <f>IF($C$4="citu pasākumu izmaksas",IF('3a+c+n'!$Q80="C",'3a+c+n'!P80,0))</f>
        <v>0</v>
      </c>
    </row>
    <row r="81" spans="1:16" hidden="1" x14ac:dyDescent="0.2">
      <c r="A81" s="51">
        <f>IF(P81=0,0,IF(COUNTBLANK(P81)=1,0,COUNTA($P$14:P81)))</f>
        <v>0</v>
      </c>
      <c r="B81" s="24">
        <f>IF($C$4="citu pasākumu izmaksas",IF('3a+c+n'!$Q81="C",'3a+c+n'!B81,0))</f>
        <v>0</v>
      </c>
      <c r="C81" s="24">
        <f>IF($C$4="citu pasākumu izmaksas",IF('3a+c+n'!$Q81="C",'3a+c+n'!C81,0))</f>
        <v>0</v>
      </c>
      <c r="D81" s="24">
        <f>IF($C$4="citu pasākumu izmaksas",IF('3a+c+n'!$Q81="C",'3a+c+n'!D81,0))</f>
        <v>0</v>
      </c>
      <c r="E81" s="46"/>
      <c r="F81" s="65"/>
      <c r="G81" s="116"/>
      <c r="H81" s="116">
        <f>IF($C$4="citu pasākumu izmaksas",IF('3a+c+n'!$Q81="C",'3a+c+n'!H81,0))</f>
        <v>0</v>
      </c>
      <c r="I81" s="116"/>
      <c r="J81" s="116"/>
      <c r="K81" s="117">
        <f>IF($C$4="citu pasākumu izmaksas",IF('3a+c+n'!$Q81="C",'3a+c+n'!K81,0))</f>
        <v>0</v>
      </c>
      <c r="L81" s="82">
        <f>IF($C$4="citu pasākumu izmaksas",IF('3a+c+n'!$Q81="C",'3a+c+n'!L81,0))</f>
        <v>0</v>
      </c>
      <c r="M81" s="116">
        <f>IF($C$4="citu pasākumu izmaksas",IF('3a+c+n'!$Q81="C",'3a+c+n'!M81,0))</f>
        <v>0</v>
      </c>
      <c r="N81" s="116">
        <f>IF($C$4="citu pasākumu izmaksas",IF('3a+c+n'!$Q81="C",'3a+c+n'!N81,0))</f>
        <v>0</v>
      </c>
      <c r="O81" s="116">
        <f>IF($C$4="citu pasākumu izmaksas",IF('3a+c+n'!$Q81="C",'3a+c+n'!O81,0))</f>
        <v>0</v>
      </c>
      <c r="P81" s="117">
        <f>IF($C$4="citu pasākumu izmaksas",IF('3a+c+n'!$Q81="C",'3a+c+n'!P81,0))</f>
        <v>0</v>
      </c>
    </row>
    <row r="82" spans="1:16" hidden="1" x14ac:dyDescent="0.2">
      <c r="A82" s="51">
        <f>IF(P82=0,0,IF(COUNTBLANK(P82)=1,0,COUNTA($P$14:P82)))</f>
        <v>0</v>
      </c>
      <c r="B82" s="24">
        <f>IF($C$4="citu pasākumu izmaksas",IF('3a+c+n'!$Q82="C",'3a+c+n'!B82,0))</f>
        <v>0</v>
      </c>
      <c r="C82" s="24">
        <f>IF($C$4="citu pasākumu izmaksas",IF('3a+c+n'!$Q82="C",'3a+c+n'!C82,0))</f>
        <v>0</v>
      </c>
      <c r="D82" s="24">
        <f>IF($C$4="citu pasākumu izmaksas",IF('3a+c+n'!$Q82="C",'3a+c+n'!D82,0))</f>
        <v>0</v>
      </c>
      <c r="E82" s="46"/>
      <c r="F82" s="65"/>
      <c r="G82" s="116"/>
      <c r="H82" s="116">
        <f>IF($C$4="citu pasākumu izmaksas",IF('3a+c+n'!$Q82="C",'3a+c+n'!H82,0))</f>
        <v>0</v>
      </c>
      <c r="I82" s="116"/>
      <c r="J82" s="116"/>
      <c r="K82" s="117">
        <f>IF($C$4="citu pasākumu izmaksas",IF('3a+c+n'!$Q82="C",'3a+c+n'!K82,0))</f>
        <v>0</v>
      </c>
      <c r="L82" s="82">
        <f>IF($C$4="citu pasākumu izmaksas",IF('3a+c+n'!$Q82="C",'3a+c+n'!L82,0))</f>
        <v>0</v>
      </c>
      <c r="M82" s="116">
        <f>IF($C$4="citu pasākumu izmaksas",IF('3a+c+n'!$Q82="C",'3a+c+n'!M82,0))</f>
        <v>0</v>
      </c>
      <c r="N82" s="116">
        <f>IF($C$4="citu pasākumu izmaksas",IF('3a+c+n'!$Q82="C",'3a+c+n'!N82,0))</f>
        <v>0</v>
      </c>
      <c r="O82" s="116">
        <f>IF($C$4="citu pasākumu izmaksas",IF('3a+c+n'!$Q82="C",'3a+c+n'!O82,0))</f>
        <v>0</v>
      </c>
      <c r="P82" s="117">
        <f>IF($C$4="citu pasākumu izmaksas",IF('3a+c+n'!$Q82="C",'3a+c+n'!P82,0))</f>
        <v>0</v>
      </c>
    </row>
    <row r="83" spans="1:16" hidden="1" x14ac:dyDescent="0.2">
      <c r="A83" s="51">
        <f>IF(P83=0,0,IF(COUNTBLANK(P83)=1,0,COUNTA($P$14:P83)))</f>
        <v>0</v>
      </c>
      <c r="B83" s="24">
        <f>IF($C$4="citu pasākumu izmaksas",IF('3a+c+n'!$Q83="C",'3a+c+n'!B83,0))</f>
        <v>0</v>
      </c>
      <c r="C83" s="24">
        <f>IF($C$4="citu pasākumu izmaksas",IF('3a+c+n'!$Q83="C",'3a+c+n'!C83,0))</f>
        <v>0</v>
      </c>
      <c r="D83" s="24">
        <f>IF($C$4="citu pasākumu izmaksas",IF('3a+c+n'!$Q83="C",'3a+c+n'!D83,0))</f>
        <v>0</v>
      </c>
      <c r="E83" s="46"/>
      <c r="F83" s="65"/>
      <c r="G83" s="116"/>
      <c r="H83" s="116">
        <f>IF($C$4="citu pasākumu izmaksas",IF('3a+c+n'!$Q83="C",'3a+c+n'!H83,0))</f>
        <v>0</v>
      </c>
      <c r="I83" s="116"/>
      <c r="J83" s="116"/>
      <c r="K83" s="117">
        <f>IF($C$4="citu pasākumu izmaksas",IF('3a+c+n'!$Q83="C",'3a+c+n'!K83,0))</f>
        <v>0</v>
      </c>
      <c r="L83" s="82">
        <f>IF($C$4="citu pasākumu izmaksas",IF('3a+c+n'!$Q83="C",'3a+c+n'!L83,0))</f>
        <v>0</v>
      </c>
      <c r="M83" s="116">
        <f>IF($C$4="citu pasākumu izmaksas",IF('3a+c+n'!$Q83="C",'3a+c+n'!M83,0))</f>
        <v>0</v>
      </c>
      <c r="N83" s="116">
        <f>IF($C$4="citu pasākumu izmaksas",IF('3a+c+n'!$Q83="C",'3a+c+n'!N83,0))</f>
        <v>0</v>
      </c>
      <c r="O83" s="116">
        <f>IF($C$4="citu pasākumu izmaksas",IF('3a+c+n'!$Q83="C",'3a+c+n'!O83,0))</f>
        <v>0</v>
      </c>
      <c r="P83" s="117">
        <f>IF($C$4="citu pasākumu izmaksas",IF('3a+c+n'!$Q83="C",'3a+c+n'!P83,0))</f>
        <v>0</v>
      </c>
    </row>
    <row r="84" spans="1:16" hidden="1" x14ac:dyDescent="0.2">
      <c r="A84" s="51">
        <f>IF(P84=0,0,IF(COUNTBLANK(P84)=1,0,COUNTA($P$14:P84)))</f>
        <v>0</v>
      </c>
      <c r="B84" s="24">
        <f>IF($C$4="citu pasākumu izmaksas",IF('3a+c+n'!$Q84="C",'3a+c+n'!B84,0))</f>
        <v>0</v>
      </c>
      <c r="C84" s="24">
        <f>IF($C$4="citu pasākumu izmaksas",IF('3a+c+n'!$Q84="C",'3a+c+n'!C84,0))</f>
        <v>0</v>
      </c>
      <c r="D84" s="24">
        <f>IF($C$4="citu pasākumu izmaksas",IF('3a+c+n'!$Q84="C",'3a+c+n'!D84,0))</f>
        <v>0</v>
      </c>
      <c r="E84" s="46"/>
      <c r="F84" s="65"/>
      <c r="G84" s="116"/>
      <c r="H84" s="116">
        <f>IF($C$4="citu pasākumu izmaksas",IF('3a+c+n'!$Q84="C",'3a+c+n'!H84,0))</f>
        <v>0</v>
      </c>
      <c r="I84" s="116"/>
      <c r="J84" s="116"/>
      <c r="K84" s="117">
        <f>IF($C$4="citu pasākumu izmaksas",IF('3a+c+n'!$Q84="C",'3a+c+n'!K84,0))</f>
        <v>0</v>
      </c>
      <c r="L84" s="82">
        <f>IF($C$4="citu pasākumu izmaksas",IF('3a+c+n'!$Q84="C",'3a+c+n'!L84,0))</f>
        <v>0</v>
      </c>
      <c r="M84" s="116">
        <f>IF($C$4="citu pasākumu izmaksas",IF('3a+c+n'!$Q84="C",'3a+c+n'!M84,0))</f>
        <v>0</v>
      </c>
      <c r="N84" s="116">
        <f>IF($C$4="citu pasākumu izmaksas",IF('3a+c+n'!$Q84="C",'3a+c+n'!N84,0))</f>
        <v>0</v>
      </c>
      <c r="O84" s="116">
        <f>IF($C$4="citu pasākumu izmaksas",IF('3a+c+n'!$Q84="C",'3a+c+n'!O84,0))</f>
        <v>0</v>
      </c>
      <c r="P84" s="117">
        <f>IF($C$4="citu pasākumu izmaksas",IF('3a+c+n'!$Q84="C",'3a+c+n'!P84,0))</f>
        <v>0</v>
      </c>
    </row>
    <row r="85" spans="1:16" hidden="1" x14ac:dyDescent="0.2">
      <c r="A85" s="204">
        <f>IF(P85=0,0,IF(COUNTBLANK(P85)=1,0,COUNTA($P$14:P85)))</f>
        <v>0</v>
      </c>
      <c r="B85" s="205">
        <f>IF($C$4="citu pasākumu izmaksas",IF('3a+c+n'!$Q85="C",'3a+c+n'!B85,0))</f>
        <v>0</v>
      </c>
      <c r="C85" s="205">
        <f>IF($C$4="citu pasākumu izmaksas",IF('3a+c+n'!$Q85="C",'3a+c+n'!C85,0))</f>
        <v>0</v>
      </c>
      <c r="D85" s="205">
        <f>IF($C$4="citu pasākumu izmaksas",IF('3a+c+n'!$Q85="C",'3a+c+n'!D85,0))</f>
        <v>0</v>
      </c>
      <c r="E85" s="206"/>
      <c r="F85" s="207"/>
      <c r="G85" s="208"/>
      <c r="H85" s="208">
        <f>IF($C$4="citu pasākumu izmaksas",IF('3a+c+n'!$Q85="C",'3a+c+n'!H85,0))</f>
        <v>0</v>
      </c>
      <c r="I85" s="208"/>
      <c r="J85" s="208"/>
      <c r="K85" s="209">
        <f>IF($C$4="citu pasākumu izmaksas",IF('3a+c+n'!$Q85="C",'3a+c+n'!K85,0))</f>
        <v>0</v>
      </c>
      <c r="L85" s="210">
        <f>IF($C$4="citu pasākumu izmaksas",IF('3a+c+n'!$Q85="C",'3a+c+n'!L85,0))</f>
        <v>0</v>
      </c>
      <c r="M85" s="208">
        <f>IF($C$4="citu pasākumu izmaksas",IF('3a+c+n'!$Q85="C",'3a+c+n'!M85,0))</f>
        <v>0</v>
      </c>
      <c r="N85" s="208">
        <f>IF($C$4="citu pasākumu izmaksas",IF('3a+c+n'!$Q85="C",'3a+c+n'!N85,0))</f>
        <v>0</v>
      </c>
      <c r="O85" s="208">
        <f>IF($C$4="citu pasākumu izmaksas",IF('3a+c+n'!$Q85="C",'3a+c+n'!O85,0))</f>
        <v>0</v>
      </c>
      <c r="P85" s="209">
        <f>IF($C$4="citu pasākumu izmaksas",IF('3a+c+n'!$Q85="C",'3a+c+n'!P85,0))</f>
        <v>0</v>
      </c>
    </row>
    <row r="86" spans="1:16" ht="33.75" x14ac:dyDescent="0.2">
      <c r="A86" s="50">
        <f>IF(P86=0,0,IF(COUNTBLANK(P86)=1,0,COUNTA($P$14:P86)))</f>
        <v>0</v>
      </c>
      <c r="B86" s="23" t="str">
        <f>IF($C$4="citu pasākumu izmaksas",IF('3a+c+n'!$Q86="C",'3a+c+n'!B86,0))</f>
        <v>13-00000</v>
      </c>
      <c r="C86" s="23" t="str">
        <f>IF($C$4="citu pasākumu izmaksas",IF('3a+c+n'!$Q86="C",'3a+c+n'!C86,0))</f>
        <v>Esošo, numurzīmju u.c. nepieciešamo elementu atjaunošana fasādē pēc siltināšanas, t.sk. nepieciešamie stiprinājumi</v>
      </c>
      <c r="D86" s="23" t="str">
        <f>IF($C$4="citu pasākumu izmaksas",IF('3a+c+n'!$Q86="C",'3a+c+n'!D86,0))</f>
        <v>kompl</v>
      </c>
      <c r="E86" s="45"/>
      <c r="F86" s="63"/>
      <c r="G86" s="114"/>
      <c r="H86" s="114">
        <f>IF($C$4="citu pasākumu izmaksas",IF('3a+c+n'!$Q86="C",'3a+c+n'!H86,0))</f>
        <v>0</v>
      </c>
      <c r="I86" s="114"/>
      <c r="J86" s="114"/>
      <c r="K86" s="115">
        <f>IF($C$4="citu pasākumu izmaksas",IF('3a+c+n'!$Q86="C",'3a+c+n'!K86,0))</f>
        <v>0</v>
      </c>
      <c r="L86" s="81">
        <f>IF($C$4="citu pasākumu izmaksas",IF('3a+c+n'!$Q86="C",'3a+c+n'!L86,0))</f>
        <v>0</v>
      </c>
      <c r="M86" s="114">
        <f>IF($C$4="citu pasākumu izmaksas",IF('3a+c+n'!$Q86="C",'3a+c+n'!M86,0))</f>
        <v>0</v>
      </c>
      <c r="N86" s="114">
        <f>IF($C$4="citu pasākumu izmaksas",IF('3a+c+n'!$Q86="C",'3a+c+n'!N86,0))</f>
        <v>0</v>
      </c>
      <c r="O86" s="114">
        <f>IF($C$4="citu pasākumu izmaksas",IF('3a+c+n'!$Q86="C",'3a+c+n'!O86,0))</f>
        <v>0</v>
      </c>
      <c r="P86" s="115">
        <f>IF($C$4="citu pasākumu izmaksas",IF('3a+c+n'!$Q86="C",'3a+c+n'!P86,0))</f>
        <v>0</v>
      </c>
    </row>
    <row r="87" spans="1:16" x14ac:dyDescent="0.2">
      <c r="A87" s="51">
        <f>IF(P87=0,0,IF(COUNTBLANK(P87)=1,0,COUNTA($P$14:P87)))</f>
        <v>0</v>
      </c>
      <c r="B87" s="24">
        <f>IF($C$4="citu pasākumu izmaksas",IF('3a+c+n'!$Q87="C",'3a+c+n'!B87,0))</f>
        <v>0</v>
      </c>
      <c r="C87" s="24">
        <f>IF($C$4="citu pasākumu izmaksas",IF('3a+c+n'!$Q87="C",'3a+c+n'!C87,0))</f>
        <v>0</v>
      </c>
      <c r="D87" s="24">
        <f>IF($C$4="citu pasākumu izmaksas",IF('3a+c+n'!$Q87="C",'3a+c+n'!D87,0))</f>
        <v>0</v>
      </c>
      <c r="E87" s="46"/>
      <c r="F87" s="65"/>
      <c r="G87" s="116"/>
      <c r="H87" s="116">
        <f>IF($C$4="citu pasākumu izmaksas",IF('3a+c+n'!$Q87="C",'3a+c+n'!H87,0))</f>
        <v>0</v>
      </c>
      <c r="I87" s="116"/>
      <c r="J87" s="116"/>
      <c r="K87" s="117">
        <f>IF($C$4="citu pasākumu izmaksas",IF('3a+c+n'!$Q87="C",'3a+c+n'!K87,0))</f>
        <v>0</v>
      </c>
      <c r="L87" s="82">
        <f>IF($C$4="citu pasākumu izmaksas",IF('3a+c+n'!$Q87="C",'3a+c+n'!L87,0))</f>
        <v>0</v>
      </c>
      <c r="M87" s="116">
        <f>IF($C$4="citu pasākumu izmaksas",IF('3a+c+n'!$Q87="C",'3a+c+n'!M87,0))</f>
        <v>0</v>
      </c>
      <c r="N87" s="116">
        <f>IF($C$4="citu pasākumu izmaksas",IF('3a+c+n'!$Q87="C",'3a+c+n'!N87,0))</f>
        <v>0</v>
      </c>
      <c r="O87" s="116">
        <f>IF($C$4="citu pasākumu izmaksas",IF('3a+c+n'!$Q87="C",'3a+c+n'!O87,0))</f>
        <v>0</v>
      </c>
      <c r="P87" s="117">
        <f>IF($C$4="citu pasākumu izmaksas",IF('3a+c+n'!$Q87="C",'3a+c+n'!P87,0))</f>
        <v>0</v>
      </c>
    </row>
    <row r="88" spans="1:16" ht="56.25" hidden="1" x14ac:dyDescent="0.2">
      <c r="A88" s="51">
        <f>IF(P88=0,0,IF(COUNTBLANK(P88)=1,0,COUNTA($P$14:P88)))</f>
        <v>0</v>
      </c>
      <c r="B88" s="24" t="str">
        <f>IF($C$4="citu pasākumu izmaksas",IF('3a+c+n'!$Q88="C",'3a+c+n'!B88,0))</f>
        <v>13-00000</v>
      </c>
      <c r="C88" s="24" t="str">
        <f>IF($C$4="citu pasākumu izmaksas",IF('3a+c+n'!$Q88="C",'3a+c+n'!C88,0))</f>
        <v>Esošo kabeļu (fasadē) atvienošana un ievotšana nedegošu cinkotns metāla kābeļu kanālos OBO Bettermann BSKM 0711 FS vai ekvivalentos. Vai ievietot individuāli izgatavotos cinkotos metāla kābeļu kanālos.</v>
      </c>
      <c r="D88" s="24" t="str">
        <f>IF($C$4="citu pasākumu izmaksas",IF('3a+c+n'!$Q88="C",'3a+c+n'!D88,0))</f>
        <v>kompl</v>
      </c>
      <c r="E88" s="46"/>
      <c r="F88" s="65"/>
      <c r="G88" s="116"/>
      <c r="H88" s="116">
        <f>IF($C$4="citu pasākumu izmaksas",IF('3a+c+n'!$Q88="C",'3a+c+n'!H88,0))</f>
        <v>0</v>
      </c>
      <c r="I88" s="116"/>
      <c r="J88" s="116"/>
      <c r="K88" s="117">
        <f>IF($C$4="citu pasākumu izmaksas",IF('3a+c+n'!$Q88="C",'3a+c+n'!K88,0))</f>
        <v>0</v>
      </c>
      <c r="L88" s="82">
        <f>IF($C$4="citu pasākumu izmaksas",IF('3a+c+n'!$Q88="C",'3a+c+n'!L88,0))</f>
        <v>0</v>
      </c>
      <c r="M88" s="116">
        <f>IF($C$4="citu pasākumu izmaksas",IF('3a+c+n'!$Q88="C",'3a+c+n'!M88,0))</f>
        <v>0</v>
      </c>
      <c r="N88" s="116">
        <f>IF($C$4="citu pasākumu izmaksas",IF('3a+c+n'!$Q88="C",'3a+c+n'!N88,0))</f>
        <v>0</v>
      </c>
      <c r="O88" s="116">
        <f>IF($C$4="citu pasākumu izmaksas",IF('3a+c+n'!$Q88="C",'3a+c+n'!O88,0))</f>
        <v>0</v>
      </c>
      <c r="P88" s="117">
        <f>IF($C$4="citu pasākumu izmaksas",IF('3a+c+n'!$Q88="C",'3a+c+n'!P88,0))</f>
        <v>0</v>
      </c>
    </row>
    <row r="89" spans="1:16" hidden="1" x14ac:dyDescent="0.2">
      <c r="A89" s="51">
        <f>IF(P89=0,0,IF(COUNTBLANK(P89)=1,0,COUNTA($P$14:P89)))</f>
        <v>0</v>
      </c>
      <c r="B89" s="24">
        <f>IF($C$4="citu pasākumu izmaksas",IF('3a+c+n'!$Q89="C",'3a+c+n'!B89,0))</f>
        <v>0</v>
      </c>
      <c r="C89" s="24">
        <f>IF($C$4="citu pasākumu izmaksas",IF('3a+c+n'!$Q89="C",'3a+c+n'!C89,0))</f>
        <v>0</v>
      </c>
      <c r="D89" s="24">
        <f>IF($C$4="citu pasākumu izmaksas",IF('3a+c+n'!$Q89="C",'3a+c+n'!D89,0))</f>
        <v>0</v>
      </c>
      <c r="E89" s="46"/>
      <c r="F89" s="65"/>
      <c r="G89" s="116"/>
      <c r="H89" s="116">
        <f>IF($C$4="citu pasākumu izmaksas",IF('3a+c+n'!$Q89="C",'3a+c+n'!H89,0))</f>
        <v>0</v>
      </c>
      <c r="I89" s="116"/>
      <c r="J89" s="116"/>
      <c r="K89" s="117">
        <f>IF($C$4="citu pasākumu izmaksas",IF('3a+c+n'!$Q89="C",'3a+c+n'!K89,0))</f>
        <v>0</v>
      </c>
      <c r="L89" s="82">
        <f>IF($C$4="citu pasākumu izmaksas",IF('3a+c+n'!$Q89="C",'3a+c+n'!L89,0))</f>
        <v>0</v>
      </c>
      <c r="M89" s="116">
        <f>IF($C$4="citu pasākumu izmaksas",IF('3a+c+n'!$Q89="C",'3a+c+n'!M89,0))</f>
        <v>0</v>
      </c>
      <c r="N89" s="116">
        <f>IF($C$4="citu pasākumu izmaksas",IF('3a+c+n'!$Q89="C",'3a+c+n'!N89,0))</f>
        <v>0</v>
      </c>
      <c r="O89" s="116">
        <f>IF($C$4="citu pasākumu izmaksas",IF('3a+c+n'!$Q89="C",'3a+c+n'!O89,0))</f>
        <v>0</v>
      </c>
      <c r="P89" s="117">
        <f>IF($C$4="citu pasākumu izmaksas",IF('3a+c+n'!$Q89="C",'3a+c+n'!P89,0))</f>
        <v>0</v>
      </c>
    </row>
    <row r="90" spans="1:16" hidden="1" x14ac:dyDescent="0.2">
      <c r="A90" s="51">
        <f>IF(P90=0,0,IF(COUNTBLANK(P90)=1,0,COUNTA($P$14:P90)))</f>
        <v>0</v>
      </c>
      <c r="B90" s="24">
        <f>IF($C$4="citu pasākumu izmaksas",IF('3a+c+n'!$Q90="C",'3a+c+n'!B90,0))</f>
        <v>0</v>
      </c>
      <c r="C90" s="24">
        <f>IF($C$4="citu pasākumu izmaksas",IF('3a+c+n'!$Q90="C",'3a+c+n'!C90,0))</f>
        <v>0</v>
      </c>
      <c r="D90" s="24">
        <f>IF($C$4="citu pasākumu izmaksas",IF('3a+c+n'!$Q90="C",'3a+c+n'!D90,0))</f>
        <v>0</v>
      </c>
      <c r="E90" s="46"/>
      <c r="F90" s="65"/>
      <c r="G90" s="116"/>
      <c r="H90" s="116">
        <f>IF($C$4="citu pasākumu izmaksas",IF('3a+c+n'!$Q90="C",'3a+c+n'!H90,0))</f>
        <v>0</v>
      </c>
      <c r="I90" s="116"/>
      <c r="J90" s="116"/>
      <c r="K90" s="117">
        <f>IF($C$4="citu pasākumu izmaksas",IF('3a+c+n'!$Q90="C",'3a+c+n'!K90,0))</f>
        <v>0</v>
      </c>
      <c r="L90" s="82">
        <f>IF($C$4="citu pasākumu izmaksas",IF('3a+c+n'!$Q90="C",'3a+c+n'!L90,0))</f>
        <v>0</v>
      </c>
      <c r="M90" s="116">
        <f>IF($C$4="citu pasākumu izmaksas",IF('3a+c+n'!$Q90="C",'3a+c+n'!M90,0))</f>
        <v>0</v>
      </c>
      <c r="N90" s="116">
        <f>IF($C$4="citu pasākumu izmaksas",IF('3a+c+n'!$Q90="C",'3a+c+n'!N90,0))</f>
        <v>0</v>
      </c>
      <c r="O90" s="116">
        <f>IF($C$4="citu pasākumu izmaksas",IF('3a+c+n'!$Q90="C",'3a+c+n'!O90,0))</f>
        <v>0</v>
      </c>
      <c r="P90" s="117">
        <f>IF($C$4="citu pasākumu izmaksas",IF('3a+c+n'!$Q90="C",'3a+c+n'!P90,0))</f>
        <v>0</v>
      </c>
    </row>
    <row r="91" spans="1:16" ht="22.5" x14ac:dyDescent="0.2">
      <c r="A91" s="51">
        <f>IF(P91=0,0,IF(COUNTBLANK(P91)=1,0,COUNTA($P$14:P91)))</f>
        <v>0</v>
      </c>
      <c r="B91" s="24" t="str">
        <f>IF($C$4="citu pasākumu izmaksas",IF('3a+c+n'!$Q91="C",'3a+c+n'!B91,0))</f>
        <v>13-00000</v>
      </c>
      <c r="C91" s="24" t="str">
        <f>IF($C$4="citu pasākumu izmaksas",IF('3a+c+n'!$Q91="C",'3a+c+n'!C91,0))</f>
        <v>Ieejas jumtiņu griestu attīrīšana un izlīdzināšana, arī gruntēšana</v>
      </c>
      <c r="D91" s="24" t="str">
        <f>IF($C$4="citu pasākumu izmaksas",IF('3a+c+n'!$Q91="C",'3a+c+n'!D91,0))</f>
        <v>m2</v>
      </c>
      <c r="E91" s="46"/>
      <c r="F91" s="65"/>
      <c r="G91" s="116"/>
      <c r="H91" s="116">
        <f>IF($C$4="citu pasākumu izmaksas",IF('3a+c+n'!$Q91="C",'3a+c+n'!H91,0))</f>
        <v>0</v>
      </c>
      <c r="I91" s="116"/>
      <c r="J91" s="116"/>
      <c r="K91" s="117">
        <f>IF($C$4="citu pasākumu izmaksas",IF('3a+c+n'!$Q91="C",'3a+c+n'!K91,0))</f>
        <v>0</v>
      </c>
      <c r="L91" s="82">
        <f>IF($C$4="citu pasākumu izmaksas",IF('3a+c+n'!$Q91="C",'3a+c+n'!L91,0))</f>
        <v>0</v>
      </c>
      <c r="M91" s="116">
        <f>IF($C$4="citu pasākumu izmaksas",IF('3a+c+n'!$Q91="C",'3a+c+n'!M91,0))</f>
        <v>0</v>
      </c>
      <c r="N91" s="116">
        <f>IF($C$4="citu pasākumu izmaksas",IF('3a+c+n'!$Q91="C",'3a+c+n'!N91,0))</f>
        <v>0</v>
      </c>
      <c r="O91" s="116">
        <f>IF($C$4="citu pasākumu izmaksas",IF('3a+c+n'!$Q91="C",'3a+c+n'!O91,0))</f>
        <v>0</v>
      </c>
      <c r="P91" s="117">
        <f>IF($C$4="citu pasākumu izmaksas",IF('3a+c+n'!$Q91="C",'3a+c+n'!P91,0))</f>
        <v>0</v>
      </c>
    </row>
    <row r="92" spans="1:16" ht="22.5" x14ac:dyDescent="0.2">
      <c r="A92" s="51">
        <f>IF(P92=0,0,IF(COUNTBLANK(P92)=1,0,COUNTA($P$14:P92)))</f>
        <v>0</v>
      </c>
      <c r="B92" s="24" t="str">
        <f>IF($C$4="citu pasākumu izmaksas",IF('3a+c+n'!$Q92="C",'3a+c+n'!B92,0))</f>
        <v>13-00000</v>
      </c>
      <c r="C92" s="24" t="str">
        <f>IF($C$4="citu pasākumu izmaksas",IF('3a+c+n'!$Q92="C",'3a+c+n'!C92,0))</f>
        <v xml:space="preserve">Ieejas jumtiņu griestu armēšana ar javas kārta BAUMIT ProContact vai ekviv. </v>
      </c>
      <c r="D92" s="24" t="str">
        <f>IF($C$4="citu pasākumu izmaksas",IF('3a+c+n'!$Q92="C",'3a+c+n'!D92,0))</f>
        <v>kg</v>
      </c>
      <c r="E92" s="46"/>
      <c r="F92" s="65"/>
      <c r="G92" s="116"/>
      <c r="H92" s="116">
        <f>IF($C$4="citu pasākumu izmaksas",IF('3a+c+n'!$Q92="C",'3a+c+n'!H92,0))</f>
        <v>0</v>
      </c>
      <c r="I92" s="116"/>
      <c r="J92" s="116"/>
      <c r="K92" s="117">
        <f>IF($C$4="citu pasākumu izmaksas",IF('3a+c+n'!$Q92="C",'3a+c+n'!K92,0))</f>
        <v>0</v>
      </c>
      <c r="L92" s="82">
        <f>IF($C$4="citu pasākumu izmaksas",IF('3a+c+n'!$Q92="C",'3a+c+n'!L92,0))</f>
        <v>0</v>
      </c>
      <c r="M92" s="116">
        <f>IF($C$4="citu pasākumu izmaksas",IF('3a+c+n'!$Q92="C",'3a+c+n'!M92,0))</f>
        <v>0</v>
      </c>
      <c r="N92" s="116">
        <f>IF($C$4="citu pasākumu izmaksas",IF('3a+c+n'!$Q92="C",'3a+c+n'!N92,0))</f>
        <v>0</v>
      </c>
      <c r="O92" s="116">
        <f>IF($C$4="citu pasākumu izmaksas",IF('3a+c+n'!$Q92="C",'3a+c+n'!O92,0))</f>
        <v>0</v>
      </c>
      <c r="P92" s="117">
        <f>IF($C$4="citu pasākumu izmaksas",IF('3a+c+n'!$Q92="C",'3a+c+n'!P92,0))</f>
        <v>0</v>
      </c>
    </row>
    <row r="93" spans="1:16" ht="22.5" x14ac:dyDescent="0.2">
      <c r="A93" s="51">
        <f>IF(P93=0,0,IF(COUNTBLANK(P93)=1,0,COUNTA($P$14:P93)))</f>
        <v>0</v>
      </c>
      <c r="B93" s="24" t="str">
        <f>IF($C$4="citu pasākumu izmaksas",IF('3a+c+n'!$Q93="C",'3a+c+n'!B93,0))</f>
        <v>13-00000</v>
      </c>
      <c r="C93" s="24" t="str">
        <f>IF($C$4="citu pasākumu izmaksas",IF('3a+c+n'!$Q93="C",'3a+c+n'!C93,0))</f>
        <v>Ieejas jumtiņu griestu armēšana ar stiklušķiedras sietu Baumit StarTex 160 vai ekviv.</v>
      </c>
      <c r="D93" s="24" t="str">
        <f>IF($C$4="citu pasākumu izmaksas",IF('3a+c+n'!$Q93="C",'3a+c+n'!D93,0))</f>
        <v>m2</v>
      </c>
      <c r="E93" s="46"/>
      <c r="F93" s="65"/>
      <c r="G93" s="116"/>
      <c r="H93" s="116">
        <f>IF($C$4="citu pasākumu izmaksas",IF('3a+c+n'!$Q93="C",'3a+c+n'!H93,0))</f>
        <v>0</v>
      </c>
      <c r="I93" s="116"/>
      <c r="J93" s="116"/>
      <c r="K93" s="117">
        <f>IF($C$4="citu pasākumu izmaksas",IF('3a+c+n'!$Q93="C",'3a+c+n'!K93,0))</f>
        <v>0</v>
      </c>
      <c r="L93" s="82">
        <f>IF($C$4="citu pasākumu izmaksas",IF('3a+c+n'!$Q93="C",'3a+c+n'!L93,0))</f>
        <v>0</v>
      </c>
      <c r="M93" s="116">
        <f>IF($C$4="citu pasākumu izmaksas",IF('3a+c+n'!$Q93="C",'3a+c+n'!M93,0))</f>
        <v>0</v>
      </c>
      <c r="N93" s="116">
        <f>IF($C$4="citu pasākumu izmaksas",IF('3a+c+n'!$Q93="C",'3a+c+n'!N93,0))</f>
        <v>0</v>
      </c>
      <c r="O93" s="116">
        <f>IF($C$4="citu pasākumu izmaksas",IF('3a+c+n'!$Q93="C",'3a+c+n'!O93,0))</f>
        <v>0</v>
      </c>
      <c r="P93" s="117">
        <f>IF($C$4="citu pasākumu izmaksas",IF('3a+c+n'!$Q93="C",'3a+c+n'!P93,0))</f>
        <v>0</v>
      </c>
    </row>
    <row r="94" spans="1:16" ht="45" x14ac:dyDescent="0.2">
      <c r="A94" s="51">
        <f>IF(P94=0,0,IF(COUNTBLANK(P94)=1,0,COUNTA($P$14:P94)))</f>
        <v>0</v>
      </c>
      <c r="B94" s="24" t="str">
        <f>IF($C$4="citu pasākumu izmaksas",IF('3a+c+n'!$Q94="C",'3a+c+n'!B94,0))</f>
        <v>13-00000</v>
      </c>
      <c r="C94" s="24" t="str">
        <f>IF($C$4="citu pasākumu izmaksas",IF('3a+c+n'!$Q94="C",'3a+c+n'!C94,0))</f>
        <v>Ieejas jumtiņu griestu gruntēšana ar Baumit UniPrimer vai ekviv. un krāsošana ar fasādes krāsu Baumit SilikonColor vai ekvivalentu. Krāsa atbilstoši krāsu pasei</v>
      </c>
      <c r="D94" s="24" t="str">
        <f>IF($C$4="citu pasākumu izmaksas",IF('3a+c+n'!$Q94="C",'3a+c+n'!D94,0))</f>
        <v>m2</v>
      </c>
      <c r="E94" s="46"/>
      <c r="F94" s="65"/>
      <c r="G94" s="116"/>
      <c r="H94" s="116">
        <f>IF($C$4="citu pasākumu izmaksas",IF('3a+c+n'!$Q94="C",'3a+c+n'!H94,0))</f>
        <v>0</v>
      </c>
      <c r="I94" s="116"/>
      <c r="J94" s="116"/>
      <c r="K94" s="117">
        <f>IF($C$4="citu pasākumu izmaksas",IF('3a+c+n'!$Q94="C",'3a+c+n'!K94,0))</f>
        <v>0</v>
      </c>
      <c r="L94" s="82">
        <f>IF($C$4="citu pasākumu izmaksas",IF('3a+c+n'!$Q94="C",'3a+c+n'!L94,0))</f>
        <v>0</v>
      </c>
      <c r="M94" s="116">
        <f>IF($C$4="citu pasākumu izmaksas",IF('3a+c+n'!$Q94="C",'3a+c+n'!M94,0))</f>
        <v>0</v>
      </c>
      <c r="N94" s="116">
        <f>IF($C$4="citu pasākumu izmaksas",IF('3a+c+n'!$Q94="C",'3a+c+n'!N94,0))</f>
        <v>0</v>
      </c>
      <c r="O94" s="116">
        <f>IF($C$4="citu pasākumu izmaksas",IF('3a+c+n'!$Q94="C",'3a+c+n'!O94,0))</f>
        <v>0</v>
      </c>
      <c r="P94" s="117">
        <f>IF($C$4="citu pasākumu izmaksas",IF('3a+c+n'!$Q94="C",'3a+c+n'!P94,0))</f>
        <v>0</v>
      </c>
    </row>
    <row r="95" spans="1:16" ht="22.5" x14ac:dyDescent="0.2">
      <c r="A95" s="51">
        <f>IF(P95=0,0,IF(COUNTBLANK(P95)=1,0,COUNTA($P$14:P95)))</f>
        <v>0</v>
      </c>
      <c r="B95" s="24" t="str">
        <f>IF($C$4="citu pasākumu izmaksas",IF('3a+c+n'!$Q95="C",'3a+c+n'!B95,0))</f>
        <v>13-00000</v>
      </c>
      <c r="C95" s="24" t="str">
        <f>IF($C$4="citu pasākumu izmaksas",IF('3a+c+n'!$Q95="C",'3a+c+n'!C95,0))</f>
        <v>Ieejas jumtiņu attīrīšana no apauguma un nenostiprinātām daļā (no augšas)</v>
      </c>
      <c r="D95" s="24" t="str">
        <f>IF($C$4="citu pasākumu izmaksas",IF('3a+c+n'!$Q95="C",'3a+c+n'!D95,0))</f>
        <v>m2</v>
      </c>
      <c r="E95" s="46"/>
      <c r="F95" s="65"/>
      <c r="G95" s="116"/>
      <c r="H95" s="116">
        <f>IF($C$4="citu pasākumu izmaksas",IF('3a+c+n'!$Q95="C",'3a+c+n'!H95,0))</f>
        <v>0</v>
      </c>
      <c r="I95" s="116"/>
      <c r="J95" s="116"/>
      <c r="K95" s="117">
        <f>IF($C$4="citu pasākumu izmaksas",IF('3a+c+n'!$Q95="C",'3a+c+n'!K95,0))</f>
        <v>0</v>
      </c>
      <c r="L95" s="82">
        <f>IF($C$4="citu pasākumu izmaksas",IF('3a+c+n'!$Q95="C",'3a+c+n'!L95,0))</f>
        <v>0</v>
      </c>
      <c r="M95" s="116">
        <f>IF($C$4="citu pasākumu izmaksas",IF('3a+c+n'!$Q95="C",'3a+c+n'!M95,0))</f>
        <v>0</v>
      </c>
      <c r="N95" s="116">
        <f>IF($C$4="citu pasākumu izmaksas",IF('3a+c+n'!$Q95="C",'3a+c+n'!N95,0))</f>
        <v>0</v>
      </c>
      <c r="O95" s="116">
        <f>IF($C$4="citu pasākumu izmaksas",IF('3a+c+n'!$Q95="C",'3a+c+n'!O95,0))</f>
        <v>0</v>
      </c>
      <c r="P95" s="117">
        <f>IF($C$4="citu pasākumu izmaksas",IF('3a+c+n'!$Q95="C",'3a+c+n'!P95,0))</f>
        <v>0</v>
      </c>
    </row>
    <row r="96" spans="1:16" ht="56.25" x14ac:dyDescent="0.2">
      <c r="A96" s="51">
        <f>IF(P96=0,0,IF(COUNTBLANK(P96)=1,0,COUNTA($P$14:P96)))</f>
        <v>0</v>
      </c>
      <c r="B96" s="24" t="str">
        <f>IF($C$4="citu pasākumu izmaksas",IF('3a+c+n'!$Q96="C",'3a+c+n'!B96,0))</f>
        <v>13-00000</v>
      </c>
      <c r="C96" s="24" t="str">
        <f>IF($C$4="citu pasākumu izmaksas",IF('3a+c+n'!$Q96="C",'3a+c+n'!C96,0))</f>
        <v xml:space="preserve">Bitumena ruļļu materiāla 2 kārtās iestrāde ieejas lieveņa jumtiņam (no augšas) (virskārta - Icopal Ultra Top vai ekvivalents pamatkārta -  Icopal Ultra Base vai ekvivalents. Jānodrošina slīpums no ēkas MIN 1,5o </v>
      </c>
      <c r="D96" s="24" t="str">
        <f>IF($C$4="citu pasākumu izmaksas",IF('3a+c+n'!$Q96="C",'3a+c+n'!D96,0))</f>
        <v>m2</v>
      </c>
      <c r="E96" s="46"/>
      <c r="F96" s="65"/>
      <c r="G96" s="116"/>
      <c r="H96" s="116">
        <f>IF($C$4="citu pasākumu izmaksas",IF('3a+c+n'!$Q96="C",'3a+c+n'!H96,0))</f>
        <v>0</v>
      </c>
      <c r="I96" s="116"/>
      <c r="J96" s="116"/>
      <c r="K96" s="117">
        <f>IF($C$4="citu pasākumu izmaksas",IF('3a+c+n'!$Q96="C",'3a+c+n'!K96,0))</f>
        <v>0</v>
      </c>
      <c r="L96" s="82">
        <f>IF($C$4="citu pasākumu izmaksas",IF('3a+c+n'!$Q96="C",'3a+c+n'!L96,0))</f>
        <v>0</v>
      </c>
      <c r="M96" s="116">
        <f>IF($C$4="citu pasākumu izmaksas",IF('3a+c+n'!$Q96="C",'3a+c+n'!M96,0))</f>
        <v>0</v>
      </c>
      <c r="N96" s="116">
        <f>IF($C$4="citu pasākumu izmaksas",IF('3a+c+n'!$Q96="C",'3a+c+n'!N96,0))</f>
        <v>0</v>
      </c>
      <c r="O96" s="116">
        <f>IF($C$4="citu pasākumu izmaksas",IF('3a+c+n'!$Q96="C",'3a+c+n'!O96,0))</f>
        <v>0</v>
      </c>
      <c r="P96" s="117">
        <f>IF($C$4="citu pasākumu izmaksas",IF('3a+c+n'!$Q96="C",'3a+c+n'!P96,0))</f>
        <v>0</v>
      </c>
    </row>
    <row r="97" spans="1:16" ht="67.5" x14ac:dyDescent="0.2">
      <c r="A97" s="51">
        <f>IF(P97=0,0,IF(COUNTBLANK(P97)=1,0,COUNTA($P$14:P97)))</f>
        <v>0</v>
      </c>
      <c r="B97" s="24" t="str">
        <f>IF($C$4="citu pasākumu izmaksas",IF('3a+c+n'!$Q97="C",'3a+c+n'!B97,0))</f>
        <v>13-00000</v>
      </c>
      <c r="C97" s="24" t="str">
        <f>IF($C$4="citu pasākumu izmaksas",IF('3a+c+n'!$Q97="C",'3a+c+n'!C97,0))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97" s="24" t="str">
        <f>IF($C$4="citu pasākumu izmaksas",IF('3a+c+n'!$Q97="C",'3a+c+n'!D97,0))</f>
        <v>tm</v>
      </c>
      <c r="E97" s="46"/>
      <c r="F97" s="65"/>
      <c r="G97" s="116"/>
      <c r="H97" s="116">
        <f>IF($C$4="citu pasākumu izmaksas",IF('3a+c+n'!$Q97="C",'3a+c+n'!H97,0))</f>
        <v>0</v>
      </c>
      <c r="I97" s="116"/>
      <c r="J97" s="116"/>
      <c r="K97" s="117">
        <f>IF($C$4="citu pasākumu izmaksas",IF('3a+c+n'!$Q97="C",'3a+c+n'!K97,0))</f>
        <v>0</v>
      </c>
      <c r="L97" s="82">
        <f>IF($C$4="citu pasākumu izmaksas",IF('3a+c+n'!$Q97="C",'3a+c+n'!L97,0))</f>
        <v>0</v>
      </c>
      <c r="M97" s="116">
        <f>IF($C$4="citu pasākumu izmaksas",IF('3a+c+n'!$Q97="C",'3a+c+n'!M97,0))</f>
        <v>0</v>
      </c>
      <c r="N97" s="116">
        <f>IF($C$4="citu pasākumu izmaksas",IF('3a+c+n'!$Q97="C",'3a+c+n'!N97,0))</f>
        <v>0</v>
      </c>
      <c r="O97" s="116">
        <f>IF($C$4="citu pasākumu izmaksas",IF('3a+c+n'!$Q97="C",'3a+c+n'!O97,0))</f>
        <v>0</v>
      </c>
      <c r="P97" s="117">
        <f>IF($C$4="citu pasākumu izmaksas",IF('3a+c+n'!$Q97="C",'3a+c+n'!P97,0))</f>
        <v>0</v>
      </c>
    </row>
    <row r="98" spans="1:16" ht="45" x14ac:dyDescent="0.2">
      <c r="A98" s="51">
        <f>IF(P98=0,0,IF(COUNTBLANK(P98)=1,0,COUNTA($P$14:P98)))</f>
        <v>0</v>
      </c>
      <c r="B98" s="24" t="str">
        <f>IF($C$4="citu pasākumu izmaksas",IF('3a+c+n'!$Q98="C",'3a+c+n'!B98,0))</f>
        <v>13-00000</v>
      </c>
      <c r="C98" s="24" t="str">
        <f>IF($C$4="citu pasākumu izmaksas",IF('3a+c+n'!$Q98="C",'3a+c+n'!C98,0))</f>
        <v>Cinkota skārda ar PURAL pārklajumu jumta karnīzes montāža ieejas lieveņa jumtiņam pa perimetru, b=0,5mm, h~200 - 300 mm. Tonis atbilstoši krāsu pasei.</v>
      </c>
      <c r="D98" s="24" t="str">
        <f>IF($C$4="citu pasākumu izmaksas",IF('3a+c+n'!$Q98="C",'3a+c+n'!D98,0))</f>
        <v>tm</v>
      </c>
      <c r="E98" s="46"/>
      <c r="F98" s="65"/>
      <c r="G98" s="116"/>
      <c r="H98" s="116">
        <f>IF($C$4="citu pasākumu izmaksas",IF('3a+c+n'!$Q98="C",'3a+c+n'!H98,0))</f>
        <v>0</v>
      </c>
      <c r="I98" s="116"/>
      <c r="J98" s="116"/>
      <c r="K98" s="117">
        <f>IF($C$4="citu pasākumu izmaksas",IF('3a+c+n'!$Q98="C",'3a+c+n'!K98,0))</f>
        <v>0</v>
      </c>
      <c r="L98" s="82">
        <f>IF($C$4="citu pasākumu izmaksas",IF('3a+c+n'!$Q98="C",'3a+c+n'!L98,0))</f>
        <v>0</v>
      </c>
      <c r="M98" s="116">
        <f>IF($C$4="citu pasākumu izmaksas",IF('3a+c+n'!$Q98="C",'3a+c+n'!M98,0))</f>
        <v>0</v>
      </c>
      <c r="N98" s="116">
        <f>IF($C$4="citu pasākumu izmaksas",IF('3a+c+n'!$Q98="C",'3a+c+n'!N98,0))</f>
        <v>0</v>
      </c>
      <c r="O98" s="116">
        <f>IF($C$4="citu pasākumu izmaksas",IF('3a+c+n'!$Q98="C",'3a+c+n'!O98,0))</f>
        <v>0</v>
      </c>
      <c r="P98" s="117">
        <f>IF($C$4="citu pasākumu izmaksas",IF('3a+c+n'!$Q98="C",'3a+c+n'!P98,0))</f>
        <v>0</v>
      </c>
    </row>
    <row r="99" spans="1:16" x14ac:dyDescent="0.2">
      <c r="A99" s="51">
        <f>IF(P99=0,0,IF(COUNTBLANK(P99)=1,0,COUNTA($P$14:P99)))</f>
        <v>0</v>
      </c>
      <c r="B99" s="24">
        <f>IF($C$4="citu pasākumu izmaksas",IF('3a+c+n'!$Q99="C",'3a+c+n'!B99,0))</f>
        <v>0</v>
      </c>
      <c r="C99" s="24">
        <f>IF($C$4="citu pasākumu izmaksas",IF('3a+c+n'!$Q99="C",'3a+c+n'!C99,0))</f>
        <v>0</v>
      </c>
      <c r="D99" s="24">
        <f>IF($C$4="citu pasākumu izmaksas",IF('3a+c+n'!$Q99="C",'3a+c+n'!D99,0))</f>
        <v>0</v>
      </c>
      <c r="E99" s="46"/>
      <c r="F99" s="65"/>
      <c r="G99" s="116"/>
      <c r="H99" s="116">
        <f>IF($C$4="citu pasākumu izmaksas",IF('3a+c+n'!$Q99="C",'3a+c+n'!H99,0))</f>
        <v>0</v>
      </c>
      <c r="I99" s="116"/>
      <c r="J99" s="116"/>
      <c r="K99" s="117">
        <f>IF($C$4="citu pasākumu izmaksas",IF('3a+c+n'!$Q99="C",'3a+c+n'!K99,0))</f>
        <v>0</v>
      </c>
      <c r="L99" s="82">
        <f>IF($C$4="citu pasākumu izmaksas",IF('3a+c+n'!$Q99="C",'3a+c+n'!L99,0))</f>
        <v>0</v>
      </c>
      <c r="M99" s="116">
        <f>IF($C$4="citu pasākumu izmaksas",IF('3a+c+n'!$Q99="C",'3a+c+n'!M99,0))</f>
        <v>0</v>
      </c>
      <c r="N99" s="116">
        <f>IF($C$4="citu pasākumu izmaksas",IF('3a+c+n'!$Q99="C",'3a+c+n'!N99,0))</f>
        <v>0</v>
      </c>
      <c r="O99" s="116">
        <f>IF($C$4="citu pasākumu izmaksas",IF('3a+c+n'!$Q99="C",'3a+c+n'!O99,0))</f>
        <v>0</v>
      </c>
      <c r="P99" s="117">
        <f>IF($C$4="citu pasākumu izmaksas",IF('3a+c+n'!$Q99="C",'3a+c+n'!P99,0))</f>
        <v>0</v>
      </c>
    </row>
    <row r="100" spans="1:16" x14ac:dyDescent="0.2">
      <c r="A100" s="51">
        <f>IF(P100=0,0,IF(COUNTBLANK(P100)=1,0,COUNTA($P$14:P100)))</f>
        <v>0</v>
      </c>
      <c r="B100" s="24">
        <f>IF($C$4="citu pasākumu izmaksas",IF('3a+c+n'!$Q108="C",'3a+c+n'!B108,0))</f>
        <v>0</v>
      </c>
      <c r="C100" s="24">
        <f>IF($C$4="citu pasākumu izmaksas",IF('3a+c+n'!$Q108="C",'3a+c+n'!C108,0))</f>
        <v>0</v>
      </c>
      <c r="D100" s="24">
        <f>IF($C$4="citu pasākumu izmaksas",IF('3a+c+n'!$Q108="C",'3a+c+n'!D108,0))</f>
        <v>0</v>
      </c>
      <c r="E100" s="46"/>
      <c r="F100" s="65"/>
      <c r="G100" s="116"/>
      <c r="H100" s="116">
        <f>IF($C$4="citu pasākumu izmaksas",IF('3a+c+n'!$Q108="C",'3a+c+n'!H108,0))</f>
        <v>0</v>
      </c>
      <c r="I100" s="116"/>
      <c r="J100" s="116"/>
      <c r="K100" s="117">
        <f>IF($C$4="citu pasākumu izmaksas",IF('3a+c+n'!$Q108="C",'3a+c+n'!K108,0))</f>
        <v>0</v>
      </c>
      <c r="L100" s="82">
        <f>IF($C$4="citu pasākumu izmaksas",IF('3a+c+n'!$Q108="C",'3a+c+n'!L108,0))</f>
        <v>0</v>
      </c>
      <c r="M100" s="116">
        <f>IF($C$4="citu pasākumu izmaksas",IF('3a+c+n'!$Q108="C",'3a+c+n'!M108,0))</f>
        <v>0</v>
      </c>
      <c r="N100" s="116">
        <f>IF($C$4="citu pasākumu izmaksas",IF('3a+c+n'!$Q108="C",'3a+c+n'!N108,0))</f>
        <v>0</v>
      </c>
      <c r="O100" s="116">
        <f>IF($C$4="citu pasākumu izmaksas",IF('3a+c+n'!$Q108="C",'3a+c+n'!O108,0))</f>
        <v>0</v>
      </c>
      <c r="P100" s="117">
        <f>IF($C$4="citu pasākumu izmaksas",IF('3a+c+n'!$Q108="C",'3a+c+n'!P108,0))</f>
        <v>0</v>
      </c>
    </row>
    <row r="101" spans="1:16" ht="22.5" x14ac:dyDescent="0.2">
      <c r="A101" s="51">
        <f>IF(P101=0,0,IF(COUNTBLANK(P101)=1,0,COUNTA($P$14:P101)))</f>
        <v>0</v>
      </c>
      <c r="B101" s="24" t="str">
        <f>IF($C$4="citu pasākumu izmaksas",IF('3a+c+n'!$Q109="C",'3a+c+n'!B109,0))</f>
        <v>13-00000</v>
      </c>
      <c r="C101" s="24" t="str">
        <f>IF($C$4="citu pasākumu izmaksas",IF('3a+c+n'!$Q109="C",'3a+c+n'!C109,0))</f>
        <v>Ieejas lieveņu un kāpņu remonts ~ 40% no kopējās platības</v>
      </c>
      <c r="D101" s="24" t="str">
        <f>IF($C$4="citu pasākumu izmaksas",IF('3a+c+n'!$Q109="C",'3a+c+n'!D109,0))</f>
        <v>kompl</v>
      </c>
      <c r="E101" s="46"/>
      <c r="F101" s="65"/>
      <c r="G101" s="116"/>
      <c r="H101" s="116">
        <f>IF($C$4="citu pasākumu izmaksas",IF('3a+c+n'!$Q109="C",'3a+c+n'!H109,0))</f>
        <v>0</v>
      </c>
      <c r="I101" s="116"/>
      <c r="J101" s="116"/>
      <c r="K101" s="117">
        <f>IF($C$4="citu pasākumu izmaksas",IF('3a+c+n'!$Q109="C",'3a+c+n'!K109,0))</f>
        <v>0</v>
      </c>
      <c r="L101" s="82">
        <f>IF($C$4="citu pasākumu izmaksas",IF('3a+c+n'!$Q109="C",'3a+c+n'!L109,0))</f>
        <v>0</v>
      </c>
      <c r="M101" s="116">
        <f>IF($C$4="citu pasākumu izmaksas",IF('3a+c+n'!$Q109="C",'3a+c+n'!M109,0))</f>
        <v>0</v>
      </c>
      <c r="N101" s="116">
        <f>IF($C$4="citu pasākumu izmaksas",IF('3a+c+n'!$Q109="C",'3a+c+n'!N109,0))</f>
        <v>0</v>
      </c>
      <c r="O101" s="116">
        <f>IF($C$4="citu pasākumu izmaksas",IF('3a+c+n'!$Q109="C",'3a+c+n'!O109,0))</f>
        <v>0</v>
      </c>
      <c r="P101" s="117">
        <f>IF($C$4="citu pasākumu izmaksas",IF('3a+c+n'!$Q109="C",'3a+c+n'!P109,0))</f>
        <v>0</v>
      </c>
    </row>
    <row r="102" spans="1:16" x14ac:dyDescent="0.2">
      <c r="A102" s="51">
        <f>IF(P102=0,0,IF(COUNTBLANK(P102)=1,0,COUNTA($P$14:P102)))</f>
        <v>0</v>
      </c>
      <c r="B102" s="24">
        <f>IF($C$4="citu pasākumu izmaksas",IF('3a+c+n'!$Q111="C",'3a+c+n'!B111,0))</f>
        <v>0</v>
      </c>
      <c r="C102" s="24">
        <f>IF($C$4="citu pasākumu izmaksas",IF('3a+c+n'!$Q111="C",'3a+c+n'!C111,0))</f>
        <v>0</v>
      </c>
      <c r="D102" s="24">
        <f>IF($C$4="citu pasākumu izmaksas",IF('3a+c+n'!$Q111="C",'3a+c+n'!D111,0))</f>
        <v>0</v>
      </c>
      <c r="E102" s="46"/>
      <c r="F102" s="65"/>
      <c r="G102" s="116"/>
      <c r="H102" s="116">
        <f>IF($C$4="citu pasākumu izmaksas",IF('3a+c+n'!$Q111="C",'3a+c+n'!H111,0))</f>
        <v>0</v>
      </c>
      <c r="I102" s="116"/>
      <c r="J102" s="116"/>
      <c r="K102" s="117">
        <f>IF($C$4="citu pasākumu izmaksas",IF('3a+c+n'!$Q111="C",'3a+c+n'!K111,0))</f>
        <v>0</v>
      </c>
      <c r="L102" s="82">
        <f>IF($C$4="citu pasākumu izmaksas",IF('3a+c+n'!$Q111="C",'3a+c+n'!L111,0))</f>
        <v>0</v>
      </c>
      <c r="M102" s="116">
        <f>IF($C$4="citu pasākumu izmaksas",IF('3a+c+n'!$Q111="C",'3a+c+n'!M111,0))</f>
        <v>0</v>
      </c>
      <c r="N102" s="116">
        <f>IF($C$4="citu pasākumu izmaksas",IF('3a+c+n'!$Q111="C",'3a+c+n'!N111,0))</f>
        <v>0</v>
      </c>
      <c r="O102" s="116">
        <f>IF($C$4="citu pasākumu izmaksas",IF('3a+c+n'!$Q111="C",'3a+c+n'!O111,0))</f>
        <v>0</v>
      </c>
      <c r="P102" s="117">
        <f>IF($C$4="citu pasākumu izmaksas",IF('3a+c+n'!$Q111="C",'3a+c+n'!P111,0))</f>
        <v>0</v>
      </c>
    </row>
    <row r="103" spans="1:16" ht="22.5" x14ac:dyDescent="0.2">
      <c r="A103" s="51">
        <f>IF(P103=0,0,IF(COUNTBLANK(P103)=1,0,COUNTA($P$14:P103)))</f>
        <v>0</v>
      </c>
      <c r="B103" s="24" t="str">
        <f>IF($C$4="citu pasākumu izmaksas",IF('3a+c+n'!$Q112="C",'3a+c+n'!B112,0))</f>
        <v>13-00000</v>
      </c>
      <c r="C103" s="24" t="str">
        <f>IF($C$4="citu pasākumu izmaksas",IF('3a+c+n'!$Q112="C",'3a+c+n'!C112,0))</f>
        <v>Ieejas margu uzstādīšana</v>
      </c>
      <c r="D103" s="24" t="str">
        <f>IF($C$4="citu pasākumu izmaksas",IF('3a+c+n'!$Q112="C",'3a+c+n'!D112,0))</f>
        <v>kompl</v>
      </c>
      <c r="E103" s="46"/>
      <c r="F103" s="65"/>
      <c r="G103" s="116"/>
      <c r="H103" s="116">
        <f>IF($C$4="citu pasākumu izmaksas",IF('3a+c+n'!$Q112="C",'3a+c+n'!H112,0))</f>
        <v>0</v>
      </c>
      <c r="I103" s="116"/>
      <c r="J103" s="116"/>
      <c r="K103" s="117">
        <f>IF($C$4="citu pasākumu izmaksas",IF('3a+c+n'!$Q112="C",'3a+c+n'!K112,0))</f>
        <v>0</v>
      </c>
      <c r="L103" s="82">
        <f>IF($C$4="citu pasākumu izmaksas",IF('3a+c+n'!$Q112="C",'3a+c+n'!L112,0))</f>
        <v>0</v>
      </c>
      <c r="M103" s="116">
        <f>IF($C$4="citu pasākumu izmaksas",IF('3a+c+n'!$Q112="C",'3a+c+n'!M112,0))</f>
        <v>0</v>
      </c>
      <c r="N103" s="116">
        <f>IF($C$4="citu pasākumu izmaksas",IF('3a+c+n'!$Q112="C",'3a+c+n'!N112,0))</f>
        <v>0</v>
      </c>
      <c r="O103" s="116">
        <f>IF($C$4="citu pasākumu izmaksas",IF('3a+c+n'!$Q112="C",'3a+c+n'!O112,0))</f>
        <v>0</v>
      </c>
      <c r="P103" s="117">
        <f>IF($C$4="citu pasākumu izmaksas",IF('3a+c+n'!$Q112="C",'3a+c+n'!P112,0))</f>
        <v>0</v>
      </c>
    </row>
    <row r="104" spans="1:16" ht="12" thickBot="1" x14ac:dyDescent="0.25">
      <c r="A104" s="52">
        <f>IF(P104=0,0,IF(COUNTBLANK(P104)=1,0,COUNTA($P$14:P104)))</f>
        <v>0</v>
      </c>
      <c r="B104" s="25">
        <f>IF($C$4="citu pasākumu izmaksas",IF('3a+c+n'!$Q113="C",'3a+c+n'!B113,0))</f>
        <v>0</v>
      </c>
      <c r="C104" s="25">
        <f>IF($C$4="citu pasākumu izmaksas",IF('3a+c+n'!$Q113="C",'3a+c+n'!C113,0))</f>
        <v>0</v>
      </c>
      <c r="D104" s="25">
        <f>IF($C$4="citu pasākumu izmaksas",IF('3a+c+n'!$Q113="C",'3a+c+n'!D113,0))</f>
        <v>0</v>
      </c>
      <c r="E104" s="37"/>
      <c r="F104" s="211"/>
      <c r="G104" s="212"/>
      <c r="H104" s="212">
        <f>IF($C$4="citu pasākumu izmaksas",IF('3a+c+n'!$Q113="C",'3a+c+n'!H113,0))</f>
        <v>0</v>
      </c>
      <c r="I104" s="212"/>
      <c r="J104" s="212"/>
      <c r="K104" s="213">
        <f>IF($C$4="citu pasākumu izmaksas",IF('3a+c+n'!$Q113="C",'3a+c+n'!K113,0))</f>
        <v>0</v>
      </c>
      <c r="L104" s="214">
        <f>IF($C$4="citu pasākumu izmaksas",IF('3a+c+n'!$Q113="C",'3a+c+n'!L113,0))</f>
        <v>0</v>
      </c>
      <c r="M104" s="212">
        <f>IF($C$4="citu pasākumu izmaksas",IF('3a+c+n'!$Q113="C",'3a+c+n'!M113,0))</f>
        <v>0</v>
      </c>
      <c r="N104" s="212">
        <f>IF($C$4="citu pasākumu izmaksas",IF('3a+c+n'!$Q113="C",'3a+c+n'!N113,0))</f>
        <v>0</v>
      </c>
      <c r="O104" s="212">
        <f>IF($C$4="citu pasākumu izmaksas",IF('3a+c+n'!$Q113="C",'3a+c+n'!O113,0))</f>
        <v>0</v>
      </c>
      <c r="P104" s="213">
        <f>IF($C$4="citu pasākumu izmaksas",IF('3a+c+n'!$Q113="C",'3a+c+n'!P113,0))</f>
        <v>0</v>
      </c>
    </row>
    <row r="105" spans="1:16" ht="12" customHeight="1" thickBot="1" x14ac:dyDescent="0.25">
      <c r="A105" s="286" t="s">
        <v>62</v>
      </c>
      <c r="B105" s="287"/>
      <c r="C105" s="287"/>
      <c r="D105" s="287"/>
      <c r="E105" s="287"/>
      <c r="F105" s="287"/>
      <c r="G105" s="287"/>
      <c r="H105" s="287"/>
      <c r="I105" s="287"/>
      <c r="J105" s="287"/>
      <c r="K105" s="288"/>
      <c r="L105" s="127">
        <f>SUM(L14:L104)</f>
        <v>0</v>
      </c>
      <c r="M105" s="128">
        <f>SUM(M14:M104)</f>
        <v>0</v>
      </c>
      <c r="N105" s="128">
        <f>SUM(N14:N104)</f>
        <v>0</v>
      </c>
      <c r="O105" s="128">
        <f>SUM(O14:O104)</f>
        <v>0</v>
      </c>
      <c r="P105" s="129">
        <f>SUM(P14:P104)</f>
        <v>0</v>
      </c>
    </row>
    <row r="106" spans="1:16" x14ac:dyDescent="0.2">
      <c r="A106" s="16"/>
      <c r="B106" s="16"/>
      <c r="C106" s="16"/>
      <c r="D106" s="16"/>
      <c r="E106" s="16"/>
      <c r="F106" s="16"/>
      <c r="G106" s="16"/>
      <c r="H106" s="16"/>
      <c r="I106" s="16"/>
      <c r="J106" s="16"/>
      <c r="K106" s="16"/>
      <c r="L106" s="16"/>
      <c r="M106" s="16"/>
      <c r="N106" s="16"/>
      <c r="O106" s="16"/>
      <c r="P106" s="16"/>
    </row>
    <row r="107" spans="1:16" x14ac:dyDescent="0.2">
      <c r="A107" s="16"/>
      <c r="B107" s="16"/>
      <c r="C107" s="16"/>
      <c r="D107" s="16"/>
      <c r="E107" s="16"/>
      <c r="F107" s="16"/>
      <c r="G107" s="16"/>
      <c r="H107" s="16"/>
      <c r="I107" s="16"/>
      <c r="J107" s="16"/>
      <c r="K107" s="16"/>
      <c r="L107" s="16"/>
      <c r="M107" s="16"/>
      <c r="N107" s="16"/>
      <c r="O107" s="16"/>
      <c r="P107" s="16"/>
    </row>
    <row r="108" spans="1:16" x14ac:dyDescent="0.2">
      <c r="A108" s="1" t="s">
        <v>14</v>
      </c>
      <c r="B108" s="16"/>
      <c r="C108" s="289">
        <f>'Kops c'!C36:H36</f>
        <v>0</v>
      </c>
      <c r="D108" s="289"/>
      <c r="E108" s="289"/>
      <c r="F108" s="289"/>
      <c r="G108" s="289"/>
      <c r="H108" s="289"/>
      <c r="I108" s="16"/>
      <c r="J108" s="16"/>
      <c r="K108" s="16"/>
      <c r="L108" s="16"/>
      <c r="M108" s="16"/>
      <c r="N108" s="16"/>
      <c r="O108" s="16"/>
      <c r="P108" s="16"/>
    </row>
    <row r="109" spans="1:16" x14ac:dyDescent="0.2">
      <c r="A109" s="16"/>
      <c r="B109" s="16"/>
      <c r="C109" s="215" t="s">
        <v>15</v>
      </c>
      <c r="D109" s="215"/>
      <c r="E109" s="215"/>
      <c r="F109" s="215"/>
      <c r="G109" s="215"/>
      <c r="H109" s="215"/>
      <c r="I109" s="16"/>
      <c r="J109" s="16"/>
      <c r="K109" s="16"/>
      <c r="L109" s="16"/>
      <c r="M109" s="16"/>
      <c r="N109" s="16"/>
      <c r="O109" s="16"/>
      <c r="P109" s="16"/>
    </row>
    <row r="110" spans="1:16" x14ac:dyDescent="0.2">
      <c r="A110" s="16"/>
      <c r="B110" s="16"/>
      <c r="C110" s="16"/>
      <c r="D110" s="16"/>
      <c r="E110" s="16"/>
      <c r="F110" s="16"/>
      <c r="G110" s="16"/>
      <c r="H110" s="16"/>
      <c r="I110" s="16"/>
      <c r="J110" s="16"/>
      <c r="K110" s="16"/>
      <c r="L110" s="16"/>
      <c r="M110" s="16"/>
      <c r="N110" s="16"/>
      <c r="O110" s="16"/>
      <c r="P110" s="16"/>
    </row>
    <row r="111" spans="1:16" x14ac:dyDescent="0.2">
      <c r="A111" s="237" t="str">
        <f>'Kops n'!A39:D39</f>
        <v>Tāme sastādīta 2023. gada __. __________</v>
      </c>
      <c r="B111" s="238"/>
      <c r="C111" s="238"/>
      <c r="D111" s="238"/>
      <c r="E111" s="16"/>
      <c r="F111" s="16"/>
      <c r="G111" s="16"/>
      <c r="H111" s="16"/>
      <c r="I111" s="16"/>
      <c r="J111" s="16"/>
      <c r="K111" s="16"/>
      <c r="L111" s="16"/>
      <c r="M111" s="16"/>
      <c r="N111" s="16"/>
      <c r="O111" s="16"/>
      <c r="P111" s="16"/>
    </row>
    <row r="112" spans="1:16" x14ac:dyDescent="0.2">
      <c r="A112" s="16"/>
      <c r="B112" s="16"/>
      <c r="C112" s="16"/>
      <c r="D112" s="16"/>
      <c r="E112" s="16"/>
      <c r="F112" s="16"/>
      <c r="G112" s="16"/>
      <c r="H112" s="16"/>
      <c r="I112" s="16"/>
      <c r="J112" s="16"/>
      <c r="K112" s="16"/>
      <c r="L112" s="16"/>
      <c r="M112" s="16"/>
      <c r="N112" s="16"/>
      <c r="O112" s="16"/>
      <c r="P112" s="16"/>
    </row>
    <row r="113" spans="1:16" x14ac:dyDescent="0.2">
      <c r="A113" s="1" t="s">
        <v>41</v>
      </c>
      <c r="B113" s="16"/>
      <c r="C113" s="289">
        <f>'Kops c'!C41:H41</f>
        <v>0</v>
      </c>
      <c r="D113" s="289"/>
      <c r="E113" s="289"/>
      <c r="F113" s="289"/>
      <c r="G113" s="289"/>
      <c r="H113" s="289"/>
      <c r="I113" s="16"/>
      <c r="J113" s="16"/>
      <c r="K113" s="16"/>
      <c r="L113" s="16"/>
      <c r="M113" s="16"/>
      <c r="N113" s="16"/>
      <c r="O113" s="16"/>
      <c r="P113" s="16"/>
    </row>
    <row r="114" spans="1:16" x14ac:dyDescent="0.2">
      <c r="A114" s="16"/>
      <c r="B114" s="16"/>
      <c r="C114" s="215" t="s">
        <v>15</v>
      </c>
      <c r="D114" s="215"/>
      <c r="E114" s="215"/>
      <c r="F114" s="215"/>
      <c r="G114" s="215"/>
      <c r="H114" s="215"/>
      <c r="I114" s="16"/>
      <c r="J114" s="16"/>
      <c r="K114" s="16"/>
      <c r="L114" s="16"/>
      <c r="M114" s="16"/>
      <c r="N114" s="16"/>
      <c r="O114" s="16"/>
      <c r="P114" s="16"/>
    </row>
    <row r="115" spans="1:16" x14ac:dyDescent="0.2">
      <c r="A115" s="16"/>
      <c r="B115" s="16"/>
      <c r="C115" s="16"/>
      <c r="D115" s="16"/>
      <c r="E115" s="16"/>
      <c r="F115" s="16"/>
      <c r="G115" s="16"/>
      <c r="H115" s="16"/>
      <c r="I115" s="16"/>
      <c r="J115" s="16"/>
      <c r="K115" s="16"/>
      <c r="L115" s="16"/>
      <c r="M115" s="16"/>
      <c r="N115" s="16"/>
      <c r="O115" s="16"/>
      <c r="P115" s="16"/>
    </row>
    <row r="116" spans="1:16" x14ac:dyDescent="0.2">
      <c r="A116" s="78" t="s">
        <v>16</v>
      </c>
      <c r="B116" s="42"/>
      <c r="C116" s="84">
        <f>'Kops c'!C44</f>
        <v>0</v>
      </c>
      <c r="D116" s="42"/>
      <c r="E116" s="16"/>
      <c r="F116" s="16"/>
      <c r="G116" s="16"/>
      <c r="H116" s="16"/>
      <c r="I116" s="16"/>
      <c r="J116" s="16"/>
      <c r="K116" s="16"/>
      <c r="L116" s="16"/>
      <c r="M116" s="16"/>
      <c r="N116" s="16"/>
      <c r="O116" s="16"/>
      <c r="P116" s="16"/>
    </row>
    <row r="117" spans="1:16" x14ac:dyDescent="0.2">
      <c r="A117" s="16"/>
      <c r="B117" s="16"/>
      <c r="C117" s="16"/>
      <c r="D117" s="16"/>
      <c r="E117" s="16"/>
      <c r="F117" s="16"/>
      <c r="G117" s="16"/>
      <c r="H117" s="16"/>
      <c r="I117" s="16"/>
      <c r="J117" s="16"/>
      <c r="K117" s="16"/>
      <c r="L117" s="16"/>
      <c r="M117" s="16"/>
      <c r="N117" s="16"/>
      <c r="O117" s="16"/>
      <c r="P11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14:H114"/>
    <mergeCell ref="L12:P12"/>
    <mergeCell ref="A105:K105"/>
    <mergeCell ref="C108:H108"/>
    <mergeCell ref="C109:H109"/>
    <mergeCell ref="A111:D111"/>
    <mergeCell ref="C113:H113"/>
  </mergeCells>
  <conditionalFormatting sqref="A105:K105">
    <cfRule type="containsText" dxfId="298" priority="3" operator="containsText" text="Tiešās izmaksas kopā, t. sk. darba devēja sociālais nodoklis __.__% ">
      <formula>NOT(ISERROR(SEARCH("Tiešās izmaksas kopā, t. sk. darba devēja sociālais nodoklis __.__% ",A105)))</formula>
    </cfRule>
  </conditionalFormatting>
  <conditionalFormatting sqref="A14:P104">
    <cfRule type="cellIs" dxfId="297" priority="1" operator="equal">
      <formula>0</formula>
    </cfRule>
  </conditionalFormatting>
  <conditionalFormatting sqref="C2:I2 D5:L8 N9:O9 L105:P105 C108:H108 C113:H113 C116">
    <cfRule type="cellIs" dxfId="296"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35"/>
  <sheetViews>
    <sheetView topLeftCell="A9" workbookViewId="0">
      <selection activeCell="A23" sqref="A23: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'3a+c+n'!D1</f>
        <v>3</v>
      </c>
      <c r="E1" s="22"/>
      <c r="F1" s="22"/>
      <c r="G1" s="22"/>
      <c r="H1" s="22"/>
      <c r="I1" s="22"/>
      <c r="J1" s="22"/>
      <c r="N1" s="26"/>
      <c r="O1" s="27"/>
      <c r="P1" s="28"/>
    </row>
    <row r="2" spans="1:16" x14ac:dyDescent="0.2">
      <c r="A2" s="29"/>
      <c r="B2" s="29"/>
      <c r="C2" s="301" t="str">
        <f>'3a+c+n'!C2:I2</f>
        <v>Fasādes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'3a+c+n'!A9</f>
        <v>Tāme sastādīta  2023. gada tirgus cenās, pamatojoties uz AR daļas rasējumiem</v>
      </c>
      <c r="B9" s="298"/>
      <c r="C9" s="298"/>
      <c r="D9" s="298"/>
      <c r="E9" s="298"/>
      <c r="F9" s="298"/>
      <c r="G9" s="31"/>
      <c r="H9" s="31"/>
      <c r="I9" s="31"/>
      <c r="J9" s="299" t="s">
        <v>45</v>
      </c>
      <c r="K9" s="299"/>
      <c r="L9" s="299"/>
      <c r="M9" s="299"/>
      <c r="N9" s="300">
        <f>P23</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4"/>
      <c r="H14" s="114">
        <f>IF($C$4="Neattiecināmās izmaksas",IF('3a+c+n'!$Q14="N",'3a+c+n'!H14,0))</f>
        <v>0</v>
      </c>
      <c r="I14" s="114"/>
      <c r="J14" s="114"/>
      <c r="K14" s="115">
        <f>IF($C$4="Neattiecināmās izmaksas",IF('3a+c+n'!$Q14="N",'3a+c+n'!K14,0))</f>
        <v>0</v>
      </c>
      <c r="L14" s="81">
        <f>IF($C$4="Neattiecināmās izmaksas",IF('3a+c+n'!$Q14="N",'3a+c+n'!L14,0))</f>
        <v>0</v>
      </c>
      <c r="M14" s="114">
        <f>IF($C$4="Neattiecināmās izmaksas",IF('3a+c+n'!$Q14="N",'3a+c+n'!M14,0))</f>
        <v>0</v>
      </c>
      <c r="N14" s="114">
        <f>IF($C$4="Neattiecināmās izmaksas",IF('3a+c+n'!$Q14="N",'3a+c+n'!N14,0))</f>
        <v>0</v>
      </c>
      <c r="O14" s="114">
        <f>IF($C$4="Neattiecināmās izmaksas",IF('3a+c+n'!$Q14="N",'3a+c+n'!O14,0))</f>
        <v>0</v>
      </c>
      <c r="P14" s="115">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6"/>
      <c r="H15" s="116">
        <f>IF($C$4="Neattiecināmās izmaksas",IF('3a+c+n'!$Q15="N",'3a+c+n'!H15,0))</f>
        <v>0</v>
      </c>
      <c r="I15" s="116"/>
      <c r="J15" s="116"/>
      <c r="K15" s="117">
        <f>IF($C$4="Neattiecināmās izmaksas",IF('3a+c+n'!$Q15="N",'3a+c+n'!K15,0))</f>
        <v>0</v>
      </c>
      <c r="L15" s="82">
        <f>IF($C$4="Neattiecināmās izmaksas",IF('3a+c+n'!$Q15="N",'3a+c+n'!L15,0))</f>
        <v>0</v>
      </c>
      <c r="M15" s="116">
        <f>IF($C$4="Neattiecināmās izmaksas",IF('3a+c+n'!$Q15="N",'3a+c+n'!M15,0))</f>
        <v>0</v>
      </c>
      <c r="N15" s="116">
        <f>IF($C$4="Neattiecināmās izmaksas",IF('3a+c+n'!$Q15="N",'3a+c+n'!N15,0))</f>
        <v>0</v>
      </c>
      <c r="O15" s="116">
        <f>IF($C$4="Neattiecināmās izmaksas",IF('3a+c+n'!$Q15="N",'3a+c+n'!O15,0))</f>
        <v>0</v>
      </c>
      <c r="P15" s="117">
        <f>IF($C$4="Neattiecināmās izmaksas",IF('3a+c+n'!$Q15="N",'3a+c+n'!P15,0))</f>
        <v>0</v>
      </c>
    </row>
    <row r="16" spans="1:16" x14ac:dyDescent="0.2">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6"/>
      <c r="H16" s="116">
        <f>IF($C$4="Neattiecināmās izmaksas",IF('3a+c+n'!$Q16="N",'3a+c+n'!H16,0))</f>
        <v>0</v>
      </c>
      <c r="I16" s="116"/>
      <c r="J16" s="116"/>
      <c r="K16" s="117">
        <f>IF($C$4="Neattiecināmās izmaksas",IF('3a+c+n'!$Q16="N",'3a+c+n'!K16,0))</f>
        <v>0</v>
      </c>
      <c r="L16" s="82">
        <f>IF($C$4="Neattiecināmās izmaksas",IF('3a+c+n'!$Q16="N",'3a+c+n'!L16,0))</f>
        <v>0</v>
      </c>
      <c r="M16" s="116">
        <f>IF($C$4="Neattiecināmās izmaksas",IF('3a+c+n'!$Q16="N",'3a+c+n'!M16,0))</f>
        <v>0</v>
      </c>
      <c r="N16" s="116">
        <f>IF($C$4="Neattiecināmās izmaksas",IF('3a+c+n'!$Q16="N",'3a+c+n'!N16,0))</f>
        <v>0</v>
      </c>
      <c r="O16" s="116">
        <f>IF($C$4="Neattiecināmās izmaksas",IF('3a+c+n'!$Q16="N",'3a+c+n'!O16,0))</f>
        <v>0</v>
      </c>
      <c r="P16" s="117">
        <f>IF($C$4="Neattiecināmās izmaksas",IF('3a+c+n'!$Q16="N",'3a+c+n'!P16,0))</f>
        <v>0</v>
      </c>
    </row>
    <row r="17" spans="1:16" x14ac:dyDescent="0.2">
      <c r="A17" s="51">
        <f>IF(P17=0,0,IF(COUNTBLANK(P17)=1,0,COUNTA($P$14:P17)))</f>
        <v>0</v>
      </c>
      <c r="B17" s="24">
        <f>IF($C$4="Neattiecināmās izmaksas",IF('3a+c+n'!$Q17="N",'3a+c+n'!B17,0))</f>
        <v>0</v>
      </c>
      <c r="C17" s="24">
        <f>IF($C$4="Neattiecināmās izmaksas",IF('3a+c+n'!$Q17="N",'3a+c+n'!C17,0))</f>
        <v>0</v>
      </c>
      <c r="D17" s="24">
        <f>IF($C$4="Neattiecināmās izmaksas",IF('3a+c+n'!$Q17="N",'3a+c+n'!D17,0))</f>
        <v>0</v>
      </c>
      <c r="E17" s="46"/>
      <c r="F17" s="65"/>
      <c r="G17" s="116"/>
      <c r="H17" s="116">
        <f>IF($C$4="Neattiecināmās izmaksas",IF('3a+c+n'!$Q17="N",'3a+c+n'!H17,0))</f>
        <v>0</v>
      </c>
      <c r="I17" s="116"/>
      <c r="J17" s="116"/>
      <c r="K17" s="117">
        <f>IF($C$4="Neattiecināmās izmaksas",IF('3a+c+n'!$Q17="N",'3a+c+n'!K17,0))</f>
        <v>0</v>
      </c>
      <c r="L17" s="82">
        <f>IF($C$4="Neattiecināmās izmaksas",IF('3a+c+n'!$Q17="N",'3a+c+n'!L17,0))</f>
        <v>0</v>
      </c>
      <c r="M17" s="116">
        <f>IF($C$4="Neattiecināmās izmaksas",IF('3a+c+n'!$Q17="N",'3a+c+n'!M17,0))</f>
        <v>0</v>
      </c>
      <c r="N17" s="116">
        <f>IF($C$4="Neattiecināmās izmaksas",IF('3a+c+n'!$Q17="N",'3a+c+n'!N17,0))</f>
        <v>0</v>
      </c>
      <c r="O17" s="116">
        <f>IF($C$4="Neattiecināmās izmaksas",IF('3a+c+n'!$Q17="N",'3a+c+n'!O17,0))</f>
        <v>0</v>
      </c>
      <c r="P17" s="117">
        <f>IF($C$4="Neattiecināmās izmaksas",IF('3a+c+n'!$Q17="N",'3a+c+n'!P17,0))</f>
        <v>0</v>
      </c>
    </row>
    <row r="18" spans="1:16" x14ac:dyDescent="0.2">
      <c r="A18" s="51">
        <f>IF(P18=0,0,IF(COUNTBLANK(P18)=1,0,COUNTA($P$14:P18)))</f>
        <v>0</v>
      </c>
      <c r="B18" s="24">
        <f>IF($C$4="Neattiecināmās izmaksas",IF('3a+c+n'!$Q18="N",'3a+c+n'!B18,0))</f>
        <v>0</v>
      </c>
      <c r="C18" s="24">
        <f>IF($C$4="Neattiecināmās izmaksas",IF('3a+c+n'!$Q18="N",'3a+c+n'!C18,0))</f>
        <v>0</v>
      </c>
      <c r="D18" s="24">
        <f>IF($C$4="Neattiecināmās izmaksas",IF('3a+c+n'!$Q18="N",'3a+c+n'!D18,0))</f>
        <v>0</v>
      </c>
      <c r="E18" s="46"/>
      <c r="F18" s="65"/>
      <c r="G18" s="116"/>
      <c r="H18" s="116">
        <f>IF($C$4="Neattiecināmās izmaksas",IF('3a+c+n'!$Q18="N",'3a+c+n'!H18,0))</f>
        <v>0</v>
      </c>
      <c r="I18" s="116"/>
      <c r="J18" s="116"/>
      <c r="K18" s="117">
        <f>IF($C$4="Neattiecināmās izmaksas",IF('3a+c+n'!$Q18="N",'3a+c+n'!K18,0))</f>
        <v>0</v>
      </c>
      <c r="L18" s="82">
        <f>IF($C$4="Neattiecināmās izmaksas",IF('3a+c+n'!$Q18="N",'3a+c+n'!L18,0))</f>
        <v>0</v>
      </c>
      <c r="M18" s="116">
        <f>IF($C$4="Neattiecināmās izmaksas",IF('3a+c+n'!$Q18="N",'3a+c+n'!M18,0))</f>
        <v>0</v>
      </c>
      <c r="N18" s="116">
        <f>IF($C$4="Neattiecināmās izmaksas",IF('3a+c+n'!$Q18="N",'3a+c+n'!N18,0))</f>
        <v>0</v>
      </c>
      <c r="O18" s="116">
        <f>IF($C$4="Neattiecināmās izmaksas",IF('3a+c+n'!$Q18="N",'3a+c+n'!O18,0))</f>
        <v>0</v>
      </c>
      <c r="P18" s="117">
        <f>IF($C$4="Neattiecināmās izmaksas",IF('3a+c+n'!$Q18="N",'3a+c+n'!P18,0))</f>
        <v>0</v>
      </c>
    </row>
    <row r="19" spans="1:16" x14ac:dyDescent="0.2">
      <c r="A19" s="51">
        <f>IF(P19=0,0,IF(COUNTBLANK(P19)=1,0,COUNTA($P$14:P19)))</f>
        <v>0</v>
      </c>
      <c r="B19" s="24">
        <f>IF($C$4="Neattiecināmās izmaksas",IF('3a+c+n'!$Q19="N",'3a+c+n'!B19,0))</f>
        <v>0</v>
      </c>
      <c r="C19" s="24">
        <f>IF($C$4="Neattiecināmās izmaksas",IF('3a+c+n'!$Q19="N",'3a+c+n'!C19,0))</f>
        <v>0</v>
      </c>
      <c r="D19" s="24">
        <f>IF($C$4="Neattiecināmās izmaksas",IF('3a+c+n'!$Q19="N",'3a+c+n'!D19,0))</f>
        <v>0</v>
      </c>
      <c r="E19" s="46"/>
      <c r="F19" s="65"/>
      <c r="G19" s="116"/>
      <c r="H19" s="116">
        <f>IF($C$4="Neattiecināmās izmaksas",IF('3a+c+n'!$Q19="N",'3a+c+n'!H19,0))</f>
        <v>0</v>
      </c>
      <c r="I19" s="116"/>
      <c r="J19" s="116"/>
      <c r="K19" s="117">
        <f>IF($C$4="Neattiecināmās izmaksas",IF('3a+c+n'!$Q19="N",'3a+c+n'!K19,0))</f>
        <v>0</v>
      </c>
      <c r="L19" s="82">
        <f>IF($C$4="Neattiecināmās izmaksas",IF('3a+c+n'!$Q19="N",'3a+c+n'!L19,0))</f>
        <v>0</v>
      </c>
      <c r="M19" s="116">
        <f>IF($C$4="Neattiecināmās izmaksas",IF('3a+c+n'!$Q19="N",'3a+c+n'!M19,0))</f>
        <v>0</v>
      </c>
      <c r="N19" s="116">
        <f>IF($C$4="Neattiecināmās izmaksas",IF('3a+c+n'!$Q19="N",'3a+c+n'!N19,0))</f>
        <v>0</v>
      </c>
      <c r="O19" s="116">
        <f>IF($C$4="Neattiecināmās izmaksas",IF('3a+c+n'!$Q19="N",'3a+c+n'!O19,0))</f>
        <v>0</v>
      </c>
      <c r="P19" s="117">
        <f>IF($C$4="Neattiecināmās izmaksas",IF('3a+c+n'!$Q19="N",'3a+c+n'!P19,0))</f>
        <v>0</v>
      </c>
    </row>
    <row r="20" spans="1:16" x14ac:dyDescent="0.2">
      <c r="A20" s="51">
        <f>IF(P20=0,0,IF(COUNTBLANK(P20)=1,0,COUNTA($P$14:P20)))</f>
        <v>0</v>
      </c>
      <c r="B20" s="24">
        <f>IF($C$4="Neattiecināmās izmaksas",IF('3a+c+n'!$Q20="N",'3a+c+n'!B20,0))</f>
        <v>0</v>
      </c>
      <c r="C20" s="24">
        <f>IF($C$4="Neattiecināmās izmaksas",IF('3a+c+n'!$Q20="N",'3a+c+n'!C20,0))</f>
        <v>0</v>
      </c>
      <c r="D20" s="24">
        <f>IF($C$4="Neattiecināmās izmaksas",IF('3a+c+n'!$Q20="N",'3a+c+n'!D20,0))</f>
        <v>0</v>
      </c>
      <c r="E20" s="46"/>
      <c r="F20" s="65"/>
      <c r="G20" s="116"/>
      <c r="H20" s="116">
        <f>IF($C$4="Neattiecināmās izmaksas",IF('3a+c+n'!$Q20="N",'3a+c+n'!H20,0))</f>
        <v>0</v>
      </c>
      <c r="I20" s="116"/>
      <c r="J20" s="116"/>
      <c r="K20" s="117">
        <f>IF($C$4="Neattiecināmās izmaksas",IF('3a+c+n'!$Q20="N",'3a+c+n'!K20,0))</f>
        <v>0</v>
      </c>
      <c r="L20" s="82">
        <f>IF($C$4="Neattiecināmās izmaksas",IF('3a+c+n'!$Q20="N",'3a+c+n'!L20,0))</f>
        <v>0</v>
      </c>
      <c r="M20" s="116">
        <f>IF($C$4="Neattiecināmās izmaksas",IF('3a+c+n'!$Q20="N",'3a+c+n'!M20,0))</f>
        <v>0</v>
      </c>
      <c r="N20" s="116">
        <f>IF($C$4="Neattiecināmās izmaksas",IF('3a+c+n'!$Q20="N",'3a+c+n'!N20,0))</f>
        <v>0</v>
      </c>
      <c r="O20" s="116">
        <f>IF($C$4="Neattiecināmās izmaksas",IF('3a+c+n'!$Q20="N",'3a+c+n'!O20,0))</f>
        <v>0</v>
      </c>
      <c r="P20" s="117">
        <f>IF($C$4="Neattiecināmās izmaksas",IF('3a+c+n'!$Q20="N",'3a+c+n'!P20,0))</f>
        <v>0</v>
      </c>
    </row>
    <row r="21" spans="1:16" x14ac:dyDescent="0.2">
      <c r="A21" s="51">
        <f>IF(P21=0,0,IF(COUNTBLANK(P21)=1,0,COUNTA($P$14:P21)))</f>
        <v>0</v>
      </c>
      <c r="B21" s="24">
        <f>IF($C$4="Neattiecināmās izmaksas",IF('3a+c+n'!$Q21="N",'3a+c+n'!B21,0))</f>
        <v>0</v>
      </c>
      <c r="C21" s="24">
        <f>IF($C$4="Neattiecināmās izmaksas",IF('3a+c+n'!$Q21="N",'3a+c+n'!C21,0))</f>
        <v>0</v>
      </c>
      <c r="D21" s="24">
        <f>IF($C$4="Neattiecināmās izmaksas",IF('3a+c+n'!$Q21="N",'3a+c+n'!D21,0))</f>
        <v>0</v>
      </c>
      <c r="E21" s="46"/>
      <c r="F21" s="65"/>
      <c r="G21" s="116"/>
      <c r="H21" s="116">
        <f>IF($C$4="Neattiecināmās izmaksas",IF('3a+c+n'!$Q21="N",'3a+c+n'!H21,0))</f>
        <v>0</v>
      </c>
      <c r="I21" s="116"/>
      <c r="J21" s="116"/>
      <c r="K21" s="117">
        <f>IF($C$4="Neattiecināmās izmaksas",IF('3a+c+n'!$Q21="N",'3a+c+n'!K21,0))</f>
        <v>0</v>
      </c>
      <c r="L21" s="82">
        <f>IF($C$4="Neattiecināmās izmaksas",IF('3a+c+n'!$Q21="N",'3a+c+n'!L21,0))</f>
        <v>0</v>
      </c>
      <c r="M21" s="116">
        <f>IF($C$4="Neattiecināmās izmaksas",IF('3a+c+n'!$Q21="N",'3a+c+n'!M21,0))</f>
        <v>0</v>
      </c>
      <c r="N21" s="116">
        <f>IF($C$4="Neattiecināmās izmaksas",IF('3a+c+n'!$Q21="N",'3a+c+n'!N21,0))</f>
        <v>0</v>
      </c>
      <c r="O21" s="116">
        <f>IF($C$4="Neattiecināmās izmaksas",IF('3a+c+n'!$Q21="N",'3a+c+n'!O21,0))</f>
        <v>0</v>
      </c>
      <c r="P21" s="117">
        <f>IF($C$4="Neattiecināmās izmaksas",IF('3a+c+n'!$Q21="N",'3a+c+n'!P21,0))</f>
        <v>0</v>
      </c>
    </row>
    <row r="22" spans="1:16" ht="12" thickBot="1" x14ac:dyDescent="0.25">
      <c r="A22" s="51">
        <f>IF(P22=0,0,IF(COUNTBLANK(P22)=1,0,COUNTA($P$14:P22)))</f>
        <v>0</v>
      </c>
      <c r="B22" s="24">
        <f>IF($C$4="Neattiecināmās izmaksas",IF('3a+c+n'!$Q22="N",'3a+c+n'!B22,0))</f>
        <v>0</v>
      </c>
      <c r="C22" s="24">
        <f>IF($C$4="Neattiecināmās izmaksas",IF('3a+c+n'!$Q22="N",'3a+c+n'!C22,0))</f>
        <v>0</v>
      </c>
      <c r="D22" s="24">
        <f>IF($C$4="Neattiecināmās izmaksas",IF('3a+c+n'!$Q22="N",'3a+c+n'!D22,0))</f>
        <v>0</v>
      </c>
      <c r="E22" s="46"/>
      <c r="F22" s="65"/>
      <c r="G22" s="116"/>
      <c r="H22" s="116">
        <f>IF($C$4="Neattiecināmās izmaksas",IF('3a+c+n'!$Q22="N",'3a+c+n'!H22,0))</f>
        <v>0</v>
      </c>
      <c r="I22" s="116"/>
      <c r="J22" s="116"/>
      <c r="K22" s="117">
        <f>IF($C$4="Neattiecināmās izmaksas",IF('3a+c+n'!$Q22="N",'3a+c+n'!K22,0))</f>
        <v>0</v>
      </c>
      <c r="L22" s="82">
        <f>IF($C$4="Neattiecināmās izmaksas",IF('3a+c+n'!$Q22="N",'3a+c+n'!L22,0))</f>
        <v>0</v>
      </c>
      <c r="M22" s="116">
        <f>IF($C$4="Neattiecināmās izmaksas",IF('3a+c+n'!$Q22="N",'3a+c+n'!M22,0))</f>
        <v>0</v>
      </c>
      <c r="N22" s="116">
        <f>IF($C$4="Neattiecināmās izmaksas",IF('3a+c+n'!$Q22="N",'3a+c+n'!N22,0))</f>
        <v>0</v>
      </c>
      <c r="O22" s="116">
        <f>IF($C$4="Neattiecināmās izmaksas",IF('3a+c+n'!$Q22="N",'3a+c+n'!O22,0))</f>
        <v>0</v>
      </c>
      <c r="P22" s="117">
        <f>IF($C$4="Neattiecināmās izmaksas",IF('3a+c+n'!$Q22="N",'3a+c+n'!P22,0))</f>
        <v>0</v>
      </c>
    </row>
    <row r="23" spans="1:16" ht="12" customHeight="1" thickBot="1" x14ac:dyDescent="0.25">
      <c r="A23" s="286" t="s">
        <v>62</v>
      </c>
      <c r="B23" s="287"/>
      <c r="C23" s="287"/>
      <c r="D23" s="287"/>
      <c r="E23" s="287"/>
      <c r="F23" s="287"/>
      <c r="G23" s="287"/>
      <c r="H23" s="287"/>
      <c r="I23" s="287"/>
      <c r="J23" s="287"/>
      <c r="K23" s="288"/>
      <c r="L23" s="130">
        <f>SUM(L14:L22)</f>
        <v>0</v>
      </c>
      <c r="M23" s="131">
        <f>SUM(M14:M22)</f>
        <v>0</v>
      </c>
      <c r="N23" s="131">
        <f>SUM(N14:N22)</f>
        <v>0</v>
      </c>
      <c r="O23" s="131">
        <f>SUM(O14:O22)</f>
        <v>0</v>
      </c>
      <c r="P23" s="132">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289">
        <f>'Kops n'!C36:H36</f>
        <v>0</v>
      </c>
      <c r="D26" s="289"/>
      <c r="E26" s="289"/>
      <c r="F26" s="289"/>
      <c r="G26" s="289"/>
      <c r="H26" s="289"/>
      <c r="I26" s="16"/>
      <c r="J26" s="16"/>
      <c r="K26" s="16"/>
      <c r="L26" s="16"/>
      <c r="M26" s="16"/>
      <c r="N26" s="16"/>
      <c r="O26" s="16"/>
      <c r="P26" s="16"/>
    </row>
    <row r="27" spans="1:16" x14ac:dyDescent="0.2">
      <c r="A27" s="16"/>
      <c r="B27" s="16"/>
      <c r="C27" s="215" t="s">
        <v>15</v>
      </c>
      <c r="D27" s="215"/>
      <c r="E27" s="215"/>
      <c r="F27" s="215"/>
      <c r="G27" s="215"/>
      <c r="H27" s="215"/>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37" t="str">
        <f>'Kops n'!A39:D39</f>
        <v>Tāme sastādīta 2023. gada __. __________</v>
      </c>
      <c r="B29" s="238"/>
      <c r="C29" s="238"/>
      <c r="D29" s="238"/>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289">
        <f>'Kops n'!C41:H41</f>
        <v>0</v>
      </c>
      <c r="D31" s="289"/>
      <c r="E31" s="289"/>
      <c r="F31" s="289"/>
      <c r="G31" s="289"/>
      <c r="H31" s="289"/>
      <c r="I31" s="16"/>
      <c r="J31" s="16"/>
      <c r="K31" s="16"/>
      <c r="L31" s="16"/>
      <c r="M31" s="16"/>
      <c r="N31" s="16"/>
      <c r="O31" s="16"/>
      <c r="P31" s="16"/>
    </row>
    <row r="32" spans="1:16" x14ac:dyDescent="0.2">
      <c r="A32" s="16"/>
      <c r="B32" s="16"/>
      <c r="C32" s="215" t="s">
        <v>15</v>
      </c>
      <c r="D32" s="215"/>
      <c r="E32" s="215"/>
      <c r="F32" s="215"/>
      <c r="G32" s="215"/>
      <c r="H32" s="215"/>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4">
        <f>'Kops n'!C44</f>
        <v>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295"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294" priority="1" operator="equal">
      <formula>0</formula>
    </cfRule>
  </conditionalFormatting>
  <conditionalFormatting sqref="C2:I2 D5:L8 N9:O9 L23:P23 C26:H26 C31:H31 C34">
    <cfRule type="cellIs" dxfId="293"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52"/>
  <sheetViews>
    <sheetView topLeftCell="A37" zoomScale="85" zoomScaleNormal="85" workbookViewId="0">
      <selection activeCell="I14" sqref="I14:J3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4</v>
      </c>
      <c r="E1" s="22"/>
      <c r="F1" s="22"/>
      <c r="G1" s="22"/>
      <c r="H1" s="22"/>
      <c r="I1" s="22"/>
      <c r="J1" s="22"/>
      <c r="N1" s="26"/>
      <c r="O1" s="27"/>
      <c r="P1" s="28"/>
    </row>
    <row r="2" spans="1:17" x14ac:dyDescent="0.2">
      <c r="A2" s="29"/>
      <c r="B2" s="29"/>
      <c r="C2" s="301" t="s">
        <v>433</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P40</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2" t="s">
        <v>170</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33.75" x14ac:dyDescent="0.2">
      <c r="A15" s="36">
        <v>1</v>
      </c>
      <c r="B15" s="24" t="s">
        <v>87</v>
      </c>
      <c r="C15" s="143" t="s">
        <v>336</v>
      </c>
      <c r="D15" s="144" t="s">
        <v>66</v>
      </c>
      <c r="E15" s="194">
        <v>860.31000000000006</v>
      </c>
      <c r="F15" s="198"/>
      <c r="G15" s="147"/>
      <c r="H15" s="110">
        <f>F15*G15</f>
        <v>0</v>
      </c>
      <c r="I15" s="147"/>
      <c r="J15" s="199"/>
      <c r="K15" s="113">
        <f t="shared" ref="K15:K39" si="0">SUM(H15:J15)</f>
        <v>0</v>
      </c>
      <c r="L15" s="41">
        <f t="shared" ref="L15:L39" si="1">E15*F15</f>
        <v>0</v>
      </c>
      <c r="M15" s="110">
        <f t="shared" ref="M15:M39" si="2">H15*E15</f>
        <v>0</v>
      </c>
      <c r="N15" s="110">
        <f t="shared" ref="N15:N39" si="3">I15*E15</f>
        <v>0</v>
      </c>
      <c r="O15" s="110">
        <f t="shared" ref="O15:O39" si="4">J15*E15</f>
        <v>0</v>
      </c>
      <c r="P15" s="111">
        <f t="shared" ref="P15:P39" si="5">SUM(M15:O15)</f>
        <v>0</v>
      </c>
      <c r="Q15" s="61" t="s">
        <v>46</v>
      </c>
    </row>
    <row r="16" spans="1:17" ht="45" x14ac:dyDescent="0.2">
      <c r="A16" s="36">
        <v>2</v>
      </c>
      <c r="B16" s="24" t="s">
        <v>87</v>
      </c>
      <c r="C16" s="143" t="s">
        <v>337</v>
      </c>
      <c r="D16" s="144" t="s">
        <v>142</v>
      </c>
      <c r="E16" s="145">
        <v>8</v>
      </c>
      <c r="F16" s="146"/>
      <c r="G16" s="147"/>
      <c r="H16" s="110">
        <f t="shared" ref="H16:H39" si="6">F16*G16</f>
        <v>0</v>
      </c>
      <c r="I16" s="147"/>
      <c r="J16" s="147"/>
      <c r="K16" s="113">
        <f t="shared" si="0"/>
        <v>0</v>
      </c>
      <c r="L16" s="41">
        <f t="shared" si="1"/>
        <v>0</v>
      </c>
      <c r="M16" s="110">
        <f t="shared" si="2"/>
        <v>0</v>
      </c>
      <c r="N16" s="110">
        <f t="shared" si="3"/>
        <v>0</v>
      </c>
      <c r="O16" s="110">
        <f t="shared" si="4"/>
        <v>0</v>
      </c>
      <c r="P16" s="111">
        <f t="shared" si="5"/>
        <v>0</v>
      </c>
      <c r="Q16" s="61" t="s">
        <v>46</v>
      </c>
    </row>
    <row r="17" spans="1:17" ht="45" x14ac:dyDescent="0.2">
      <c r="A17" s="36">
        <v>3</v>
      </c>
      <c r="B17" s="24" t="s">
        <v>87</v>
      </c>
      <c r="C17" s="143" t="s">
        <v>338</v>
      </c>
      <c r="D17" s="144" t="s">
        <v>142</v>
      </c>
      <c r="E17" s="145">
        <v>8</v>
      </c>
      <c r="F17" s="146"/>
      <c r="G17" s="147"/>
      <c r="H17" s="110">
        <f t="shared" si="6"/>
        <v>0</v>
      </c>
      <c r="I17" s="147"/>
      <c r="J17" s="147"/>
      <c r="K17" s="113">
        <f t="shared" si="0"/>
        <v>0</v>
      </c>
      <c r="L17" s="41">
        <f t="shared" si="1"/>
        <v>0</v>
      </c>
      <c r="M17" s="110">
        <f t="shared" si="2"/>
        <v>0</v>
      </c>
      <c r="N17" s="110">
        <f t="shared" si="3"/>
        <v>0</v>
      </c>
      <c r="O17" s="110">
        <f t="shared" si="4"/>
        <v>0</v>
      </c>
      <c r="P17" s="111">
        <f t="shared" si="5"/>
        <v>0</v>
      </c>
      <c r="Q17" s="61" t="s">
        <v>46</v>
      </c>
    </row>
    <row r="18" spans="1:17" ht="45" x14ac:dyDescent="0.2">
      <c r="A18" s="36">
        <v>4</v>
      </c>
      <c r="B18" s="24" t="s">
        <v>87</v>
      </c>
      <c r="C18" s="143" t="s">
        <v>339</v>
      </c>
      <c r="D18" s="144" t="s">
        <v>142</v>
      </c>
      <c r="E18" s="145">
        <v>1</v>
      </c>
      <c r="F18" s="146"/>
      <c r="G18" s="147"/>
      <c r="H18" s="110">
        <f t="shared" ref="H18" si="7">F18*G18</f>
        <v>0</v>
      </c>
      <c r="I18" s="147"/>
      <c r="J18" s="147"/>
      <c r="K18" s="113">
        <f t="shared" ref="K18" si="8">SUM(H18:J18)</f>
        <v>0</v>
      </c>
      <c r="L18" s="41">
        <f t="shared" ref="L18" si="9">E18*F18</f>
        <v>0</v>
      </c>
      <c r="M18" s="110">
        <f t="shared" ref="M18" si="10">H18*E18</f>
        <v>0</v>
      </c>
      <c r="N18" s="110">
        <f t="shared" ref="N18" si="11">I18*E18</f>
        <v>0</v>
      </c>
      <c r="O18" s="110">
        <f t="shared" ref="O18" si="12">J18*E18</f>
        <v>0</v>
      </c>
      <c r="P18" s="111">
        <f t="shared" ref="P18" si="13">SUM(M18:O18)</f>
        <v>0</v>
      </c>
      <c r="Q18" s="61" t="s">
        <v>46</v>
      </c>
    </row>
    <row r="19" spans="1:17" ht="45" x14ac:dyDescent="0.2">
      <c r="A19" s="36">
        <v>5</v>
      </c>
      <c r="B19" s="24" t="s">
        <v>87</v>
      </c>
      <c r="C19" s="143" t="s">
        <v>340</v>
      </c>
      <c r="D19" s="144" t="s">
        <v>142</v>
      </c>
      <c r="E19" s="145">
        <v>3</v>
      </c>
      <c r="F19" s="146"/>
      <c r="G19" s="147"/>
      <c r="H19" s="110">
        <f t="shared" ref="H19" si="14">F19*G19</f>
        <v>0</v>
      </c>
      <c r="I19" s="147"/>
      <c r="J19" s="147"/>
      <c r="K19" s="113">
        <f t="shared" ref="K19" si="15">SUM(H19:J19)</f>
        <v>0</v>
      </c>
      <c r="L19" s="41">
        <f t="shared" ref="L19" si="16">E19*F19</f>
        <v>0</v>
      </c>
      <c r="M19" s="110">
        <f t="shared" ref="M19" si="17">H19*E19</f>
        <v>0</v>
      </c>
      <c r="N19" s="110">
        <f t="shared" ref="N19" si="18">I19*E19</f>
        <v>0</v>
      </c>
      <c r="O19" s="110">
        <f t="shared" ref="O19" si="19">J19*E19</f>
        <v>0</v>
      </c>
      <c r="P19" s="111">
        <f t="shared" ref="P19" si="20">SUM(M19:O19)</f>
        <v>0</v>
      </c>
      <c r="Q19" s="61" t="s">
        <v>46</v>
      </c>
    </row>
    <row r="20" spans="1:17" ht="56.25" x14ac:dyDescent="0.2">
      <c r="A20" s="36">
        <v>6</v>
      </c>
      <c r="B20" s="24" t="s">
        <v>87</v>
      </c>
      <c r="C20" s="143" t="s">
        <v>342</v>
      </c>
      <c r="D20" s="144" t="s">
        <v>142</v>
      </c>
      <c r="E20" s="145">
        <v>4</v>
      </c>
      <c r="F20" s="146"/>
      <c r="G20" s="147"/>
      <c r="H20" s="110">
        <f t="shared" si="6"/>
        <v>0</v>
      </c>
      <c r="I20" s="147"/>
      <c r="J20" s="147"/>
      <c r="K20" s="113">
        <f t="shared" si="0"/>
        <v>0</v>
      </c>
      <c r="L20" s="41">
        <f t="shared" si="1"/>
        <v>0</v>
      </c>
      <c r="M20" s="110">
        <f t="shared" si="2"/>
        <v>0</v>
      </c>
      <c r="N20" s="110">
        <f t="shared" si="3"/>
        <v>0</v>
      </c>
      <c r="O20" s="110">
        <f t="shared" si="4"/>
        <v>0</v>
      </c>
      <c r="P20" s="111">
        <f t="shared" si="5"/>
        <v>0</v>
      </c>
      <c r="Q20" s="61" t="s">
        <v>46</v>
      </c>
    </row>
    <row r="21" spans="1:17" ht="56.25" x14ac:dyDescent="0.2">
      <c r="A21" s="36">
        <v>7</v>
      </c>
      <c r="B21" s="24" t="s">
        <v>87</v>
      </c>
      <c r="C21" s="143" t="s">
        <v>341</v>
      </c>
      <c r="D21" s="144" t="s">
        <v>142</v>
      </c>
      <c r="E21" s="145">
        <v>9</v>
      </c>
      <c r="F21" s="146"/>
      <c r="G21" s="147"/>
      <c r="H21" s="110">
        <f t="shared" si="6"/>
        <v>0</v>
      </c>
      <c r="I21" s="147"/>
      <c r="J21" s="147"/>
      <c r="K21" s="113">
        <f t="shared" si="0"/>
        <v>0</v>
      </c>
      <c r="L21" s="41">
        <f t="shared" si="1"/>
        <v>0</v>
      </c>
      <c r="M21" s="110">
        <f t="shared" si="2"/>
        <v>0</v>
      </c>
      <c r="N21" s="110">
        <f t="shared" si="3"/>
        <v>0</v>
      </c>
      <c r="O21" s="110">
        <f t="shared" si="4"/>
        <v>0</v>
      </c>
      <c r="P21" s="111">
        <f t="shared" si="5"/>
        <v>0</v>
      </c>
      <c r="Q21" s="61" t="s">
        <v>46</v>
      </c>
    </row>
    <row r="22" spans="1:17" ht="56.25" x14ac:dyDescent="0.2">
      <c r="A22" s="36">
        <v>8</v>
      </c>
      <c r="B22" s="24" t="s">
        <v>87</v>
      </c>
      <c r="C22" s="143" t="s">
        <v>343</v>
      </c>
      <c r="D22" s="144" t="s">
        <v>142</v>
      </c>
      <c r="E22" s="145">
        <v>8</v>
      </c>
      <c r="F22" s="146"/>
      <c r="G22" s="147"/>
      <c r="H22" s="110">
        <f t="shared" si="6"/>
        <v>0</v>
      </c>
      <c r="I22" s="147"/>
      <c r="J22" s="147"/>
      <c r="K22" s="113">
        <f t="shared" si="0"/>
        <v>0</v>
      </c>
      <c r="L22" s="41">
        <f t="shared" si="1"/>
        <v>0</v>
      </c>
      <c r="M22" s="110">
        <f t="shared" si="2"/>
        <v>0</v>
      </c>
      <c r="N22" s="110">
        <f t="shared" si="3"/>
        <v>0</v>
      </c>
      <c r="O22" s="110">
        <f t="shared" si="4"/>
        <v>0</v>
      </c>
      <c r="P22" s="111">
        <f t="shared" si="5"/>
        <v>0</v>
      </c>
      <c r="Q22" s="61" t="s">
        <v>46</v>
      </c>
    </row>
    <row r="23" spans="1:17" ht="56.25" x14ac:dyDescent="0.2">
      <c r="A23" s="36">
        <v>9</v>
      </c>
      <c r="B23" s="24" t="s">
        <v>87</v>
      </c>
      <c r="C23" s="143" t="s">
        <v>344</v>
      </c>
      <c r="D23" s="144" t="s">
        <v>142</v>
      </c>
      <c r="E23" s="145">
        <v>20</v>
      </c>
      <c r="F23" s="146"/>
      <c r="G23" s="147"/>
      <c r="H23" s="110">
        <f t="shared" ref="H23" si="21">F23*G23</f>
        <v>0</v>
      </c>
      <c r="I23" s="147"/>
      <c r="J23" s="147"/>
      <c r="K23" s="113">
        <f t="shared" ref="K23" si="22">SUM(H23:J23)</f>
        <v>0</v>
      </c>
      <c r="L23" s="41">
        <f t="shared" ref="L23" si="23">E23*F23</f>
        <v>0</v>
      </c>
      <c r="M23" s="110">
        <f t="shared" ref="M23" si="24">H23*E23</f>
        <v>0</v>
      </c>
      <c r="N23" s="110">
        <f t="shared" ref="N23" si="25">I23*E23</f>
        <v>0</v>
      </c>
      <c r="O23" s="110">
        <f t="shared" ref="O23" si="26">J23*E23</f>
        <v>0</v>
      </c>
      <c r="P23" s="111">
        <f t="shared" ref="P23" si="27">SUM(M23:O23)</f>
        <v>0</v>
      </c>
      <c r="Q23" s="61" t="s">
        <v>46</v>
      </c>
    </row>
    <row r="24" spans="1:17" ht="22.5" x14ac:dyDescent="0.2">
      <c r="A24" s="36">
        <v>10</v>
      </c>
      <c r="B24" s="24" t="s">
        <v>87</v>
      </c>
      <c r="C24" s="148" t="s">
        <v>143</v>
      </c>
      <c r="D24" s="144" t="s">
        <v>142</v>
      </c>
      <c r="E24" s="145">
        <v>139</v>
      </c>
      <c r="F24" s="146"/>
      <c r="G24" s="147"/>
      <c r="H24" s="110">
        <f t="shared" si="6"/>
        <v>0</v>
      </c>
      <c r="I24" s="147"/>
      <c r="J24" s="147"/>
      <c r="K24" s="113">
        <f t="shared" si="0"/>
        <v>0</v>
      </c>
      <c r="L24" s="41">
        <f t="shared" si="1"/>
        <v>0</v>
      </c>
      <c r="M24" s="110">
        <f t="shared" si="2"/>
        <v>0</v>
      </c>
      <c r="N24" s="110">
        <f t="shared" si="3"/>
        <v>0</v>
      </c>
      <c r="O24" s="110">
        <f t="shared" si="4"/>
        <v>0</v>
      </c>
      <c r="P24" s="111">
        <f t="shared" si="5"/>
        <v>0</v>
      </c>
      <c r="Q24" s="61" t="s">
        <v>46</v>
      </c>
    </row>
    <row r="25" spans="1:17" x14ac:dyDescent="0.2">
      <c r="A25" s="36">
        <v>11</v>
      </c>
      <c r="B25" s="72"/>
      <c r="C25" s="149" t="s">
        <v>144</v>
      </c>
      <c r="D25" s="24"/>
      <c r="E25" s="46"/>
      <c r="F25" s="41"/>
      <c r="G25" s="135"/>
      <c r="H25" s="110">
        <f t="shared" si="6"/>
        <v>0</v>
      </c>
      <c r="I25" s="135"/>
      <c r="J25" s="135"/>
      <c r="K25" s="113">
        <f t="shared" si="0"/>
        <v>0</v>
      </c>
      <c r="L25" s="41">
        <f t="shared" si="1"/>
        <v>0</v>
      </c>
      <c r="M25" s="110">
        <f t="shared" si="2"/>
        <v>0</v>
      </c>
      <c r="N25" s="110">
        <f t="shared" si="3"/>
        <v>0</v>
      </c>
      <c r="O25" s="110">
        <f t="shared" si="4"/>
        <v>0</v>
      </c>
      <c r="P25" s="111">
        <f t="shared" si="5"/>
        <v>0</v>
      </c>
      <c r="Q25" s="61"/>
    </row>
    <row r="26" spans="1:17" ht="45" x14ac:dyDescent="0.2">
      <c r="A26" s="36">
        <v>12</v>
      </c>
      <c r="B26" s="24" t="s">
        <v>87</v>
      </c>
      <c r="C26" s="143" t="s">
        <v>471</v>
      </c>
      <c r="D26" s="144" t="s">
        <v>142</v>
      </c>
      <c r="E26" s="150">
        <v>3</v>
      </c>
      <c r="F26" s="146"/>
      <c r="G26" s="147"/>
      <c r="H26" s="135">
        <f t="shared" si="6"/>
        <v>0</v>
      </c>
      <c r="I26" s="147"/>
      <c r="J26" s="147"/>
      <c r="K26" s="171">
        <f t="shared" si="0"/>
        <v>0</v>
      </c>
      <c r="L26" s="41">
        <f t="shared" si="1"/>
        <v>0</v>
      </c>
      <c r="M26" s="135">
        <f t="shared" si="2"/>
        <v>0</v>
      </c>
      <c r="N26" s="135">
        <f t="shared" si="3"/>
        <v>0</v>
      </c>
      <c r="O26" s="135">
        <f t="shared" si="4"/>
        <v>0</v>
      </c>
      <c r="P26" s="172">
        <f t="shared" si="5"/>
        <v>0</v>
      </c>
      <c r="Q26" s="61" t="s">
        <v>46</v>
      </c>
    </row>
    <row r="27" spans="1:17" ht="56.25" x14ac:dyDescent="0.2">
      <c r="A27" s="36">
        <v>13</v>
      </c>
      <c r="B27" s="24" t="s">
        <v>87</v>
      </c>
      <c r="C27" s="143" t="s">
        <v>470</v>
      </c>
      <c r="D27" s="144" t="s">
        <v>142</v>
      </c>
      <c r="E27" s="150">
        <v>3</v>
      </c>
      <c r="F27" s="146"/>
      <c r="G27" s="147"/>
      <c r="H27" s="135">
        <f t="shared" ref="H27" si="28">F27*G27</f>
        <v>0</v>
      </c>
      <c r="I27" s="147"/>
      <c r="J27" s="147"/>
      <c r="K27" s="171">
        <f t="shared" ref="K27" si="29">SUM(H27:J27)</f>
        <v>0</v>
      </c>
      <c r="L27" s="41">
        <f t="shared" ref="L27" si="30">E27*F27</f>
        <v>0</v>
      </c>
      <c r="M27" s="135">
        <f t="shared" ref="M27" si="31">H27*E27</f>
        <v>0</v>
      </c>
      <c r="N27" s="135">
        <f t="shared" ref="N27" si="32">I27*E27</f>
        <v>0</v>
      </c>
      <c r="O27" s="135">
        <f t="shared" ref="O27" si="33">J27*E27</f>
        <v>0</v>
      </c>
      <c r="P27" s="172">
        <f t="shared" ref="P27" si="34">SUM(M27:O27)</f>
        <v>0</v>
      </c>
      <c r="Q27" s="61" t="s">
        <v>46</v>
      </c>
    </row>
    <row r="28" spans="1:17" ht="45" x14ac:dyDescent="0.2">
      <c r="A28" s="36">
        <v>14</v>
      </c>
      <c r="B28" s="24" t="s">
        <v>87</v>
      </c>
      <c r="C28" s="143" t="s">
        <v>469</v>
      </c>
      <c r="D28" s="144" t="s">
        <v>142</v>
      </c>
      <c r="E28" s="150">
        <v>3</v>
      </c>
      <c r="F28" s="146"/>
      <c r="G28" s="147"/>
      <c r="H28" s="110">
        <f t="shared" si="6"/>
        <v>0</v>
      </c>
      <c r="I28" s="147"/>
      <c r="J28" s="147"/>
      <c r="K28" s="113">
        <f t="shared" si="0"/>
        <v>0</v>
      </c>
      <c r="L28" s="41">
        <f t="shared" si="1"/>
        <v>0</v>
      </c>
      <c r="M28" s="110">
        <f t="shared" si="2"/>
        <v>0</v>
      </c>
      <c r="N28" s="110">
        <f t="shared" si="3"/>
        <v>0</v>
      </c>
      <c r="O28" s="110">
        <f t="shared" si="4"/>
        <v>0</v>
      </c>
      <c r="P28" s="111">
        <f t="shared" si="5"/>
        <v>0</v>
      </c>
      <c r="Q28" s="61" t="s">
        <v>46</v>
      </c>
    </row>
    <row r="29" spans="1:17" ht="45" x14ac:dyDescent="0.2">
      <c r="A29" s="36">
        <v>15</v>
      </c>
      <c r="B29" s="24" t="s">
        <v>87</v>
      </c>
      <c r="C29" s="143" t="s">
        <v>468</v>
      </c>
      <c r="D29" s="144" t="s">
        <v>142</v>
      </c>
      <c r="E29" s="151">
        <v>6</v>
      </c>
      <c r="F29" s="146"/>
      <c r="G29" s="147"/>
      <c r="H29" s="135">
        <f t="shared" si="6"/>
        <v>0</v>
      </c>
      <c r="I29" s="147"/>
      <c r="J29" s="147"/>
      <c r="K29" s="171">
        <f t="shared" si="0"/>
        <v>0</v>
      </c>
      <c r="L29" s="41">
        <f t="shared" si="1"/>
        <v>0</v>
      </c>
      <c r="M29" s="135">
        <f t="shared" si="2"/>
        <v>0</v>
      </c>
      <c r="N29" s="135">
        <f t="shared" si="3"/>
        <v>0</v>
      </c>
      <c r="O29" s="135">
        <f t="shared" si="4"/>
        <v>0</v>
      </c>
      <c r="P29" s="172">
        <f t="shared" si="5"/>
        <v>0</v>
      </c>
      <c r="Q29" s="61" t="s">
        <v>46</v>
      </c>
    </row>
    <row r="30" spans="1:17" ht="22.5" x14ac:dyDescent="0.2">
      <c r="A30" s="36">
        <v>16</v>
      </c>
      <c r="B30" s="24" t="s">
        <v>87</v>
      </c>
      <c r="C30" s="143" t="s">
        <v>465</v>
      </c>
      <c r="D30" s="144" t="s">
        <v>142</v>
      </c>
      <c r="E30" s="151">
        <v>15</v>
      </c>
      <c r="F30" s="146"/>
      <c r="G30" s="147"/>
      <c r="H30" s="135">
        <f t="shared" si="6"/>
        <v>0</v>
      </c>
      <c r="I30" s="147"/>
      <c r="J30" s="147"/>
      <c r="K30" s="171">
        <f t="shared" ref="K30:K32" si="35">SUM(H30:J30)</f>
        <v>0</v>
      </c>
      <c r="L30" s="41">
        <f t="shared" si="1"/>
        <v>0</v>
      </c>
      <c r="M30" s="135">
        <f t="shared" si="2"/>
        <v>0</v>
      </c>
      <c r="N30" s="135">
        <f t="shared" si="3"/>
        <v>0</v>
      </c>
      <c r="O30" s="135">
        <f t="shared" si="4"/>
        <v>0</v>
      </c>
      <c r="P30" s="172">
        <f t="shared" ref="P30:P32" si="36">SUM(M30:O30)</f>
        <v>0</v>
      </c>
      <c r="Q30" s="61" t="s">
        <v>47</v>
      </c>
    </row>
    <row r="31" spans="1:17" ht="22.5" x14ac:dyDescent="0.2">
      <c r="A31" s="36">
        <v>17</v>
      </c>
      <c r="B31" s="24" t="s">
        <v>87</v>
      </c>
      <c r="C31" s="143" t="s">
        <v>466</v>
      </c>
      <c r="D31" s="144" t="s">
        <v>142</v>
      </c>
      <c r="E31" s="151">
        <v>9</v>
      </c>
      <c r="F31" s="146"/>
      <c r="G31" s="147"/>
      <c r="H31" s="135">
        <f t="shared" si="6"/>
        <v>0</v>
      </c>
      <c r="I31" s="147"/>
      <c r="J31" s="147"/>
      <c r="K31" s="171">
        <f t="shared" si="35"/>
        <v>0</v>
      </c>
      <c r="L31" s="41">
        <f t="shared" si="1"/>
        <v>0</v>
      </c>
      <c r="M31" s="135">
        <f t="shared" si="2"/>
        <v>0</v>
      </c>
      <c r="N31" s="135">
        <f t="shared" si="3"/>
        <v>0</v>
      </c>
      <c r="O31" s="135">
        <f t="shared" si="4"/>
        <v>0</v>
      </c>
      <c r="P31" s="172">
        <f t="shared" si="36"/>
        <v>0</v>
      </c>
      <c r="Q31" s="61" t="s">
        <v>47</v>
      </c>
    </row>
    <row r="32" spans="1:17" ht="22.5" x14ac:dyDescent="0.2">
      <c r="A32" s="36">
        <v>18</v>
      </c>
      <c r="B32" s="24" t="s">
        <v>87</v>
      </c>
      <c r="C32" s="143" t="s">
        <v>467</v>
      </c>
      <c r="D32" s="144" t="s">
        <v>142</v>
      </c>
      <c r="E32" s="151">
        <v>3</v>
      </c>
      <c r="F32" s="146"/>
      <c r="G32" s="147"/>
      <c r="H32" s="135">
        <f t="shared" si="6"/>
        <v>0</v>
      </c>
      <c r="I32" s="147"/>
      <c r="J32" s="147"/>
      <c r="K32" s="171">
        <f t="shared" si="35"/>
        <v>0</v>
      </c>
      <c r="L32" s="41">
        <f t="shared" si="1"/>
        <v>0</v>
      </c>
      <c r="M32" s="135">
        <f t="shared" si="2"/>
        <v>0</v>
      </c>
      <c r="N32" s="135">
        <f t="shared" si="3"/>
        <v>0</v>
      </c>
      <c r="O32" s="135">
        <f t="shared" si="4"/>
        <v>0</v>
      </c>
      <c r="P32" s="172">
        <f t="shared" si="36"/>
        <v>0</v>
      </c>
      <c r="Q32" s="61" t="s">
        <v>47</v>
      </c>
    </row>
    <row r="33" spans="1:17" x14ac:dyDescent="0.2">
      <c r="A33" s="36">
        <v>16</v>
      </c>
      <c r="B33" s="72"/>
      <c r="C33" s="149" t="s">
        <v>145</v>
      </c>
      <c r="D33" s="24"/>
      <c r="E33" s="46"/>
      <c r="F33" s="41"/>
      <c r="G33" s="135"/>
      <c r="H33" s="110">
        <f t="shared" si="6"/>
        <v>0</v>
      </c>
      <c r="I33" s="135"/>
      <c r="J33" s="135"/>
      <c r="K33" s="113">
        <f t="shared" si="0"/>
        <v>0</v>
      </c>
      <c r="L33" s="41">
        <f t="shared" si="1"/>
        <v>0</v>
      </c>
      <c r="M33" s="110">
        <f t="shared" si="2"/>
        <v>0</v>
      </c>
      <c r="N33" s="110">
        <f t="shared" si="3"/>
        <v>0</v>
      </c>
      <c r="O33" s="110">
        <f t="shared" si="4"/>
        <v>0</v>
      </c>
      <c r="P33" s="111">
        <f t="shared" si="5"/>
        <v>0</v>
      </c>
      <c r="Q33" s="61"/>
    </row>
    <row r="34" spans="1:17" ht="22.5" x14ac:dyDescent="0.2">
      <c r="A34" s="36">
        <v>17</v>
      </c>
      <c r="B34" s="24" t="s">
        <v>87</v>
      </c>
      <c r="C34" s="148" t="s">
        <v>146</v>
      </c>
      <c r="D34" s="153" t="s">
        <v>66</v>
      </c>
      <c r="E34" s="154">
        <v>279.62</v>
      </c>
      <c r="F34" s="146"/>
      <c r="G34" s="147"/>
      <c r="H34" s="110">
        <f t="shared" si="6"/>
        <v>0</v>
      </c>
      <c r="I34" s="147"/>
      <c r="J34" s="147"/>
      <c r="K34" s="113">
        <f t="shared" si="0"/>
        <v>0</v>
      </c>
      <c r="L34" s="41">
        <f t="shared" si="1"/>
        <v>0</v>
      </c>
      <c r="M34" s="110">
        <f t="shared" si="2"/>
        <v>0</v>
      </c>
      <c r="N34" s="110">
        <f t="shared" si="3"/>
        <v>0</v>
      </c>
      <c r="O34" s="110">
        <f t="shared" si="4"/>
        <v>0</v>
      </c>
      <c r="P34" s="111">
        <f t="shared" si="5"/>
        <v>0</v>
      </c>
      <c r="Q34" s="61" t="s">
        <v>46</v>
      </c>
    </row>
    <row r="35" spans="1:17" ht="45" x14ac:dyDescent="0.2">
      <c r="A35" s="36">
        <v>18</v>
      </c>
      <c r="B35" s="24" t="s">
        <v>87</v>
      </c>
      <c r="C35" s="152" t="s">
        <v>147</v>
      </c>
      <c r="D35" s="153" t="s">
        <v>68</v>
      </c>
      <c r="E35" s="154">
        <v>33</v>
      </c>
      <c r="F35" s="146"/>
      <c r="G35" s="147"/>
      <c r="H35" s="110">
        <f t="shared" si="6"/>
        <v>0</v>
      </c>
      <c r="I35" s="147"/>
      <c r="J35" s="147"/>
      <c r="K35" s="113">
        <f t="shared" si="0"/>
        <v>0</v>
      </c>
      <c r="L35" s="41">
        <f t="shared" si="1"/>
        <v>0</v>
      </c>
      <c r="M35" s="110">
        <f t="shared" si="2"/>
        <v>0</v>
      </c>
      <c r="N35" s="110">
        <f t="shared" si="3"/>
        <v>0</v>
      </c>
      <c r="O35" s="110">
        <f t="shared" si="4"/>
        <v>0</v>
      </c>
      <c r="P35" s="111">
        <f t="shared" si="5"/>
        <v>0</v>
      </c>
      <c r="Q35" s="61" t="s">
        <v>46</v>
      </c>
    </row>
    <row r="36" spans="1:17" x14ac:dyDescent="0.2">
      <c r="A36" s="36">
        <v>19</v>
      </c>
      <c r="B36" s="72"/>
      <c r="C36" s="149" t="s">
        <v>148</v>
      </c>
      <c r="D36" s="24"/>
      <c r="E36" s="46"/>
      <c r="F36" s="41"/>
      <c r="G36" s="135"/>
      <c r="H36" s="110">
        <f t="shared" si="6"/>
        <v>0</v>
      </c>
      <c r="I36" s="135"/>
      <c r="J36" s="135"/>
      <c r="K36" s="113">
        <f t="shared" si="0"/>
        <v>0</v>
      </c>
      <c r="L36" s="41">
        <f t="shared" si="1"/>
        <v>0</v>
      </c>
      <c r="M36" s="110">
        <f t="shared" si="2"/>
        <v>0</v>
      </c>
      <c r="N36" s="110">
        <f t="shared" si="3"/>
        <v>0</v>
      </c>
      <c r="O36" s="110">
        <f t="shared" si="4"/>
        <v>0</v>
      </c>
      <c r="P36" s="111">
        <f t="shared" si="5"/>
        <v>0</v>
      </c>
      <c r="Q36" s="61"/>
    </row>
    <row r="37" spans="1:17" ht="33.75" x14ac:dyDescent="0.2">
      <c r="A37" s="36">
        <v>20</v>
      </c>
      <c r="B37" s="24" t="s">
        <v>87</v>
      </c>
      <c r="C37" s="152" t="s">
        <v>345</v>
      </c>
      <c r="D37" s="144" t="s">
        <v>142</v>
      </c>
      <c r="E37" s="154">
        <v>9</v>
      </c>
      <c r="F37" s="146"/>
      <c r="G37" s="147"/>
      <c r="H37" s="110">
        <f t="shared" si="6"/>
        <v>0</v>
      </c>
      <c r="I37" s="147"/>
      <c r="J37" s="147"/>
      <c r="K37" s="113">
        <f t="shared" si="0"/>
        <v>0</v>
      </c>
      <c r="L37" s="41">
        <f t="shared" si="1"/>
        <v>0</v>
      </c>
      <c r="M37" s="110">
        <f t="shared" si="2"/>
        <v>0</v>
      </c>
      <c r="N37" s="110">
        <f t="shared" si="3"/>
        <v>0</v>
      </c>
      <c r="O37" s="110">
        <f t="shared" si="4"/>
        <v>0</v>
      </c>
      <c r="P37" s="111">
        <f t="shared" si="5"/>
        <v>0</v>
      </c>
      <c r="Q37" s="61" t="s">
        <v>46</v>
      </c>
    </row>
    <row r="38" spans="1:17" ht="33.75" x14ac:dyDescent="0.2">
      <c r="A38" s="36">
        <v>21</v>
      </c>
      <c r="B38" s="24" t="s">
        <v>87</v>
      </c>
      <c r="C38" s="152" t="s">
        <v>346</v>
      </c>
      <c r="D38" s="153" t="s">
        <v>142</v>
      </c>
      <c r="E38" s="154">
        <v>6</v>
      </c>
      <c r="F38" s="146"/>
      <c r="G38" s="147"/>
      <c r="H38" s="110">
        <f t="shared" si="6"/>
        <v>0</v>
      </c>
      <c r="I38" s="147"/>
      <c r="J38" s="147"/>
      <c r="K38" s="113">
        <f t="shared" si="0"/>
        <v>0</v>
      </c>
      <c r="L38" s="41">
        <f t="shared" si="1"/>
        <v>0</v>
      </c>
      <c r="M38" s="110">
        <f t="shared" si="2"/>
        <v>0</v>
      </c>
      <c r="N38" s="110">
        <f t="shared" si="3"/>
        <v>0</v>
      </c>
      <c r="O38" s="110">
        <f t="shared" si="4"/>
        <v>0</v>
      </c>
      <c r="P38" s="111">
        <f t="shared" si="5"/>
        <v>0</v>
      </c>
      <c r="Q38" s="61" t="s">
        <v>46</v>
      </c>
    </row>
    <row r="39" spans="1:17" ht="45" x14ac:dyDescent="0.2">
      <c r="A39" s="36">
        <v>22</v>
      </c>
      <c r="B39" s="24" t="s">
        <v>87</v>
      </c>
      <c r="C39" s="152" t="s">
        <v>347</v>
      </c>
      <c r="D39" s="153" t="s">
        <v>142</v>
      </c>
      <c r="E39" s="154">
        <v>42</v>
      </c>
      <c r="F39" s="146"/>
      <c r="G39" s="147"/>
      <c r="H39" s="110">
        <f t="shared" si="6"/>
        <v>0</v>
      </c>
      <c r="I39" s="147"/>
      <c r="J39" s="147"/>
      <c r="K39" s="113">
        <f t="shared" si="0"/>
        <v>0</v>
      </c>
      <c r="L39" s="41">
        <f t="shared" si="1"/>
        <v>0</v>
      </c>
      <c r="M39" s="110">
        <f t="shared" si="2"/>
        <v>0</v>
      </c>
      <c r="N39" s="110">
        <f t="shared" si="3"/>
        <v>0</v>
      </c>
      <c r="O39" s="110">
        <f t="shared" si="4"/>
        <v>0</v>
      </c>
      <c r="P39" s="111">
        <f t="shared" si="5"/>
        <v>0</v>
      </c>
      <c r="Q39" s="61" t="s">
        <v>46</v>
      </c>
    </row>
    <row r="40" spans="1:17" ht="12" customHeight="1" thickBot="1" x14ac:dyDescent="0.25">
      <c r="A40" s="286" t="s">
        <v>62</v>
      </c>
      <c r="B40" s="287"/>
      <c r="C40" s="287"/>
      <c r="D40" s="287"/>
      <c r="E40" s="287"/>
      <c r="F40" s="287"/>
      <c r="G40" s="287"/>
      <c r="H40" s="287"/>
      <c r="I40" s="287"/>
      <c r="J40" s="287"/>
      <c r="K40" s="288"/>
      <c r="L40" s="127">
        <f>SUM(L14:L39)</f>
        <v>0</v>
      </c>
      <c r="M40" s="128">
        <f>SUM(M14:M39)</f>
        <v>0</v>
      </c>
      <c r="N40" s="128">
        <f>SUM(N14:N39)</f>
        <v>0</v>
      </c>
      <c r="O40" s="128">
        <f>SUM(O14:O39)</f>
        <v>0</v>
      </c>
      <c r="P40" s="129">
        <f>SUM(P14:P39)</f>
        <v>0</v>
      </c>
    </row>
    <row r="41" spans="1:17" x14ac:dyDescent="0.2">
      <c r="A41" s="16"/>
      <c r="B41" s="16"/>
      <c r="C41" s="16"/>
      <c r="D41" s="16"/>
      <c r="E41" s="16"/>
      <c r="F41" s="16"/>
      <c r="G41" s="16"/>
      <c r="H41" s="16"/>
      <c r="I41" s="16"/>
      <c r="J41" s="16"/>
      <c r="K41" s="16"/>
      <c r="L41" s="16"/>
      <c r="M41" s="16"/>
      <c r="N41" s="16"/>
      <c r="O41" s="16"/>
      <c r="P41" s="16"/>
    </row>
    <row r="42" spans="1:17" x14ac:dyDescent="0.2">
      <c r="A42" s="16"/>
      <c r="B42" s="16"/>
      <c r="C42" s="16"/>
      <c r="D42" s="16"/>
      <c r="E42" s="16"/>
      <c r="F42" s="16"/>
      <c r="G42" s="16"/>
      <c r="H42" s="16"/>
      <c r="I42" s="16"/>
      <c r="J42" s="16"/>
      <c r="K42" s="16"/>
      <c r="L42" s="16"/>
      <c r="M42" s="16"/>
      <c r="N42" s="16"/>
      <c r="O42" s="16"/>
      <c r="P42" s="16"/>
    </row>
    <row r="43" spans="1:17" x14ac:dyDescent="0.2">
      <c r="A43" s="1" t="s">
        <v>14</v>
      </c>
      <c r="B43" s="16"/>
      <c r="C43" s="289">
        <f>'Kops n'!C36:H36</f>
        <v>0</v>
      </c>
      <c r="D43" s="289"/>
      <c r="E43" s="289"/>
      <c r="F43" s="289"/>
      <c r="G43" s="289"/>
      <c r="H43" s="289"/>
      <c r="I43" s="16"/>
      <c r="J43" s="16"/>
      <c r="K43" s="16"/>
      <c r="L43" s="16"/>
      <c r="M43" s="16"/>
      <c r="N43" s="16"/>
      <c r="O43" s="16"/>
      <c r="P43" s="16"/>
    </row>
    <row r="44" spans="1:17" x14ac:dyDescent="0.2">
      <c r="A44" s="16"/>
      <c r="B44" s="16"/>
      <c r="C44" s="215" t="s">
        <v>15</v>
      </c>
      <c r="D44" s="215"/>
      <c r="E44" s="215"/>
      <c r="F44" s="215"/>
      <c r="G44" s="215"/>
      <c r="H44" s="215"/>
      <c r="I44" s="16"/>
      <c r="J44" s="16"/>
      <c r="K44" s="16"/>
      <c r="L44" s="16"/>
      <c r="M44" s="16"/>
      <c r="N44" s="16"/>
      <c r="O44" s="16"/>
      <c r="P44" s="16"/>
    </row>
    <row r="45" spans="1:17" x14ac:dyDescent="0.2">
      <c r="A45" s="16"/>
      <c r="B45" s="16"/>
      <c r="C45" s="16"/>
      <c r="D45" s="16"/>
      <c r="E45" s="16"/>
      <c r="F45" s="16"/>
      <c r="G45" s="16"/>
      <c r="H45" s="16"/>
      <c r="I45" s="16"/>
      <c r="J45" s="16"/>
      <c r="K45" s="16"/>
      <c r="L45" s="16"/>
      <c r="M45" s="16"/>
      <c r="N45" s="16"/>
      <c r="O45" s="16"/>
      <c r="P45" s="16"/>
    </row>
    <row r="46" spans="1:17" x14ac:dyDescent="0.2">
      <c r="A46" s="237" t="str">
        <f>'Kops n'!A39:D39</f>
        <v>Tāme sastādīta 2023. gada __. __________</v>
      </c>
      <c r="B46" s="238"/>
      <c r="C46" s="238"/>
      <c r="D46" s="238"/>
      <c r="E46" s="16"/>
      <c r="F46" s="16"/>
      <c r="G46" s="16"/>
      <c r="H46" s="16"/>
      <c r="I46" s="16"/>
      <c r="J46" s="16"/>
      <c r="K46" s="16"/>
      <c r="L46" s="16"/>
      <c r="M46" s="16"/>
      <c r="N46" s="16"/>
      <c r="O46" s="16"/>
      <c r="P46" s="16"/>
    </row>
    <row r="47" spans="1:17" x14ac:dyDescent="0.2">
      <c r="A47" s="16"/>
      <c r="B47" s="16"/>
      <c r="C47" s="16"/>
      <c r="D47" s="16"/>
      <c r="E47" s="16"/>
      <c r="F47" s="16"/>
      <c r="G47" s="16"/>
      <c r="H47" s="16"/>
      <c r="I47" s="16"/>
      <c r="J47" s="16"/>
      <c r="K47" s="16"/>
      <c r="L47" s="16"/>
      <c r="M47" s="16"/>
      <c r="N47" s="16"/>
      <c r="O47" s="16"/>
      <c r="P47" s="16"/>
    </row>
    <row r="48" spans="1:17" x14ac:dyDescent="0.2">
      <c r="A48" s="1" t="s">
        <v>41</v>
      </c>
      <c r="B48" s="16"/>
      <c r="C48" s="289">
        <f>'Kops n'!C41:H41</f>
        <v>0</v>
      </c>
      <c r="D48" s="289"/>
      <c r="E48" s="289"/>
      <c r="F48" s="289"/>
      <c r="G48" s="289"/>
      <c r="H48" s="289"/>
      <c r="I48" s="16"/>
      <c r="J48" s="16"/>
      <c r="K48" s="16"/>
      <c r="L48" s="16"/>
      <c r="M48" s="16"/>
      <c r="N48" s="16"/>
      <c r="O48" s="16"/>
      <c r="P48" s="16"/>
    </row>
    <row r="49" spans="1:16" x14ac:dyDescent="0.2">
      <c r="A49" s="16"/>
      <c r="B49" s="16"/>
      <c r="C49" s="215" t="s">
        <v>15</v>
      </c>
      <c r="D49" s="215"/>
      <c r="E49" s="215"/>
      <c r="F49" s="215"/>
      <c r="G49" s="215"/>
      <c r="H49" s="215"/>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78" t="s">
        <v>16</v>
      </c>
      <c r="B51" s="42"/>
      <c r="C51" s="84">
        <f>'Kops n'!C44</f>
        <v>0</v>
      </c>
      <c r="D51" s="42"/>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sheetData>
  <mergeCells count="23">
    <mergeCell ref="C2:I2"/>
    <mergeCell ref="C3:I3"/>
    <mergeCell ref="C4:I4"/>
    <mergeCell ref="D5:L5"/>
    <mergeCell ref="D6:L6"/>
    <mergeCell ref="D8:L8"/>
    <mergeCell ref="A9:F9"/>
    <mergeCell ref="J9:M9"/>
    <mergeCell ref="N9:O9"/>
    <mergeCell ref="D7:L7"/>
    <mergeCell ref="C49:H49"/>
    <mergeCell ref="L12:P12"/>
    <mergeCell ref="A40:K40"/>
    <mergeCell ref="C43:H43"/>
    <mergeCell ref="C44:H44"/>
    <mergeCell ref="A46:D46"/>
    <mergeCell ref="C48:H48"/>
    <mergeCell ref="A12:A13"/>
    <mergeCell ref="B12:B13"/>
    <mergeCell ref="C12:C13"/>
    <mergeCell ref="D12:D13"/>
    <mergeCell ref="E12:E13"/>
    <mergeCell ref="F12:K12"/>
  </mergeCells>
  <conditionalFormatting sqref="A9:F9">
    <cfRule type="containsText" dxfId="290" priority="3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9">
    <cfRule type="cellIs" dxfId="289" priority="1" operator="equal">
      <formula>0</formula>
    </cfRule>
  </conditionalFormatting>
  <conditionalFormatting sqref="A40:K40">
    <cfRule type="containsText" dxfId="288" priority="21" operator="containsText" text="Tiešās izmaksas kopā, t. sk. darba devēja sociālais nodoklis __.__% ">
      <formula>NOT(ISERROR(SEARCH("Tiešās izmaksas kopā, t. sk. darba devēja sociālais nodoklis __.__% ",A40)))</formula>
    </cfRule>
  </conditionalFormatting>
  <conditionalFormatting sqref="C43:H43">
    <cfRule type="cellIs" dxfId="287" priority="28" operator="equal">
      <formula>0</formula>
    </cfRule>
  </conditionalFormatting>
  <conditionalFormatting sqref="C48:H48">
    <cfRule type="cellIs" dxfId="286" priority="29" operator="equal">
      <formula>0</formula>
    </cfRule>
  </conditionalFormatting>
  <conditionalFormatting sqref="C2:I2">
    <cfRule type="cellIs" dxfId="285" priority="34" operator="equal">
      <formula>0</formula>
    </cfRule>
  </conditionalFormatting>
  <conditionalFormatting sqref="C4:I4">
    <cfRule type="cellIs" dxfId="284" priority="26" operator="equal">
      <formula>0</formula>
    </cfRule>
  </conditionalFormatting>
  <conditionalFormatting sqref="D1">
    <cfRule type="cellIs" dxfId="283" priority="23" operator="equal">
      <formula>0</formula>
    </cfRule>
  </conditionalFormatting>
  <conditionalFormatting sqref="D5:L8">
    <cfRule type="cellIs" dxfId="282" priority="24" operator="equal">
      <formula>0</formula>
    </cfRule>
  </conditionalFormatting>
  <conditionalFormatting sqref="H14:H39 K14:P39">
    <cfRule type="cellIs" dxfId="281" priority="3" operator="equal">
      <formula>0</formula>
    </cfRule>
  </conditionalFormatting>
  <conditionalFormatting sqref="I14:J39">
    <cfRule type="cellIs" dxfId="280" priority="2" operator="equal">
      <formula>0</formula>
    </cfRule>
  </conditionalFormatting>
  <conditionalFormatting sqref="L40:P40">
    <cfRule type="cellIs" dxfId="279" priority="27" operator="equal">
      <formula>0</formula>
    </cfRule>
  </conditionalFormatting>
  <conditionalFormatting sqref="N9:O9">
    <cfRule type="cellIs" dxfId="278" priority="36" operator="equal">
      <formula>0</formula>
    </cfRule>
  </conditionalFormatting>
  <conditionalFormatting sqref="Q14:Q39">
    <cfRule type="cellIs" dxfId="277" priority="4" operator="equal">
      <formula>0</formula>
    </cfRule>
  </conditionalFormatting>
  <dataValidations count="1">
    <dataValidation type="list" allowBlank="1" showInputMessage="1" showErrorMessage="1" sqref="Q14:Q39" xr:uid="{3E611BA7-B525-48AF-AB4E-28C0D59C3BC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1" operator="containsText" id="{7AFE1358-F0C6-4B02-90B5-EC3498E5DD2A}">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30" operator="containsText" id="{35435533-1B4F-4789-B7B2-252E4C407158}">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49"/>
  <sheetViews>
    <sheetView topLeftCell="A26" workbookViewId="0">
      <selection activeCell="Q50" sqref="Q5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301" t="str">
        <f>'4a+c+n'!C2:I2</f>
        <v>Logi un durvis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'4a+c+n'!A9</f>
        <v>Tāme sastādīta  2023. gada tirgus cenās, pamatojoties uz AR daļas rasējumiem</v>
      </c>
      <c r="B9" s="298"/>
      <c r="C9" s="298"/>
      <c r="D9" s="298"/>
      <c r="E9" s="298"/>
      <c r="F9" s="298"/>
      <c r="G9" s="31"/>
      <c r="H9" s="31"/>
      <c r="I9" s="31"/>
      <c r="J9" s="299" t="s">
        <v>45</v>
      </c>
      <c r="K9" s="299"/>
      <c r="L9" s="299"/>
      <c r="M9" s="299"/>
      <c r="N9" s="300">
        <f>P37</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izmaksas",IF('4a+c+n'!$Q14="A",'4a+c+n'!B14,0),0)</f>
        <v>0</v>
      </c>
      <c r="C14" s="23">
        <f>IF($C$4="Attiecināmās izmaksas",IF('4a+c+n'!$Q14="A",'4a+c+n'!C14,0),0)</f>
        <v>0</v>
      </c>
      <c r="D14" s="23">
        <f>IF($C$4="Attiecināmās izmaksas",IF('4a+c+n'!$Q14="A",'4a+c+n'!D14,0),0)</f>
        <v>0</v>
      </c>
      <c r="E14" s="45"/>
      <c r="F14" s="63"/>
      <c r="G14" s="114"/>
      <c r="H14" s="114">
        <f>IF($C$4="Attiecināmās izmaksas",IF('4a+c+n'!$Q14="A",'4a+c+n'!H14,0),0)</f>
        <v>0</v>
      </c>
      <c r="I14" s="114"/>
      <c r="J14" s="114"/>
      <c r="K14" s="115">
        <f>IF($C$4="Attiecināmās izmaksas",IF('4a+c+n'!$Q14="A",'4a+c+n'!K14,0),0)</f>
        <v>0</v>
      </c>
      <c r="L14" s="63">
        <f>IF($C$4="Attiecināmās izmaksas",IF('4a+c+n'!$Q14="A",'4a+c+n'!L14,0),0)</f>
        <v>0</v>
      </c>
      <c r="M14" s="114">
        <f>IF($C$4="Attiecināmās izmaksas",IF('4a+c+n'!$Q14="A",'4a+c+n'!M14,0),0)</f>
        <v>0</v>
      </c>
      <c r="N14" s="114">
        <f>IF($C$4="Attiecināmās izmaksas",IF('4a+c+n'!$Q14="A",'4a+c+n'!N14,0),0)</f>
        <v>0</v>
      </c>
      <c r="O14" s="114">
        <f>IF($C$4="Attiecināmās izmaksas",IF('4a+c+n'!$Q14="A",'4a+c+n'!O14,0),0)</f>
        <v>0</v>
      </c>
      <c r="P14" s="115">
        <f>IF($C$4="Attiecināmās izmaksas",IF('4a+c+n'!$Q14="A",'4a+c+n'!P14,0),0)</f>
        <v>0</v>
      </c>
    </row>
    <row r="15" spans="1:16" ht="33.75" x14ac:dyDescent="0.2">
      <c r="A15" s="51">
        <f>IF(P15=0,0,IF(COUNTBLANK(P15)=1,0,COUNTA($P$14:P15)))</f>
        <v>0</v>
      </c>
      <c r="B15" s="24" t="str">
        <f>IF($C$4="Attiecināmās izmaksas",IF('4a+c+n'!$Q15="A",'4a+c+n'!B15,0),0)</f>
        <v>13-00000</v>
      </c>
      <c r="C15" s="24" t="str">
        <f>IF($C$4="Attiecināmās izmaksas",IF('4a+c+n'!$Q15="A",'4a+c+n'!C15,0),0)</f>
        <v>Hidroizolējošas lentas CONTEGA Exo vai ekvivalentas iestrāde pa loga perimetru (visiem logiem fasādē)</v>
      </c>
      <c r="D15" s="24" t="str">
        <f>IF($C$4="Attiecināmās izmaksas",IF('4a+c+n'!$Q15="A",'4a+c+n'!D15,0),0)</f>
        <v>tm</v>
      </c>
      <c r="E15" s="46"/>
      <c r="F15" s="65"/>
      <c r="G15" s="116"/>
      <c r="H15" s="116">
        <f>IF($C$4="Attiecināmās izmaksas",IF('4a+c+n'!$Q15="A",'4a+c+n'!H15,0),0)</f>
        <v>0</v>
      </c>
      <c r="I15" s="116"/>
      <c r="J15" s="116"/>
      <c r="K15" s="117">
        <f>IF($C$4="Attiecināmās izmaksas",IF('4a+c+n'!$Q15="A",'4a+c+n'!K15,0),0)</f>
        <v>0</v>
      </c>
      <c r="L15" s="65">
        <f>IF($C$4="Attiecināmās izmaksas",IF('4a+c+n'!$Q15="A",'4a+c+n'!L15,0),0)</f>
        <v>0</v>
      </c>
      <c r="M15" s="116">
        <f>IF($C$4="Attiecināmās izmaksas",IF('4a+c+n'!$Q15="A",'4a+c+n'!M15,0),0)</f>
        <v>0</v>
      </c>
      <c r="N15" s="116">
        <f>IF($C$4="Attiecināmās izmaksas",IF('4a+c+n'!$Q15="A",'4a+c+n'!N15,0),0)</f>
        <v>0</v>
      </c>
      <c r="O15" s="116">
        <f>IF($C$4="Attiecināmās izmaksas",IF('4a+c+n'!$Q15="A",'4a+c+n'!O15,0),0)</f>
        <v>0</v>
      </c>
      <c r="P15" s="117">
        <f>IF($C$4="Attiecināmās izmaksas",IF('4a+c+n'!$Q15="A",'4a+c+n'!P15,0),0)</f>
        <v>0</v>
      </c>
    </row>
    <row r="16" spans="1:16" ht="45" x14ac:dyDescent="0.2">
      <c r="A16" s="51">
        <f>IF(P16=0,0,IF(COUNTBLANK(P16)=1,0,COUNTA($P$14:P16)))</f>
        <v>0</v>
      </c>
      <c r="B16" s="24" t="str">
        <f>IF($C$4="Attiecināmās izmaksas",IF('4a+c+n'!$Q16="A",'4a+c+n'!B16,0),0)</f>
        <v>13-00000</v>
      </c>
      <c r="C16" s="24" t="str">
        <f>IF($C$4="Attiecināmās izmaksas",IF('4a+c+n'!$Q16="A",'4a+c+n'!C16,0),0)</f>
        <v>Jaunu trīs stikla pakešu PVC logu bloku uzstādīšana ( U≤1,1 (W/m2 K). Rāmja profilā paredzēt Temix tipa distanceri. Krāsa atbilstoši krāsu pasai, iekšpuse balta. L01 logu bloks (2950x1450), t.sk, furnitūra</v>
      </c>
      <c r="D16" s="24" t="str">
        <f>IF($C$4="Attiecināmās izmaksas",IF('4a+c+n'!$Q16="A",'4a+c+n'!D16,0),0)</f>
        <v>gab.</v>
      </c>
      <c r="E16" s="46"/>
      <c r="F16" s="65"/>
      <c r="G16" s="116"/>
      <c r="H16" s="116">
        <f>IF($C$4="Attiecināmās izmaksas",IF('4a+c+n'!$Q16="A",'4a+c+n'!H16,0),0)</f>
        <v>0</v>
      </c>
      <c r="I16" s="116"/>
      <c r="J16" s="116"/>
      <c r="K16" s="117">
        <f>IF($C$4="Attiecināmās izmaksas",IF('4a+c+n'!$Q16="A",'4a+c+n'!K16,0),0)</f>
        <v>0</v>
      </c>
      <c r="L16" s="65">
        <f>IF($C$4="Attiecināmās izmaksas",IF('4a+c+n'!$Q16="A",'4a+c+n'!L16,0),0)</f>
        <v>0</v>
      </c>
      <c r="M16" s="116">
        <f>IF($C$4="Attiecināmās izmaksas",IF('4a+c+n'!$Q16="A",'4a+c+n'!M16,0),0)</f>
        <v>0</v>
      </c>
      <c r="N16" s="116">
        <f>IF($C$4="Attiecināmās izmaksas",IF('4a+c+n'!$Q16="A",'4a+c+n'!N16,0),0)</f>
        <v>0</v>
      </c>
      <c r="O16" s="116">
        <f>IF($C$4="Attiecināmās izmaksas",IF('4a+c+n'!$Q16="A",'4a+c+n'!O16,0),0)</f>
        <v>0</v>
      </c>
      <c r="P16" s="117">
        <f>IF($C$4="Attiecināmās izmaksas",IF('4a+c+n'!$Q16="A",'4a+c+n'!P16,0),0)</f>
        <v>0</v>
      </c>
    </row>
    <row r="17" spans="1:16" ht="45" x14ac:dyDescent="0.2">
      <c r="A17" s="51">
        <f>IF(P17=0,0,IF(COUNTBLANK(P17)=1,0,COUNTA($P$14:P17)))</f>
        <v>0</v>
      </c>
      <c r="B17" s="24" t="str">
        <f>IF($C$4="Attiecināmās izmaksas",IF('4a+c+n'!$Q17="A",'4a+c+n'!B17,0),0)</f>
        <v>13-00000</v>
      </c>
      <c r="C17" s="24" t="str">
        <f>IF($C$4="Attiecināmās izmaksas",IF('4a+c+n'!$Q17="A",'4a+c+n'!C17,0),0)</f>
        <v>Jaunu trīs stikla pakešu PVC logu bloku uzstādīšana ( U≤1,1 (W/m2 K). Rāmja profilā paredzēt Temix tipa distanceri. Krāsa atbilstoši krāsu pasai, iekšpuse balta. L02 logu bloks (1200x1450), t.sk, furnitūra</v>
      </c>
      <c r="D17" s="24" t="str">
        <f>IF($C$4="Attiecināmās izmaksas",IF('4a+c+n'!$Q17="A",'4a+c+n'!D17,0),0)</f>
        <v>gab.</v>
      </c>
      <c r="E17" s="46"/>
      <c r="F17" s="65"/>
      <c r="G17" s="116"/>
      <c r="H17" s="116">
        <f>IF($C$4="Attiecināmās izmaksas",IF('4a+c+n'!$Q17="A",'4a+c+n'!H17,0),0)</f>
        <v>0</v>
      </c>
      <c r="I17" s="116"/>
      <c r="J17" s="116"/>
      <c r="K17" s="117">
        <f>IF($C$4="Attiecināmās izmaksas",IF('4a+c+n'!$Q17="A",'4a+c+n'!K17,0),0)</f>
        <v>0</v>
      </c>
      <c r="L17" s="65">
        <f>IF($C$4="Attiecināmās izmaksas",IF('4a+c+n'!$Q17="A",'4a+c+n'!L17,0),0)</f>
        <v>0</v>
      </c>
      <c r="M17" s="116">
        <f>IF($C$4="Attiecināmās izmaksas",IF('4a+c+n'!$Q17="A",'4a+c+n'!M17,0),0)</f>
        <v>0</v>
      </c>
      <c r="N17" s="116">
        <f>IF($C$4="Attiecināmās izmaksas",IF('4a+c+n'!$Q17="A",'4a+c+n'!N17,0),0)</f>
        <v>0</v>
      </c>
      <c r="O17" s="116">
        <f>IF($C$4="Attiecināmās izmaksas",IF('4a+c+n'!$Q17="A",'4a+c+n'!O17,0),0)</f>
        <v>0</v>
      </c>
      <c r="P17" s="117">
        <f>IF($C$4="Attiecināmās izmaksas",IF('4a+c+n'!$Q17="A",'4a+c+n'!P17,0),0)</f>
        <v>0</v>
      </c>
    </row>
    <row r="18" spans="1:16" ht="45" x14ac:dyDescent="0.2">
      <c r="A18" s="51">
        <f>IF(P18=0,0,IF(COUNTBLANK(P18)=1,0,COUNTA($P$14:P18)))</f>
        <v>0</v>
      </c>
      <c r="B18" s="24" t="str">
        <f>IF($C$4="Attiecināmās izmaksas",IF('4a+c+n'!$Q18="A",'4a+c+n'!B18,0),0)</f>
        <v>13-00000</v>
      </c>
      <c r="C18" s="24" t="str">
        <f>IF($C$4="Attiecināmās izmaksas",IF('4a+c+n'!$Q18="A",'4a+c+n'!C18,0),0)</f>
        <v>Jaunu trīs stikla pakešu PVC logu bloku uzstādīšana ( U≤1,1 (W/m2 K). Rāmja profilā paredzēt Temix tipa distanceri. Krāsa atbilstoši krāsu pasai, iekšpuse balta. L03 logu bloks (1750x1450), t.sk, furnitūra</v>
      </c>
      <c r="D18" s="24" t="str">
        <f>IF($C$4="Attiecināmās izmaksas",IF('4a+c+n'!$Q18="A",'4a+c+n'!D18,0),0)</f>
        <v>gab.</v>
      </c>
      <c r="E18" s="46"/>
      <c r="F18" s="65"/>
      <c r="G18" s="116"/>
      <c r="H18" s="116">
        <f>IF($C$4="Attiecināmās izmaksas",IF('4a+c+n'!$Q18="A",'4a+c+n'!H18,0),0)</f>
        <v>0</v>
      </c>
      <c r="I18" s="116"/>
      <c r="J18" s="116"/>
      <c r="K18" s="117">
        <f>IF($C$4="Attiecināmās izmaksas",IF('4a+c+n'!$Q18="A",'4a+c+n'!K18,0),0)</f>
        <v>0</v>
      </c>
      <c r="L18" s="65">
        <f>IF($C$4="Attiecināmās izmaksas",IF('4a+c+n'!$Q18="A",'4a+c+n'!L18,0),0)</f>
        <v>0</v>
      </c>
      <c r="M18" s="116">
        <f>IF($C$4="Attiecināmās izmaksas",IF('4a+c+n'!$Q18="A",'4a+c+n'!M18,0),0)</f>
        <v>0</v>
      </c>
      <c r="N18" s="116">
        <f>IF($C$4="Attiecināmās izmaksas",IF('4a+c+n'!$Q18="A",'4a+c+n'!N18,0),0)</f>
        <v>0</v>
      </c>
      <c r="O18" s="116">
        <f>IF($C$4="Attiecināmās izmaksas",IF('4a+c+n'!$Q18="A",'4a+c+n'!O18,0),0)</f>
        <v>0</v>
      </c>
      <c r="P18" s="117">
        <f>IF($C$4="Attiecināmās izmaksas",IF('4a+c+n'!$Q18="A",'4a+c+n'!P18,0),0)</f>
        <v>0</v>
      </c>
    </row>
    <row r="19" spans="1:16" ht="45" x14ac:dyDescent="0.2">
      <c r="A19" s="51">
        <f>IF(P19=0,0,IF(COUNTBLANK(P19)=1,0,COUNTA($P$14:P19)))</f>
        <v>0</v>
      </c>
      <c r="B19" s="24" t="str">
        <f>IF($C$4="Attiecināmās izmaksas",IF('4a+c+n'!$Q19="A",'4a+c+n'!B19,0),0)</f>
        <v>13-00000</v>
      </c>
      <c r="C19" s="24" t="str">
        <f>IF($C$4="Attiecināmās izmaksas",IF('4a+c+n'!$Q19="A",'4a+c+n'!C19,0),0)</f>
        <v>Jaunu trīs stikla pakešu PVC logu bloku uzstādīšana ( U≤1,1 (W/m2 K). Rāmja profilā paredzēt Temix tipa distanceri. Krāsa atbilstoši krāsu pasai, iekšpuse balta. L04 logu bloks (2650x1000), t.sk, furnitūra</v>
      </c>
      <c r="D19" s="24" t="str">
        <f>IF($C$4="Attiecināmās izmaksas",IF('4a+c+n'!$Q19="A",'4a+c+n'!D19,0),0)</f>
        <v>gab.</v>
      </c>
      <c r="E19" s="46"/>
      <c r="F19" s="65"/>
      <c r="G19" s="116"/>
      <c r="H19" s="116">
        <f>IF($C$4="Attiecināmās izmaksas",IF('4a+c+n'!$Q19="A",'4a+c+n'!H19,0),0)</f>
        <v>0</v>
      </c>
      <c r="I19" s="116"/>
      <c r="J19" s="116"/>
      <c r="K19" s="117">
        <f>IF($C$4="Attiecināmās izmaksas",IF('4a+c+n'!$Q19="A",'4a+c+n'!K19,0),0)</f>
        <v>0</v>
      </c>
      <c r="L19" s="65">
        <f>IF($C$4="Attiecināmās izmaksas",IF('4a+c+n'!$Q19="A",'4a+c+n'!L19,0),0)</f>
        <v>0</v>
      </c>
      <c r="M19" s="116">
        <f>IF($C$4="Attiecināmās izmaksas",IF('4a+c+n'!$Q19="A",'4a+c+n'!M19,0),0)</f>
        <v>0</v>
      </c>
      <c r="N19" s="116">
        <f>IF($C$4="Attiecināmās izmaksas",IF('4a+c+n'!$Q19="A",'4a+c+n'!N19,0),0)</f>
        <v>0</v>
      </c>
      <c r="O19" s="116">
        <f>IF($C$4="Attiecināmās izmaksas",IF('4a+c+n'!$Q19="A",'4a+c+n'!O19,0),0)</f>
        <v>0</v>
      </c>
      <c r="P19" s="117">
        <f>IF($C$4="Attiecināmās izmaksas",IF('4a+c+n'!$Q19="A",'4a+c+n'!P19,0),0)</f>
        <v>0</v>
      </c>
    </row>
    <row r="20" spans="1:16" ht="56.25" x14ac:dyDescent="0.2">
      <c r="A20" s="51">
        <f>IF(P20=0,0,IF(COUNTBLANK(P20)=1,0,COUNTA($P$14:P20)))</f>
        <v>0</v>
      </c>
      <c r="B20" s="24" t="str">
        <f>IF($C$4="Attiecināmās izmaksas",IF('4a+c+n'!$Q20="A",'4a+c+n'!B20,0),0)</f>
        <v>13-00000</v>
      </c>
      <c r="C20" s="24" t="str">
        <f>IF($C$4="Attiecināmās izmaksas",IF('4a+c+n'!$Q20="A",'4a+c+n'!C20,0),0)</f>
        <v>Jaunu trīs stikla pakešu PVC logu bloku uzstādīšana ( U≤1,1 (W/m2 K). Rāmja profilā paredzēt Temix tipa distanceri. Krāsa atbilstoši krāsu pasai, iekšpuse balta. L05 logu bloks (1450x1520;630x2200), t.sk, furnitūra</v>
      </c>
      <c r="D20" s="24" t="str">
        <f>IF($C$4="Attiecināmās izmaksas",IF('4a+c+n'!$Q20="A",'4a+c+n'!D20,0),0)</f>
        <v>gab.</v>
      </c>
      <c r="E20" s="46"/>
      <c r="F20" s="65"/>
      <c r="G20" s="116"/>
      <c r="H20" s="116">
        <f>IF($C$4="Attiecināmās izmaksas",IF('4a+c+n'!$Q20="A",'4a+c+n'!H20,0),0)</f>
        <v>0</v>
      </c>
      <c r="I20" s="116"/>
      <c r="J20" s="116"/>
      <c r="K20" s="117">
        <f>IF($C$4="Attiecināmās izmaksas",IF('4a+c+n'!$Q20="A",'4a+c+n'!K20,0),0)</f>
        <v>0</v>
      </c>
      <c r="L20" s="65">
        <f>IF($C$4="Attiecināmās izmaksas",IF('4a+c+n'!$Q20="A",'4a+c+n'!L20,0),0)</f>
        <v>0</v>
      </c>
      <c r="M20" s="116">
        <f>IF($C$4="Attiecināmās izmaksas",IF('4a+c+n'!$Q20="A",'4a+c+n'!M20,0),0)</f>
        <v>0</v>
      </c>
      <c r="N20" s="116">
        <f>IF($C$4="Attiecināmās izmaksas",IF('4a+c+n'!$Q20="A",'4a+c+n'!N20,0),0)</f>
        <v>0</v>
      </c>
      <c r="O20" s="116">
        <f>IF($C$4="Attiecināmās izmaksas",IF('4a+c+n'!$Q20="A",'4a+c+n'!O20,0),0)</f>
        <v>0</v>
      </c>
      <c r="P20" s="117">
        <f>IF($C$4="Attiecināmās izmaksas",IF('4a+c+n'!$Q20="A",'4a+c+n'!P20,0),0)</f>
        <v>0</v>
      </c>
    </row>
    <row r="21" spans="1:16" ht="56.25" x14ac:dyDescent="0.2">
      <c r="A21" s="51">
        <f>IF(P21=0,0,IF(COUNTBLANK(P21)=1,0,COUNTA($P$14:P21)))</f>
        <v>0</v>
      </c>
      <c r="B21" s="24" t="str">
        <f>IF($C$4="Attiecināmās izmaksas",IF('4a+c+n'!$Q21="A",'4a+c+n'!B21,0),0)</f>
        <v>13-00000</v>
      </c>
      <c r="C21" s="24" t="str">
        <f>IF($C$4="Attiecināmās izmaksas",IF('4a+c+n'!$Q21="A",'4a+c+n'!C21,0),0)</f>
        <v>Jaunu trīs stikla pakešu PVC logu bloku uzstādīšana ( U≤1,1 (W/m2 K). Rāmja profilā paredzēt Temix tipa distanceri. Krāsa atbilstoši krāsu pasai, iekšpuse balta. L06 logu bloks (1450x1520;630x2200), t.sk, furnitūra</v>
      </c>
      <c r="D21" s="24" t="str">
        <f>IF($C$4="Attiecināmās izmaksas",IF('4a+c+n'!$Q21="A",'4a+c+n'!D21,0),0)</f>
        <v>gab.</v>
      </c>
      <c r="E21" s="46"/>
      <c r="F21" s="65"/>
      <c r="G21" s="116"/>
      <c r="H21" s="116">
        <f>IF($C$4="Attiecināmās izmaksas",IF('4a+c+n'!$Q21="A",'4a+c+n'!H21,0),0)</f>
        <v>0</v>
      </c>
      <c r="I21" s="116"/>
      <c r="J21" s="116"/>
      <c r="K21" s="117">
        <f>IF($C$4="Attiecināmās izmaksas",IF('4a+c+n'!$Q21="A",'4a+c+n'!K21,0),0)</f>
        <v>0</v>
      </c>
      <c r="L21" s="65">
        <f>IF($C$4="Attiecināmās izmaksas",IF('4a+c+n'!$Q21="A",'4a+c+n'!L21,0),0)</f>
        <v>0</v>
      </c>
      <c r="M21" s="116">
        <f>IF($C$4="Attiecināmās izmaksas",IF('4a+c+n'!$Q21="A",'4a+c+n'!M21,0),0)</f>
        <v>0</v>
      </c>
      <c r="N21" s="116">
        <f>IF($C$4="Attiecināmās izmaksas",IF('4a+c+n'!$Q21="A",'4a+c+n'!N21,0),0)</f>
        <v>0</v>
      </c>
      <c r="O21" s="116">
        <f>IF($C$4="Attiecināmās izmaksas",IF('4a+c+n'!$Q21="A",'4a+c+n'!O21,0),0)</f>
        <v>0</v>
      </c>
      <c r="P21" s="117">
        <f>IF($C$4="Attiecināmās izmaksas",IF('4a+c+n'!$Q21="A",'4a+c+n'!P21,0),0)</f>
        <v>0</v>
      </c>
    </row>
    <row r="22" spans="1:16" ht="56.25" x14ac:dyDescent="0.2">
      <c r="A22" s="51">
        <f>IF(P22=0,0,IF(COUNTBLANK(P22)=1,0,COUNTA($P$14:P22)))</f>
        <v>0</v>
      </c>
      <c r="B22" s="24" t="str">
        <f>IF($C$4="Attiecināmās izmaksas",IF('4a+c+n'!$Q22="A",'4a+c+n'!B22,0),0)</f>
        <v>13-00000</v>
      </c>
      <c r="C22" s="24" t="str">
        <f>IF($C$4="Attiecināmās izmaksas",IF('4a+c+n'!$Q22="A",'4a+c+n'!C22,0),0)</f>
        <v>Jaunu trīs stikla pakešu PVC lodžijas stiklojuma bloku uzstādīšana ( U≤1,1 (W/m2 K). Rāmja profilā paredzēt Temix tipa distanceri. Krāsa atbilstoši krāsu pasai, iekšpuse balta. L07 logu bloks (2400x1500), t.sk, furnitūra</v>
      </c>
      <c r="D22" s="24" t="str">
        <f>IF($C$4="Attiecināmās izmaksas",IF('4a+c+n'!$Q22="A",'4a+c+n'!D22,0),0)</f>
        <v>gab.</v>
      </c>
      <c r="E22" s="46"/>
      <c r="F22" s="65"/>
      <c r="G22" s="116"/>
      <c r="H22" s="116">
        <f>IF($C$4="Attiecināmās izmaksas",IF('4a+c+n'!$Q22="A",'4a+c+n'!H22,0),0)</f>
        <v>0</v>
      </c>
      <c r="I22" s="116"/>
      <c r="J22" s="116"/>
      <c r="K22" s="117">
        <f>IF($C$4="Attiecināmās izmaksas",IF('4a+c+n'!$Q22="A",'4a+c+n'!K22,0),0)</f>
        <v>0</v>
      </c>
      <c r="L22" s="65">
        <f>IF($C$4="Attiecināmās izmaksas",IF('4a+c+n'!$Q22="A",'4a+c+n'!L22,0),0)</f>
        <v>0</v>
      </c>
      <c r="M22" s="116">
        <f>IF($C$4="Attiecināmās izmaksas",IF('4a+c+n'!$Q22="A",'4a+c+n'!M22,0),0)</f>
        <v>0</v>
      </c>
      <c r="N22" s="116">
        <f>IF($C$4="Attiecināmās izmaksas",IF('4a+c+n'!$Q22="A",'4a+c+n'!N22,0),0)</f>
        <v>0</v>
      </c>
      <c r="O22" s="116">
        <f>IF($C$4="Attiecināmās izmaksas",IF('4a+c+n'!$Q22="A",'4a+c+n'!O22,0),0)</f>
        <v>0</v>
      </c>
      <c r="P22" s="117">
        <f>IF($C$4="Attiecināmās izmaksas",IF('4a+c+n'!$Q22="A",'4a+c+n'!P22,0),0)</f>
        <v>0</v>
      </c>
    </row>
    <row r="23" spans="1:16" ht="56.25" x14ac:dyDescent="0.2">
      <c r="A23" s="51">
        <f>IF(P23=0,0,IF(COUNTBLANK(P23)=1,0,COUNTA($P$14:P23)))</f>
        <v>0</v>
      </c>
      <c r="B23" s="24" t="str">
        <f>IF($C$4="Attiecināmās izmaksas",IF('4a+c+n'!$Q23="A",'4a+c+n'!B23,0),0)</f>
        <v>13-00000</v>
      </c>
      <c r="C23" s="24" t="str">
        <f>IF($C$4="Attiecināmās izmaksas",IF('4a+c+n'!$Q23="A",'4a+c+n'!C23,0),0)</f>
        <v>Jaunu trīs stikla pakešu PVC lodžijas stiklojuma bloku uzstādīšana ( U≤1,1 (W/m2 K). Rāmja profilā paredzēt Temix tipa distanceri. Krāsa atbilstoši krāsu pasai, iekšpuse balta. L08 logu bloks (2800x1500), t.sk, furnitūra</v>
      </c>
      <c r="D23" s="24" t="str">
        <f>IF($C$4="Attiecināmās izmaksas",IF('4a+c+n'!$Q23="A",'4a+c+n'!D23,0),0)</f>
        <v>gab.</v>
      </c>
      <c r="E23" s="46"/>
      <c r="F23" s="65"/>
      <c r="G23" s="116"/>
      <c r="H23" s="116">
        <f>IF($C$4="Attiecināmās izmaksas",IF('4a+c+n'!$Q23="A",'4a+c+n'!H23,0),0)</f>
        <v>0</v>
      </c>
      <c r="I23" s="116"/>
      <c r="J23" s="116"/>
      <c r="K23" s="117">
        <f>IF($C$4="Attiecināmās izmaksas",IF('4a+c+n'!$Q23="A",'4a+c+n'!K23,0),0)</f>
        <v>0</v>
      </c>
      <c r="L23" s="65">
        <f>IF($C$4="Attiecināmās izmaksas",IF('4a+c+n'!$Q23="A",'4a+c+n'!L23,0),0)</f>
        <v>0</v>
      </c>
      <c r="M23" s="116">
        <f>IF($C$4="Attiecināmās izmaksas",IF('4a+c+n'!$Q23="A",'4a+c+n'!M23,0),0)</f>
        <v>0</v>
      </c>
      <c r="N23" s="116">
        <f>IF($C$4="Attiecināmās izmaksas",IF('4a+c+n'!$Q23="A",'4a+c+n'!N23,0),0)</f>
        <v>0</v>
      </c>
      <c r="O23" s="116">
        <f>IF($C$4="Attiecināmās izmaksas",IF('4a+c+n'!$Q23="A",'4a+c+n'!O23,0),0)</f>
        <v>0</v>
      </c>
      <c r="P23" s="117">
        <f>IF($C$4="Attiecināmās izmaksas",IF('4a+c+n'!$Q23="A",'4a+c+n'!P23,0),0)</f>
        <v>0</v>
      </c>
    </row>
    <row r="24" spans="1:16" ht="22.5" x14ac:dyDescent="0.2">
      <c r="A24" s="51">
        <f>IF(P24=0,0,IF(COUNTBLANK(P24)=1,0,COUNTA($P$14:P24)))</f>
        <v>0</v>
      </c>
      <c r="B24" s="24" t="str">
        <f>IF($C$4="Attiecināmās izmaksas",IF('4a+c+n'!$Q24="A",'4a+c+n'!B24,0),0)</f>
        <v>13-00000</v>
      </c>
      <c r="C24" s="24" t="str">
        <f>IF($C$4="Attiecināmās izmaksas",IF('4a+c+n'!$Q24="A",'4a+c+n'!C24,0),0)</f>
        <v>Esošo un maināmo logu aprīkošana ar ventilācijas iekārtu GECCO 3 vai ekvivalentu</v>
      </c>
      <c r="D24" s="24" t="str">
        <f>IF($C$4="Attiecināmās izmaksas",IF('4a+c+n'!$Q24="A",'4a+c+n'!D24,0),0)</f>
        <v>gab.</v>
      </c>
      <c r="E24" s="46"/>
      <c r="F24" s="65"/>
      <c r="G24" s="116"/>
      <c r="H24" s="116">
        <f>IF($C$4="Attiecināmās izmaksas",IF('4a+c+n'!$Q24="A",'4a+c+n'!H24,0),0)</f>
        <v>0</v>
      </c>
      <c r="I24" s="116"/>
      <c r="J24" s="116"/>
      <c r="K24" s="117">
        <f>IF($C$4="Attiecināmās izmaksas",IF('4a+c+n'!$Q24="A",'4a+c+n'!K24,0),0)</f>
        <v>0</v>
      </c>
      <c r="L24" s="65">
        <f>IF($C$4="Attiecināmās izmaksas",IF('4a+c+n'!$Q24="A",'4a+c+n'!L24,0),0)</f>
        <v>0</v>
      </c>
      <c r="M24" s="116">
        <f>IF($C$4="Attiecināmās izmaksas",IF('4a+c+n'!$Q24="A",'4a+c+n'!M24,0),0)</f>
        <v>0</v>
      </c>
      <c r="N24" s="116">
        <f>IF($C$4="Attiecināmās izmaksas",IF('4a+c+n'!$Q24="A",'4a+c+n'!N24,0),0)</f>
        <v>0</v>
      </c>
      <c r="O24" s="116">
        <f>IF($C$4="Attiecināmās izmaksas",IF('4a+c+n'!$Q24="A",'4a+c+n'!O24,0),0)</f>
        <v>0</v>
      </c>
      <c r="P24" s="117">
        <f>IF($C$4="Attiecināmās izmaksas",IF('4a+c+n'!$Q24="A",'4a+c+n'!P24,0),0)</f>
        <v>0</v>
      </c>
    </row>
    <row r="25" spans="1:16" x14ac:dyDescent="0.2">
      <c r="A25" s="51">
        <f>IF(P25=0,0,IF(COUNTBLANK(P25)=1,0,COUNTA($P$14:P25)))</f>
        <v>0</v>
      </c>
      <c r="B25" s="24">
        <f>IF($C$4="Attiecināmās izmaksas",IF('4a+c+n'!$Q25="A",'4a+c+n'!B25,0),0)</f>
        <v>0</v>
      </c>
      <c r="C25" s="24">
        <f>IF($C$4="Attiecināmās izmaksas",IF('4a+c+n'!$Q25="A",'4a+c+n'!C25,0),0)</f>
        <v>0</v>
      </c>
      <c r="D25" s="24">
        <f>IF($C$4="Attiecināmās izmaksas",IF('4a+c+n'!$Q25="A",'4a+c+n'!D25,0),0)</f>
        <v>0</v>
      </c>
      <c r="E25" s="46"/>
      <c r="F25" s="65"/>
      <c r="G25" s="116"/>
      <c r="H25" s="116">
        <f>IF($C$4="Attiecināmās izmaksas",IF('4a+c+n'!$Q25="A",'4a+c+n'!H25,0),0)</f>
        <v>0</v>
      </c>
      <c r="I25" s="116"/>
      <c r="J25" s="116"/>
      <c r="K25" s="117">
        <f>IF($C$4="Attiecināmās izmaksas",IF('4a+c+n'!$Q25="A",'4a+c+n'!K25,0),0)</f>
        <v>0</v>
      </c>
      <c r="L25" s="65">
        <f>IF($C$4="Attiecināmās izmaksas",IF('4a+c+n'!$Q25="A",'4a+c+n'!L25,0),0)</f>
        <v>0</v>
      </c>
      <c r="M25" s="116">
        <f>IF($C$4="Attiecināmās izmaksas",IF('4a+c+n'!$Q25="A",'4a+c+n'!M25,0),0)</f>
        <v>0</v>
      </c>
      <c r="N25" s="116">
        <f>IF($C$4="Attiecināmās izmaksas",IF('4a+c+n'!$Q25="A",'4a+c+n'!N25,0),0)</f>
        <v>0</v>
      </c>
      <c r="O25" s="116">
        <f>IF($C$4="Attiecināmās izmaksas",IF('4a+c+n'!$Q25="A",'4a+c+n'!O25,0),0)</f>
        <v>0</v>
      </c>
      <c r="P25" s="117">
        <f>IF($C$4="Attiecināmās izmaksas",IF('4a+c+n'!$Q25="A",'4a+c+n'!P25,0),0)</f>
        <v>0</v>
      </c>
    </row>
    <row r="26" spans="1:16" ht="45" x14ac:dyDescent="0.2">
      <c r="A26" s="51">
        <f>IF(P26=0,0,IF(COUNTBLANK(P26)=1,0,COUNTA($P$14:P26)))</f>
        <v>0</v>
      </c>
      <c r="B26" s="24" t="str">
        <f>IF($C$4="Attiecināmās izmaksas",IF('4a+c+n'!$Q26="A",'4a+c+n'!B26,0),0)</f>
        <v>13-00000</v>
      </c>
      <c r="C26" s="24" t="str">
        <f>IF($C$4="Attiecināmās izmaksas",IF('4a+c+n'!$Q26="A",'4a+c+n'!C26,0),0)</f>
        <v xml:space="preserve">Jaunu metāla durvju bloka uzstādīšana (U≤1,6 (W/m2 K), t.sk. iekšējā apdare, ārējā hidroizolējošā lenta, iekšējā difūzijas lenta. Krāsa atbilstoši krāsu pasei.  D01 metāla durvju bloks  (1000x2200), t.sk, furnitūra. </v>
      </c>
      <c r="D26" s="24" t="str">
        <f>IF($C$4="Attiecināmās izmaksas",IF('4a+c+n'!$Q26="A",'4a+c+n'!D26,0),0)</f>
        <v>gab.</v>
      </c>
      <c r="E26" s="46"/>
      <c r="F26" s="65"/>
      <c r="G26" s="116"/>
      <c r="H26" s="116">
        <f>IF($C$4="Attiecināmās izmaksas",IF('4a+c+n'!$Q26="A",'4a+c+n'!H26,0),0)</f>
        <v>0</v>
      </c>
      <c r="I26" s="116"/>
      <c r="J26" s="116"/>
      <c r="K26" s="117">
        <f>IF($C$4="Attiecināmās izmaksas",IF('4a+c+n'!$Q26="A",'4a+c+n'!K26,0),0)</f>
        <v>0</v>
      </c>
      <c r="L26" s="65">
        <f>IF($C$4="Attiecināmās izmaksas",IF('4a+c+n'!$Q26="A",'4a+c+n'!L26,0),0)</f>
        <v>0</v>
      </c>
      <c r="M26" s="116">
        <f>IF($C$4="Attiecināmās izmaksas",IF('4a+c+n'!$Q26="A",'4a+c+n'!M26,0),0)</f>
        <v>0</v>
      </c>
      <c r="N26" s="116">
        <f>IF($C$4="Attiecināmās izmaksas",IF('4a+c+n'!$Q26="A",'4a+c+n'!N26,0),0)</f>
        <v>0</v>
      </c>
      <c r="O26" s="116">
        <f>IF($C$4="Attiecināmās izmaksas",IF('4a+c+n'!$Q26="A",'4a+c+n'!O26,0),0)</f>
        <v>0</v>
      </c>
      <c r="P26" s="117">
        <f>IF($C$4="Attiecināmās izmaksas",IF('4a+c+n'!$Q26="A",'4a+c+n'!P26,0),0)</f>
        <v>0</v>
      </c>
    </row>
    <row r="27" spans="1:16" ht="56.25" x14ac:dyDescent="0.2">
      <c r="A27" s="51">
        <f>IF(P27=0,0,IF(COUNTBLANK(P27)=1,0,COUNTA($P$14:P27)))</f>
        <v>0</v>
      </c>
      <c r="B27" s="24" t="str">
        <f>IF($C$4="Attiecināmās izmaksas",IF('4a+c+n'!$Q27="A",'4a+c+n'!B27,0),0)</f>
        <v>13-00000</v>
      </c>
      <c r="C27" s="24" t="str">
        <f>IF($C$4="Attiecināmās izmaksas",IF('4a+c+n'!$Q27="A",'4a+c+n'!C27,0),0)</f>
        <v>Jaunu metāla durvju bloka uzstādīšana (U≤1,6 (W/m2 K), t.sk. iekšējā apdare, ārējā hidroizolējošā lenta, iekšējā difūzijas lenta. Krāsa atbilstoši krāsu pasei.  D02 metāla durvju bloks  (1300x2200), t.sk, furnitūra.  Slēdzamas</v>
      </c>
      <c r="D27" s="24" t="str">
        <f>IF($C$4="Attiecināmās izmaksas",IF('4a+c+n'!$Q27="A",'4a+c+n'!D27,0),0)</f>
        <v>gab.</v>
      </c>
      <c r="E27" s="46"/>
      <c r="F27" s="65"/>
      <c r="G27" s="116"/>
      <c r="H27" s="116">
        <f>IF($C$4="Attiecināmās izmaksas",IF('4a+c+n'!$Q27="A",'4a+c+n'!H27,0),0)</f>
        <v>0</v>
      </c>
      <c r="I27" s="116"/>
      <c r="J27" s="116"/>
      <c r="K27" s="117">
        <f>IF($C$4="Attiecināmās izmaksas",IF('4a+c+n'!$Q27="A",'4a+c+n'!K27,0),0)</f>
        <v>0</v>
      </c>
      <c r="L27" s="65">
        <f>IF($C$4="Attiecināmās izmaksas",IF('4a+c+n'!$Q27="A",'4a+c+n'!L27,0),0)</f>
        <v>0</v>
      </c>
      <c r="M27" s="116">
        <f>IF($C$4="Attiecināmās izmaksas",IF('4a+c+n'!$Q27="A",'4a+c+n'!M27,0),0)</f>
        <v>0</v>
      </c>
      <c r="N27" s="116">
        <f>IF($C$4="Attiecināmās izmaksas",IF('4a+c+n'!$Q27="A",'4a+c+n'!N27,0),0)</f>
        <v>0</v>
      </c>
      <c r="O27" s="116">
        <f>IF($C$4="Attiecināmās izmaksas",IF('4a+c+n'!$Q27="A",'4a+c+n'!O27,0),0)</f>
        <v>0</v>
      </c>
      <c r="P27" s="117">
        <f>IF($C$4="Attiecināmās izmaksas",IF('4a+c+n'!$Q27="A",'4a+c+n'!P27,0),0)</f>
        <v>0</v>
      </c>
    </row>
    <row r="28" spans="1:16" ht="45" x14ac:dyDescent="0.2">
      <c r="A28" s="51">
        <f>IF(P28=0,0,IF(COUNTBLANK(P28)=1,0,COUNTA($P$14:P28)))</f>
        <v>0</v>
      </c>
      <c r="B28" s="24" t="str">
        <f>IF($C$4="Attiecināmās izmaksas",IF('4a+c+n'!$Q28="A",'4a+c+n'!B28,0),0)</f>
        <v>13-00000</v>
      </c>
      <c r="C28" s="24" t="str">
        <f>IF($C$4="Attiecināmās izmaksas",IF('4a+c+n'!$Q28="A",'4a+c+n'!C28,0),0)</f>
        <v>Jaunu D03 PVC durvju bloka (1000x2200) uzstādīšana, t.sk. iekšējā apdare, iekšējā difūzijas lenta. Krāsa vienojoties ar Pasūtītāju, iekšpuse un ārpuse vienāda.</v>
      </c>
      <c r="D28" s="24" t="str">
        <f>IF($C$4="Attiecināmās izmaksas",IF('4a+c+n'!$Q28="A",'4a+c+n'!D28,0),0)</f>
        <v>gab.</v>
      </c>
      <c r="E28" s="46"/>
      <c r="F28" s="65"/>
      <c r="G28" s="116"/>
      <c r="H28" s="116">
        <f>IF($C$4="Attiecināmās izmaksas",IF('4a+c+n'!$Q28="A",'4a+c+n'!H28,0),0)</f>
        <v>0</v>
      </c>
      <c r="I28" s="116"/>
      <c r="J28" s="116"/>
      <c r="K28" s="117">
        <f>IF($C$4="Attiecināmās izmaksas",IF('4a+c+n'!$Q28="A",'4a+c+n'!K28,0),0)</f>
        <v>0</v>
      </c>
      <c r="L28" s="65">
        <f>IF($C$4="Attiecināmās izmaksas",IF('4a+c+n'!$Q28="A",'4a+c+n'!L28,0),0)</f>
        <v>0</v>
      </c>
      <c r="M28" s="116">
        <f>IF($C$4="Attiecināmās izmaksas",IF('4a+c+n'!$Q28="A",'4a+c+n'!M28,0),0)</f>
        <v>0</v>
      </c>
      <c r="N28" s="116">
        <f>IF($C$4="Attiecināmās izmaksas",IF('4a+c+n'!$Q28="A",'4a+c+n'!N28,0),0)</f>
        <v>0</v>
      </c>
      <c r="O28" s="116">
        <f>IF($C$4="Attiecināmās izmaksas",IF('4a+c+n'!$Q28="A",'4a+c+n'!O28,0),0)</f>
        <v>0</v>
      </c>
      <c r="P28" s="117">
        <f>IF($C$4="Attiecināmās izmaksas",IF('4a+c+n'!$Q28="A",'4a+c+n'!P28,0),0)</f>
        <v>0</v>
      </c>
    </row>
    <row r="29" spans="1:16" ht="45" x14ac:dyDescent="0.2">
      <c r="A29" s="51">
        <f>IF(P29=0,0,IF(COUNTBLANK(P29)=1,0,COUNTA($P$14:P29)))</f>
        <v>0</v>
      </c>
      <c r="B29" s="24" t="str">
        <f>IF($C$4="Attiecināmās izmaksas",IF('4a+c+n'!$Q29="A",'4a+c+n'!B29,0),0)</f>
        <v>13-00000</v>
      </c>
      <c r="C29" s="24" t="str">
        <f>IF($C$4="Attiecināmās izmaksas",IF('4a+c+n'!$Q29="A",'4a+c+n'!C29,0),0)</f>
        <v>Jaunu ugunsdrošu EI30 metāla durvju bloka uzstādīšana (U≤1,6 (W/m2 K), t.sk. iekšējā apdare.  D04 metāla durvju bloks  (900 x 1600), t.sk, furnitūra, slēdzamas.</v>
      </c>
      <c r="D29" s="24" t="str">
        <f>IF($C$4="Attiecināmās izmaksas",IF('4a+c+n'!$Q29="A",'4a+c+n'!D29,0),0)</f>
        <v>gab.</v>
      </c>
      <c r="E29" s="46"/>
      <c r="F29" s="65"/>
      <c r="G29" s="116"/>
      <c r="H29" s="116">
        <f>IF($C$4="Attiecināmās izmaksas",IF('4a+c+n'!$Q29="A",'4a+c+n'!H29,0),0)</f>
        <v>0</v>
      </c>
      <c r="I29" s="116"/>
      <c r="J29" s="116"/>
      <c r="K29" s="117">
        <f>IF($C$4="Attiecināmās izmaksas",IF('4a+c+n'!$Q29="A",'4a+c+n'!K29,0),0)</f>
        <v>0</v>
      </c>
      <c r="L29" s="65">
        <f>IF($C$4="Attiecināmās izmaksas",IF('4a+c+n'!$Q29="A",'4a+c+n'!L29,0),0)</f>
        <v>0</v>
      </c>
      <c r="M29" s="116">
        <f>IF($C$4="Attiecināmās izmaksas",IF('4a+c+n'!$Q29="A",'4a+c+n'!M29,0),0)</f>
        <v>0</v>
      </c>
      <c r="N29" s="116">
        <f>IF($C$4="Attiecināmās izmaksas",IF('4a+c+n'!$Q29="A",'4a+c+n'!N29,0),0)</f>
        <v>0</v>
      </c>
      <c r="O29" s="116">
        <f>IF($C$4="Attiecināmās izmaksas",IF('4a+c+n'!$Q29="A",'4a+c+n'!O29,0),0)</f>
        <v>0</v>
      </c>
      <c r="P29" s="117">
        <f>IF($C$4="Attiecināmās izmaksas",IF('4a+c+n'!$Q29="A",'4a+c+n'!P29,0),0)</f>
        <v>0</v>
      </c>
    </row>
    <row r="30" spans="1:16" x14ac:dyDescent="0.2">
      <c r="A30" s="51">
        <f>IF(P30=0,0,IF(COUNTBLANK(P30)=1,0,COUNTA($P$14:P30)))</f>
        <v>0</v>
      </c>
      <c r="B30" s="24">
        <f>IF($C$4="Attiecināmās izmaksas",IF('4a+c+n'!$Q33="A",'4a+c+n'!B33,0),0)</f>
        <v>0</v>
      </c>
      <c r="C30" s="24">
        <f>IF($C$4="Attiecināmās izmaksas",IF('4a+c+n'!$Q33="A",'4a+c+n'!C33,0),0)</f>
        <v>0</v>
      </c>
      <c r="D30" s="24">
        <f>IF($C$4="Attiecināmās izmaksas",IF('4a+c+n'!$Q33="A",'4a+c+n'!D33,0),0)</f>
        <v>0</v>
      </c>
      <c r="E30" s="46"/>
      <c r="F30" s="65"/>
      <c r="G30" s="116"/>
      <c r="H30" s="116">
        <f>IF($C$4="Attiecināmās izmaksas",IF('4a+c+n'!$Q33="A",'4a+c+n'!H33,0),0)</f>
        <v>0</v>
      </c>
      <c r="I30" s="116"/>
      <c r="J30" s="116"/>
      <c r="K30" s="117">
        <f>IF($C$4="Attiecināmās izmaksas",IF('4a+c+n'!$Q33="A",'4a+c+n'!K33,0),0)</f>
        <v>0</v>
      </c>
      <c r="L30" s="65">
        <f>IF($C$4="Attiecināmās izmaksas",IF('4a+c+n'!$Q33="A",'4a+c+n'!L33,0),0)</f>
        <v>0</v>
      </c>
      <c r="M30" s="116">
        <f>IF($C$4="Attiecināmās izmaksas",IF('4a+c+n'!$Q33="A",'4a+c+n'!M33,0),0)</f>
        <v>0</v>
      </c>
      <c r="N30" s="116">
        <f>IF($C$4="Attiecināmās izmaksas",IF('4a+c+n'!$Q33="A",'4a+c+n'!N33,0),0)</f>
        <v>0</v>
      </c>
      <c r="O30" s="116">
        <f>IF($C$4="Attiecināmās izmaksas",IF('4a+c+n'!$Q33="A",'4a+c+n'!O33,0),0)</f>
        <v>0</v>
      </c>
      <c r="P30" s="117">
        <f>IF($C$4="Attiecināmās izmaksas",IF('4a+c+n'!$Q33="A",'4a+c+n'!P33,0),0)</f>
        <v>0</v>
      </c>
    </row>
    <row r="31" spans="1:16" ht="22.5" x14ac:dyDescent="0.2">
      <c r="A31" s="51">
        <f>IF(P31=0,0,IF(COUNTBLANK(P31)=1,0,COUNTA($P$14:P31)))</f>
        <v>0</v>
      </c>
      <c r="B31" s="24" t="str">
        <f>IF($C$4="Attiecināmās izmaksas",IF('4a+c+n'!$Q34="A",'4a+c+n'!B34,0),0)</f>
        <v>13-00000</v>
      </c>
      <c r="C31" s="24" t="str">
        <f>IF($C$4="Attiecināmās izmaksas",IF('4a+c+n'!$Q34="A",'4a+c+n'!C34,0),0)</f>
        <v>Difūzijas lentas CONTEGA SL vai ekvivalentas iestrāde pa perimetru</v>
      </c>
      <c r="D31" s="24" t="str">
        <f>IF($C$4="Attiecināmās izmaksas",IF('4a+c+n'!$Q34="A",'4a+c+n'!D34,0),0)</f>
        <v>tm</v>
      </c>
      <c r="E31" s="46"/>
      <c r="F31" s="65"/>
      <c r="G31" s="116"/>
      <c r="H31" s="116">
        <f>IF($C$4="Attiecināmās izmaksas",IF('4a+c+n'!$Q34="A",'4a+c+n'!H34,0),0)</f>
        <v>0</v>
      </c>
      <c r="I31" s="116"/>
      <c r="J31" s="116"/>
      <c r="K31" s="117">
        <f>IF($C$4="Attiecināmās izmaksas",IF('4a+c+n'!$Q34="A",'4a+c+n'!K34,0),0)</f>
        <v>0</v>
      </c>
      <c r="L31" s="65">
        <f>IF($C$4="Attiecināmās izmaksas",IF('4a+c+n'!$Q34="A",'4a+c+n'!L34,0),0)</f>
        <v>0</v>
      </c>
      <c r="M31" s="116">
        <f>IF($C$4="Attiecināmās izmaksas",IF('4a+c+n'!$Q34="A",'4a+c+n'!M34,0),0)</f>
        <v>0</v>
      </c>
      <c r="N31" s="116">
        <f>IF($C$4="Attiecināmās izmaksas",IF('4a+c+n'!$Q34="A",'4a+c+n'!N34,0),0)</f>
        <v>0</v>
      </c>
      <c r="O31" s="116">
        <f>IF($C$4="Attiecināmās izmaksas",IF('4a+c+n'!$Q34="A",'4a+c+n'!O34,0),0)</f>
        <v>0</v>
      </c>
      <c r="P31" s="117">
        <f>IF($C$4="Attiecināmās izmaksas",IF('4a+c+n'!$Q34="A",'4a+c+n'!P34,0),0)</f>
        <v>0</v>
      </c>
    </row>
    <row r="32" spans="1:16" ht="45" x14ac:dyDescent="0.2">
      <c r="A32" s="51">
        <f>IF(P32=0,0,IF(COUNTBLANK(P32)=1,0,COUNTA($P$14:P32)))</f>
        <v>0</v>
      </c>
      <c r="B32" s="24" t="str">
        <f>IF($C$4="Attiecināmās izmaksas",IF('4a+c+n'!$Q35="A",'4a+c+n'!B35,0),0)</f>
        <v>13-00000</v>
      </c>
      <c r="C32" s="24" t="str">
        <f>IF($C$4="Attiecināmās izmaksas",IF('4a+c+n'!$Q35="A",'4a+c+n'!C35,0),0)</f>
        <v>Dzīvokļu logu iekšējā apdare, t.sk. PVC palodze (balta), riģipša plāksnes apšūšanai, kā arī špaktele  virsmas sagatavošanai, kā arī krāsošana toni saskaņojot ar Pasūtāju.</v>
      </c>
      <c r="D32" s="24" t="str">
        <f>IF($C$4="Attiecināmās izmaksas",IF('4a+c+n'!$Q35="A",'4a+c+n'!D35,0),0)</f>
        <v>kompl</v>
      </c>
      <c r="E32" s="46"/>
      <c r="F32" s="65"/>
      <c r="G32" s="116"/>
      <c r="H32" s="116">
        <f>IF($C$4="Attiecināmās izmaksas",IF('4a+c+n'!$Q35="A",'4a+c+n'!H35,0),0)</f>
        <v>0</v>
      </c>
      <c r="I32" s="116"/>
      <c r="J32" s="116"/>
      <c r="K32" s="117">
        <f>IF($C$4="Attiecināmās izmaksas",IF('4a+c+n'!$Q35="A",'4a+c+n'!K35,0),0)</f>
        <v>0</v>
      </c>
      <c r="L32" s="65">
        <f>IF($C$4="Attiecināmās izmaksas",IF('4a+c+n'!$Q35="A",'4a+c+n'!L35,0),0)</f>
        <v>0</v>
      </c>
      <c r="M32" s="116">
        <f>IF($C$4="Attiecināmās izmaksas",IF('4a+c+n'!$Q35="A",'4a+c+n'!M35,0),0)</f>
        <v>0</v>
      </c>
      <c r="N32" s="116">
        <f>IF($C$4="Attiecināmās izmaksas",IF('4a+c+n'!$Q35="A",'4a+c+n'!N35,0),0)</f>
        <v>0</v>
      </c>
      <c r="O32" s="116">
        <f>IF($C$4="Attiecināmās izmaksas",IF('4a+c+n'!$Q35="A",'4a+c+n'!O35,0),0)</f>
        <v>0</v>
      </c>
      <c r="P32" s="117">
        <f>IF($C$4="Attiecināmās izmaksas",IF('4a+c+n'!$Q35="A",'4a+c+n'!P35,0),0)</f>
        <v>0</v>
      </c>
    </row>
    <row r="33" spans="1:16" x14ac:dyDescent="0.2">
      <c r="A33" s="51">
        <f>IF(P33=0,0,IF(COUNTBLANK(P33)=1,0,COUNTA($P$14:P33)))</f>
        <v>0</v>
      </c>
      <c r="B33" s="24">
        <f>IF($C$4="Attiecināmās izmaksas",IF('4a+c+n'!$Q36="A",'4a+c+n'!B36,0),0)</f>
        <v>0</v>
      </c>
      <c r="C33" s="24">
        <f>IF($C$4="Attiecināmās izmaksas",IF('4a+c+n'!$Q36="A",'4a+c+n'!C36,0),0)</f>
        <v>0</v>
      </c>
      <c r="D33" s="24">
        <f>IF($C$4="Attiecināmās izmaksas",IF('4a+c+n'!$Q36="A",'4a+c+n'!D36,0),0)</f>
        <v>0</v>
      </c>
      <c r="E33" s="46"/>
      <c r="F33" s="65"/>
      <c r="G33" s="116"/>
      <c r="H33" s="116">
        <f>IF($C$4="Attiecināmās izmaksas",IF('4a+c+n'!$Q36="A",'4a+c+n'!H36,0),0)</f>
        <v>0</v>
      </c>
      <c r="I33" s="116"/>
      <c r="J33" s="116"/>
      <c r="K33" s="117">
        <f>IF($C$4="Attiecināmās izmaksas",IF('4a+c+n'!$Q36="A",'4a+c+n'!K36,0),0)</f>
        <v>0</v>
      </c>
      <c r="L33" s="65">
        <f>IF($C$4="Attiecināmās izmaksas",IF('4a+c+n'!$Q36="A",'4a+c+n'!L36,0),0)</f>
        <v>0</v>
      </c>
      <c r="M33" s="116">
        <f>IF($C$4="Attiecināmās izmaksas",IF('4a+c+n'!$Q36="A",'4a+c+n'!M36,0),0)</f>
        <v>0</v>
      </c>
      <c r="N33" s="116">
        <f>IF($C$4="Attiecināmās izmaksas",IF('4a+c+n'!$Q36="A",'4a+c+n'!N36,0),0)</f>
        <v>0</v>
      </c>
      <c r="O33" s="116">
        <f>IF($C$4="Attiecināmās izmaksas",IF('4a+c+n'!$Q36="A",'4a+c+n'!O36,0),0)</f>
        <v>0</v>
      </c>
      <c r="P33" s="117">
        <f>IF($C$4="Attiecināmās izmaksas",IF('4a+c+n'!$Q36="A",'4a+c+n'!P36,0),0)</f>
        <v>0</v>
      </c>
    </row>
    <row r="34" spans="1:16" ht="33.75" x14ac:dyDescent="0.2">
      <c r="A34" s="51">
        <f>IF(P34=0,0,IF(COUNTBLANK(P34)=1,0,COUNTA($P$14:P34)))</f>
        <v>0</v>
      </c>
      <c r="B34" s="24" t="str">
        <f>IF($C$4="Attiecināmās izmaksas",IF('4a+c+n'!$Q37="A",'4a+c+n'!B37,0),0)</f>
        <v>13-00000</v>
      </c>
      <c r="C34" s="24" t="str">
        <f>IF($C$4="Attiecināmās izmaksas",IF('4a+c+n'!$Q37="A",'4a+c+n'!C37,0),0)</f>
        <v>Metāla ventilācijas reste R01 1000x400mm montāža, t.sk. stiprinājumi,insektu siets. Krāsa atbilstoši krāsu pasei.</v>
      </c>
      <c r="D34" s="24" t="str">
        <f>IF($C$4="Attiecināmās izmaksas",IF('4a+c+n'!$Q37="A",'4a+c+n'!D37,0),0)</f>
        <v>gab.</v>
      </c>
      <c r="E34" s="46"/>
      <c r="F34" s="65"/>
      <c r="G34" s="116"/>
      <c r="H34" s="116">
        <f>IF($C$4="Attiecināmās izmaksas",IF('4a+c+n'!$Q37="A",'4a+c+n'!H37,0),0)</f>
        <v>0</v>
      </c>
      <c r="I34" s="116"/>
      <c r="J34" s="116"/>
      <c r="K34" s="117">
        <f>IF($C$4="Attiecināmās izmaksas",IF('4a+c+n'!$Q37="A",'4a+c+n'!K37,0),0)</f>
        <v>0</v>
      </c>
      <c r="L34" s="65">
        <f>IF($C$4="Attiecināmās izmaksas",IF('4a+c+n'!$Q37="A",'4a+c+n'!L37,0),0)</f>
        <v>0</v>
      </c>
      <c r="M34" s="116">
        <f>IF($C$4="Attiecināmās izmaksas",IF('4a+c+n'!$Q37="A",'4a+c+n'!M37,0),0)</f>
        <v>0</v>
      </c>
      <c r="N34" s="116">
        <f>IF($C$4="Attiecināmās izmaksas",IF('4a+c+n'!$Q37="A",'4a+c+n'!N37,0),0)</f>
        <v>0</v>
      </c>
      <c r="O34" s="116">
        <f>IF($C$4="Attiecināmās izmaksas",IF('4a+c+n'!$Q37="A",'4a+c+n'!O37,0),0)</f>
        <v>0</v>
      </c>
      <c r="P34" s="117">
        <f>IF($C$4="Attiecināmās izmaksas",IF('4a+c+n'!$Q37="A",'4a+c+n'!P37,0),0)</f>
        <v>0</v>
      </c>
    </row>
    <row r="35" spans="1:16" ht="33.75" x14ac:dyDescent="0.2">
      <c r="A35" s="51">
        <f>IF(P35=0,0,IF(COUNTBLANK(P35)=1,0,COUNTA($P$14:P35)))</f>
        <v>0</v>
      </c>
      <c r="B35" s="24" t="str">
        <f>IF($C$4="Attiecināmās izmaksas",IF('4a+c+n'!$Q38="A",'4a+c+n'!B38,0),0)</f>
        <v>13-00000</v>
      </c>
      <c r="C35" s="24" t="str">
        <f>IF($C$4="Attiecināmās izmaksas",IF('4a+c+n'!$Q38="A",'4a+c+n'!C38,0),0)</f>
        <v>Metāla ventilācijas reste R02 500x400mm montāža, t.sk. stiprinājumi,insektu siets. Krāsa atbilstoši krāsu pasei.</v>
      </c>
      <c r="D35" s="24" t="str">
        <f>IF($C$4="Attiecināmās izmaksas",IF('4a+c+n'!$Q38="A",'4a+c+n'!D38,0),0)</f>
        <v>gab.</v>
      </c>
      <c r="E35" s="46"/>
      <c r="F35" s="65"/>
      <c r="G35" s="116"/>
      <c r="H35" s="116">
        <f>IF($C$4="Attiecināmās izmaksas",IF('4a+c+n'!$Q38="A",'4a+c+n'!H38,0),0)</f>
        <v>0</v>
      </c>
      <c r="I35" s="116"/>
      <c r="J35" s="116"/>
      <c r="K35" s="117">
        <f>IF($C$4="Attiecināmās izmaksas",IF('4a+c+n'!$Q38="A",'4a+c+n'!K38,0),0)</f>
        <v>0</v>
      </c>
      <c r="L35" s="65">
        <f>IF($C$4="Attiecināmās izmaksas",IF('4a+c+n'!$Q38="A",'4a+c+n'!L38,0),0)</f>
        <v>0</v>
      </c>
      <c r="M35" s="116">
        <f>IF($C$4="Attiecināmās izmaksas",IF('4a+c+n'!$Q38="A",'4a+c+n'!M38,0),0)</f>
        <v>0</v>
      </c>
      <c r="N35" s="116">
        <f>IF($C$4="Attiecināmās izmaksas",IF('4a+c+n'!$Q38="A",'4a+c+n'!N38,0),0)</f>
        <v>0</v>
      </c>
      <c r="O35" s="116">
        <f>IF($C$4="Attiecināmās izmaksas",IF('4a+c+n'!$Q38="A",'4a+c+n'!O38,0),0)</f>
        <v>0</v>
      </c>
      <c r="P35" s="117">
        <f>IF($C$4="Attiecināmās izmaksas",IF('4a+c+n'!$Q38="A",'4a+c+n'!P38,0),0)</f>
        <v>0</v>
      </c>
    </row>
    <row r="36" spans="1:16" ht="45" x14ac:dyDescent="0.2">
      <c r="A36" s="51">
        <f>IF(P36=0,0,IF(COUNTBLANK(P36)=1,0,COUNTA($P$14:P36)))</f>
        <v>0</v>
      </c>
      <c r="B36" s="24" t="str">
        <f>IF($C$4="Attiecināmās izmaksas",IF('4a+c+n'!$Q39="A",'4a+c+n'!B39,0),0)</f>
        <v>13-00000</v>
      </c>
      <c r="C36" s="24" t="str">
        <f>IF($C$4="Attiecināmās izmaksas",IF('4a+c+n'!$Q39="A",'4a+c+n'!C39,0),0)</f>
        <v>Plastmasa ventilācijas reste R03 150x150mm montāža, t.sk. Stiprinājumi un plastmasas kvadrāt caurule no fasādes līdz dzīvoklim l=400mm. Krāsa atbilstoši krāsu pasei.</v>
      </c>
      <c r="D36" s="24" t="str">
        <f>IF($C$4="Attiecināmās izmaksas",IF('4a+c+n'!$Q39="A",'4a+c+n'!D39,0),0)</f>
        <v>gab.</v>
      </c>
      <c r="E36" s="46"/>
      <c r="F36" s="65"/>
      <c r="G36" s="116"/>
      <c r="H36" s="116">
        <f>IF($C$4="Attiecināmās izmaksas",IF('4a+c+n'!$Q39="A",'4a+c+n'!H39,0),0)</f>
        <v>0</v>
      </c>
      <c r="I36" s="116"/>
      <c r="J36" s="116"/>
      <c r="K36" s="117">
        <f>IF($C$4="Attiecināmās izmaksas",IF('4a+c+n'!$Q39="A",'4a+c+n'!K39,0),0)</f>
        <v>0</v>
      </c>
      <c r="L36" s="65">
        <f>IF($C$4="Attiecināmās izmaksas",IF('4a+c+n'!$Q39="A",'4a+c+n'!L39,0),0)</f>
        <v>0</v>
      </c>
      <c r="M36" s="116">
        <f>IF($C$4="Attiecināmās izmaksas",IF('4a+c+n'!$Q39="A",'4a+c+n'!M39,0),0)</f>
        <v>0</v>
      </c>
      <c r="N36" s="116">
        <f>IF($C$4="Attiecināmās izmaksas",IF('4a+c+n'!$Q39="A",'4a+c+n'!N39,0),0)</f>
        <v>0</v>
      </c>
      <c r="O36" s="116">
        <f>IF($C$4="Attiecināmās izmaksas",IF('4a+c+n'!$Q39="A",'4a+c+n'!O39,0),0)</f>
        <v>0</v>
      </c>
      <c r="P36" s="117">
        <f>IF($C$4="Attiecināmās izmaksas",IF('4a+c+n'!$Q39="A",'4a+c+n'!P39,0),0)</f>
        <v>0</v>
      </c>
    </row>
    <row r="37" spans="1:16" ht="12" customHeight="1" thickBot="1" x14ac:dyDescent="0.25">
      <c r="A37" s="286" t="s">
        <v>62</v>
      </c>
      <c r="B37" s="287"/>
      <c r="C37" s="287"/>
      <c r="D37" s="287"/>
      <c r="E37" s="287"/>
      <c r="F37" s="287"/>
      <c r="G37" s="287"/>
      <c r="H37" s="287"/>
      <c r="I37" s="287"/>
      <c r="J37" s="287"/>
      <c r="K37" s="288"/>
      <c r="L37" s="127">
        <f>SUM(L14:L36)</f>
        <v>0</v>
      </c>
      <c r="M37" s="128">
        <f>SUM(M14:M36)</f>
        <v>0</v>
      </c>
      <c r="N37" s="128">
        <f>SUM(N14:N36)</f>
        <v>0</v>
      </c>
      <c r="O37" s="128">
        <f>SUM(O14:O36)</f>
        <v>0</v>
      </c>
      <c r="P37" s="129">
        <f>SUM(P14:P36)</f>
        <v>0</v>
      </c>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14</v>
      </c>
      <c r="B40" s="16"/>
      <c r="C40" s="289">
        <f>'Kops n'!C36:H36</f>
        <v>0</v>
      </c>
      <c r="D40" s="289"/>
      <c r="E40" s="289"/>
      <c r="F40" s="289"/>
      <c r="G40" s="289"/>
      <c r="H40" s="289"/>
      <c r="I40" s="16"/>
      <c r="J40" s="16"/>
      <c r="K40" s="16"/>
      <c r="L40" s="16"/>
      <c r="M40" s="16"/>
      <c r="N40" s="16"/>
      <c r="O40" s="16"/>
      <c r="P40" s="16"/>
    </row>
    <row r="41" spans="1:16" x14ac:dyDescent="0.2">
      <c r="A41" s="16"/>
      <c r="B41" s="16"/>
      <c r="C41" s="215" t="s">
        <v>15</v>
      </c>
      <c r="D41" s="215"/>
      <c r="E41" s="215"/>
      <c r="F41" s="215"/>
      <c r="G41" s="215"/>
      <c r="H41" s="215"/>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237" t="str">
        <f>'Kops n'!A39:D39</f>
        <v>Tāme sastādīta 2023. gada __. __________</v>
      </c>
      <c r="B43" s="238"/>
      <c r="C43" s="238"/>
      <c r="D43" s="238"/>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 t="s">
        <v>41</v>
      </c>
      <c r="B45" s="16"/>
      <c r="C45" s="289">
        <f>'Kops n'!C41:H41</f>
        <v>0</v>
      </c>
      <c r="D45" s="289"/>
      <c r="E45" s="289"/>
      <c r="F45" s="289"/>
      <c r="G45" s="289"/>
      <c r="H45" s="289"/>
      <c r="I45" s="16"/>
      <c r="J45" s="16"/>
      <c r="K45" s="16"/>
      <c r="L45" s="16"/>
      <c r="M45" s="16"/>
      <c r="N45" s="16"/>
      <c r="O45" s="16"/>
      <c r="P45" s="16"/>
    </row>
    <row r="46" spans="1:16" x14ac:dyDescent="0.2">
      <c r="A46" s="16"/>
      <c r="B46" s="16"/>
      <c r="C46" s="215" t="s">
        <v>15</v>
      </c>
      <c r="D46" s="215"/>
      <c r="E46" s="215"/>
      <c r="F46" s="215"/>
      <c r="G46" s="215"/>
      <c r="H46" s="215"/>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78" t="s">
        <v>16</v>
      </c>
      <c r="B48" s="42"/>
      <c r="C48" s="84">
        <f>'Kops n'!C44</f>
        <v>0</v>
      </c>
      <c r="D48" s="42"/>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6:H46"/>
    <mergeCell ref="C4:I4"/>
    <mergeCell ref="F12:K12"/>
    <mergeCell ref="A9:F9"/>
    <mergeCell ref="J9:M9"/>
    <mergeCell ref="D8:L8"/>
    <mergeCell ref="A37:K37"/>
    <mergeCell ref="C40:H40"/>
    <mergeCell ref="C41:H41"/>
    <mergeCell ref="A43:D43"/>
    <mergeCell ref="C45:H45"/>
  </mergeCells>
  <conditionalFormatting sqref="A37:K37">
    <cfRule type="containsText" dxfId="276"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275" priority="1" operator="equal">
      <formula>0</formula>
    </cfRule>
  </conditionalFormatting>
  <conditionalFormatting sqref="C2:I2 D5:L8 N9:O9 L37:P37 C40:H40 C45:H45 C48">
    <cfRule type="cellIs" dxfId="274"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31"/>
  <sheetViews>
    <sheetView topLeftCell="A9" workbookViewId="0">
      <selection activeCell="S31" sqref="S3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301" t="str">
        <f>'4a+c+n'!C2:I2</f>
        <v>Logi un durvis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'4a+c+n'!A9</f>
        <v>Tāme sastādīta  2023. gada tirgus cenās, pamatojoties uz AR daļas rasējumiem</v>
      </c>
      <c r="B9" s="298"/>
      <c r="C9" s="298"/>
      <c r="D9" s="298"/>
      <c r="E9" s="298"/>
      <c r="F9" s="298"/>
      <c r="G9" s="31"/>
      <c r="H9" s="31"/>
      <c r="I9" s="31"/>
      <c r="J9" s="299" t="s">
        <v>45</v>
      </c>
      <c r="K9" s="299"/>
      <c r="L9" s="299"/>
      <c r="M9" s="299"/>
      <c r="N9" s="300">
        <f>P19</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58" t="s">
        <v>60</v>
      </c>
    </row>
    <row r="14" spans="1:16" x14ac:dyDescent="0.2">
      <c r="A14" s="50">
        <f>IF(P14=0,0,IF(COUNTBLANK(P14)=1,0,COUNTA($P$14:P14)))</f>
        <v>0</v>
      </c>
      <c r="B14" s="23">
        <f>IF($C$4="citu pasākumu izmaksas",IF('4a+c+n'!$Q29="C",'4a+c+n'!B29,0))</f>
        <v>0</v>
      </c>
      <c r="C14" s="23">
        <f>IF($C$4="citu pasākumu izmaksas",IF('4a+c+n'!$Q29="C",'4a+c+n'!C29,0))</f>
        <v>0</v>
      </c>
      <c r="D14" s="23">
        <f>IF($C$4="citu pasākumu izmaksas",IF('4a+c+n'!$Q29="C",'4a+c+n'!D29,0))</f>
        <v>0</v>
      </c>
      <c r="E14" s="45"/>
      <c r="F14" s="63"/>
      <c r="G14" s="114"/>
      <c r="H14" s="114">
        <f>IF($C$4="citu pasākumu izmaksas",IF('4a+c+n'!$Q29="C",'4a+c+n'!H29,0))</f>
        <v>0</v>
      </c>
      <c r="I14" s="114"/>
      <c r="J14" s="114"/>
      <c r="K14" s="115">
        <f>IF($C$4="citu pasākumu izmaksas",IF('4a+c+n'!$Q29="C",'4a+c+n'!K29,0))</f>
        <v>0</v>
      </c>
      <c r="L14" s="81">
        <f>IF($C$4="citu pasākumu izmaksas",IF('4a+c+n'!$Q29="C",'4a+c+n'!L29,0))</f>
        <v>0</v>
      </c>
      <c r="M14" s="114">
        <f>IF($C$4="citu pasākumu izmaksas",IF('4a+c+n'!$Q29="C",'4a+c+n'!M29,0))</f>
        <v>0</v>
      </c>
      <c r="N14" s="114">
        <f>IF($C$4="citu pasākumu izmaksas",IF('4a+c+n'!$Q29="C",'4a+c+n'!N29,0))</f>
        <v>0</v>
      </c>
      <c r="O14" s="114">
        <f>IF($C$4="citu pasākumu izmaksas",IF('4a+c+n'!$Q29="C",'4a+c+n'!O29,0))</f>
        <v>0</v>
      </c>
      <c r="P14" s="115">
        <f>IF($C$4="citu pasākumu izmaksas",IF('4a+c+n'!$Q29="C",'4a+c+n'!P29,0))</f>
        <v>0</v>
      </c>
    </row>
    <row r="15" spans="1:16" ht="22.5" x14ac:dyDescent="0.2">
      <c r="A15" s="51">
        <f>IF(P15=0,0,IF(COUNTBLANK(P15)=1,0,COUNTA($P$14:P15)))</f>
        <v>0</v>
      </c>
      <c r="B15" s="24" t="str">
        <f>IF($C$4="citu pasākumu izmaksas",IF('4a+c+n'!$Q30="C",'4a+c+n'!B30,0))</f>
        <v>13-00000</v>
      </c>
      <c r="C15" s="24" t="str">
        <f>IF($C$4="citu pasākumu izmaksas",IF('4a+c+n'!$Q30="C",'4a+c+n'!C30,0))</f>
        <v>Aizvērējmehānismi</v>
      </c>
      <c r="D15" s="24" t="str">
        <f>IF($C$4="citu pasākumu izmaksas",IF('4a+c+n'!$Q30="C",'4a+c+n'!D30,0))</f>
        <v>gab.</v>
      </c>
      <c r="E15" s="46"/>
      <c r="F15" s="65"/>
      <c r="G15" s="116"/>
      <c r="H15" s="116">
        <f>IF($C$4="citu pasākumu izmaksas",IF('4a+c+n'!$Q30="C",'4a+c+n'!H30,0))</f>
        <v>0</v>
      </c>
      <c r="I15" s="116"/>
      <c r="J15" s="116"/>
      <c r="K15" s="117">
        <f>IF($C$4="citu pasākumu izmaksas",IF('4a+c+n'!$Q30="C",'4a+c+n'!K30,0))</f>
        <v>0</v>
      </c>
      <c r="L15" s="82">
        <f>IF($C$4="citu pasākumu izmaksas",IF('4a+c+n'!$Q30="C",'4a+c+n'!L30,0))</f>
        <v>0</v>
      </c>
      <c r="M15" s="116">
        <f>IF($C$4="citu pasākumu izmaksas",IF('4a+c+n'!$Q30="C",'4a+c+n'!M30,0))</f>
        <v>0</v>
      </c>
      <c r="N15" s="116">
        <f>IF($C$4="citu pasākumu izmaksas",IF('4a+c+n'!$Q30="C",'4a+c+n'!N30,0))</f>
        <v>0</v>
      </c>
      <c r="O15" s="116">
        <f>IF($C$4="citu pasākumu izmaksas",IF('4a+c+n'!$Q30="C",'4a+c+n'!O30,0))</f>
        <v>0</v>
      </c>
      <c r="P15" s="117">
        <f>IF($C$4="citu pasākumu izmaksas",IF('4a+c+n'!$Q30="C",'4a+c+n'!P30,0))</f>
        <v>0</v>
      </c>
    </row>
    <row r="16" spans="1:16" ht="22.5" x14ac:dyDescent="0.2">
      <c r="A16" s="51">
        <f>IF(P16=0,0,IF(COUNTBLANK(P16)=1,0,COUNTA($P$14:P16)))</f>
        <v>0</v>
      </c>
      <c r="B16" s="24" t="str">
        <f>IF($C$4="citu pasākumu izmaksas",IF('4a+c+n'!$Q31="C",'4a+c+n'!B31,0))</f>
        <v>13-00000</v>
      </c>
      <c r="C16" s="24" t="str">
        <f>IF($C$4="citu pasākumu izmaksas",IF('4a+c+n'!$Q31="C",'4a+c+n'!C31,0))</f>
        <v>Durvju atdure</v>
      </c>
      <c r="D16" s="24" t="str">
        <f>IF($C$4="citu pasākumu izmaksas",IF('4a+c+n'!$Q31="C",'4a+c+n'!D31,0))</f>
        <v>gab.</v>
      </c>
      <c r="E16" s="46"/>
      <c r="F16" s="65"/>
      <c r="G16" s="116"/>
      <c r="H16" s="116">
        <f>IF($C$4="citu pasākumu izmaksas",IF('4a+c+n'!$Q31="C",'4a+c+n'!H31,0))</f>
        <v>0</v>
      </c>
      <c r="I16" s="116"/>
      <c r="J16" s="116"/>
      <c r="K16" s="117">
        <f>IF($C$4="citu pasākumu izmaksas",IF('4a+c+n'!$Q31="C",'4a+c+n'!K31,0))</f>
        <v>0</v>
      </c>
      <c r="L16" s="82">
        <f>IF($C$4="citu pasākumu izmaksas",IF('4a+c+n'!$Q31="C",'4a+c+n'!L31,0))</f>
        <v>0</v>
      </c>
      <c r="M16" s="116">
        <f>IF($C$4="citu pasākumu izmaksas",IF('4a+c+n'!$Q31="C",'4a+c+n'!M31,0))</f>
        <v>0</v>
      </c>
      <c r="N16" s="116">
        <f>IF($C$4="citu pasākumu izmaksas",IF('4a+c+n'!$Q31="C",'4a+c+n'!N31,0))</f>
        <v>0</v>
      </c>
      <c r="O16" s="116">
        <f>IF($C$4="citu pasākumu izmaksas",IF('4a+c+n'!$Q31="C",'4a+c+n'!O31,0))</f>
        <v>0</v>
      </c>
      <c r="P16" s="117">
        <f>IF($C$4="citu pasākumu izmaksas",IF('4a+c+n'!$Q31="C",'4a+c+n'!P31,0))</f>
        <v>0</v>
      </c>
    </row>
    <row r="17" spans="1:16" ht="22.5" x14ac:dyDescent="0.2">
      <c r="A17" s="51">
        <f>IF(P17=0,0,IF(COUNTBLANK(P17)=1,0,COUNTA($P$14:P17)))</f>
        <v>0</v>
      </c>
      <c r="B17" s="24" t="str">
        <f>IF($C$4="citu pasākumu izmaksas",IF('4a+c+n'!$Q32="C",'4a+c+n'!B32,0))</f>
        <v>13-00000</v>
      </c>
      <c r="C17" s="24" t="str">
        <f>IF($C$4="citu pasākumu izmaksas",IF('4a+c+n'!$Q32="C",'4a+c+n'!C32,0))</f>
        <v>Durvju kods ar čipu, t.sk. pieslēgšana un kābeļi</v>
      </c>
      <c r="D17" s="24" t="str">
        <f>IF($C$4="citu pasākumu izmaksas",IF('4a+c+n'!$Q32="C",'4a+c+n'!D32,0))</f>
        <v>gab.</v>
      </c>
      <c r="E17" s="46"/>
      <c r="F17" s="65"/>
      <c r="G17" s="116"/>
      <c r="H17" s="116">
        <f>IF($C$4="citu pasākumu izmaksas",IF('4a+c+n'!$Q32="C",'4a+c+n'!H32,0))</f>
        <v>0</v>
      </c>
      <c r="I17" s="116"/>
      <c r="J17" s="116"/>
      <c r="K17" s="117">
        <f>IF($C$4="citu pasākumu izmaksas",IF('4a+c+n'!$Q32="C",'4a+c+n'!K32,0))</f>
        <v>0</v>
      </c>
      <c r="L17" s="82">
        <f>IF($C$4="citu pasākumu izmaksas",IF('4a+c+n'!$Q32="C",'4a+c+n'!L32,0))</f>
        <v>0</v>
      </c>
      <c r="M17" s="116">
        <f>IF($C$4="citu pasākumu izmaksas",IF('4a+c+n'!$Q32="C",'4a+c+n'!M32,0))</f>
        <v>0</v>
      </c>
      <c r="N17" s="116">
        <f>IF($C$4="citu pasākumu izmaksas",IF('4a+c+n'!$Q32="C",'4a+c+n'!N32,0))</f>
        <v>0</v>
      </c>
      <c r="O17" s="116">
        <f>IF($C$4="citu pasākumu izmaksas",IF('4a+c+n'!$Q32="C",'4a+c+n'!O32,0))</f>
        <v>0</v>
      </c>
      <c r="P17" s="117">
        <f>IF($C$4="citu pasākumu izmaksas",IF('4a+c+n'!$Q32="C",'4a+c+n'!P32,0))</f>
        <v>0</v>
      </c>
    </row>
    <row r="18" spans="1:16" ht="12" thickBot="1" x14ac:dyDescent="0.25">
      <c r="A18" s="52">
        <f>IF(P18=0,0,IF(COUNTBLANK(P18)=1,0,COUNTA($P$14:P18)))</f>
        <v>0</v>
      </c>
      <c r="B18" s="25">
        <f>IF($C$4="citu pasākumu izmaksas",IF('4a+c+n'!$Q33="C",'4a+c+n'!B33,0))</f>
        <v>0</v>
      </c>
      <c r="C18" s="25">
        <f>IF($C$4="citu pasākumu izmaksas",IF('4a+c+n'!$Q33="C",'4a+c+n'!C33,0))</f>
        <v>0</v>
      </c>
      <c r="D18" s="25">
        <f>IF($C$4="citu pasākumu izmaksas",IF('4a+c+n'!$Q33="C",'4a+c+n'!D33,0))</f>
        <v>0</v>
      </c>
      <c r="E18" s="37"/>
      <c r="F18" s="211"/>
      <c r="G18" s="212"/>
      <c r="H18" s="212">
        <f>IF($C$4="citu pasākumu izmaksas",IF('4a+c+n'!$Q33="C",'4a+c+n'!H33,0))</f>
        <v>0</v>
      </c>
      <c r="I18" s="212"/>
      <c r="J18" s="212"/>
      <c r="K18" s="213">
        <f>IF($C$4="citu pasākumu izmaksas",IF('4a+c+n'!$Q33="C",'4a+c+n'!K33,0))</f>
        <v>0</v>
      </c>
      <c r="L18" s="214">
        <f>IF($C$4="citu pasākumu izmaksas",IF('4a+c+n'!$Q33="C",'4a+c+n'!L33,0))</f>
        <v>0</v>
      </c>
      <c r="M18" s="212">
        <f>IF($C$4="citu pasākumu izmaksas",IF('4a+c+n'!$Q33="C",'4a+c+n'!M33,0))</f>
        <v>0</v>
      </c>
      <c r="N18" s="212">
        <f>IF($C$4="citu pasākumu izmaksas",IF('4a+c+n'!$Q33="C",'4a+c+n'!N33,0))</f>
        <v>0</v>
      </c>
      <c r="O18" s="212">
        <f>IF($C$4="citu pasākumu izmaksas",IF('4a+c+n'!$Q33="C",'4a+c+n'!O33,0))</f>
        <v>0</v>
      </c>
      <c r="P18" s="213">
        <f>IF($C$4="citu pasākumu izmaksas",IF('4a+c+n'!$Q33="C",'4a+c+n'!P33,0))</f>
        <v>0</v>
      </c>
    </row>
    <row r="19" spans="1:16" ht="12" customHeight="1" thickBot="1" x14ac:dyDescent="0.25">
      <c r="A19" s="286" t="s">
        <v>62</v>
      </c>
      <c r="B19" s="287"/>
      <c r="C19" s="287"/>
      <c r="D19" s="287"/>
      <c r="E19" s="287"/>
      <c r="F19" s="287"/>
      <c r="G19" s="287"/>
      <c r="H19" s="287"/>
      <c r="I19" s="287"/>
      <c r="J19" s="287"/>
      <c r="K19" s="288"/>
      <c r="L19" s="127">
        <f>SUM(L14:L18)</f>
        <v>0</v>
      </c>
      <c r="M19" s="128">
        <f>SUM(M14:M18)</f>
        <v>0</v>
      </c>
      <c r="N19" s="128">
        <f>SUM(N14:N18)</f>
        <v>0</v>
      </c>
      <c r="O19" s="128">
        <f>SUM(O14:O18)</f>
        <v>0</v>
      </c>
      <c r="P19" s="129">
        <f>SUM(P14:P18)</f>
        <v>0</v>
      </c>
    </row>
    <row r="20" spans="1:16" x14ac:dyDescent="0.2">
      <c r="A20" s="16"/>
      <c r="B20" s="16"/>
      <c r="C20" s="16"/>
      <c r="D20" s="16"/>
      <c r="E20" s="16"/>
      <c r="F20" s="16"/>
      <c r="G20" s="16"/>
      <c r="H20" s="16"/>
      <c r="I20" s="16"/>
      <c r="J20" s="16"/>
      <c r="K20" s="16"/>
      <c r="L20" s="16"/>
      <c r="M20" s="16"/>
      <c r="N20" s="16"/>
      <c r="O20" s="16"/>
      <c r="P20" s="16"/>
    </row>
    <row r="21" spans="1:16" x14ac:dyDescent="0.2">
      <c r="A21" s="16"/>
      <c r="B21" s="16"/>
      <c r="C21" s="16"/>
      <c r="D21" s="16"/>
      <c r="E21" s="16"/>
      <c r="F21" s="16"/>
      <c r="G21" s="16"/>
      <c r="H21" s="16"/>
      <c r="I21" s="16"/>
      <c r="J21" s="16"/>
      <c r="K21" s="16"/>
      <c r="L21" s="16"/>
      <c r="M21" s="16"/>
      <c r="N21" s="16"/>
      <c r="O21" s="16"/>
      <c r="P21" s="16"/>
    </row>
    <row r="22" spans="1:16" x14ac:dyDescent="0.2">
      <c r="A22" s="1" t="s">
        <v>14</v>
      </c>
      <c r="B22" s="16"/>
      <c r="C22" s="289">
        <f>'Kops c'!C36:H36</f>
        <v>0</v>
      </c>
      <c r="D22" s="289"/>
      <c r="E22" s="289"/>
      <c r="F22" s="289"/>
      <c r="G22" s="289"/>
      <c r="H22" s="289"/>
      <c r="I22" s="16"/>
      <c r="J22" s="16"/>
      <c r="K22" s="16"/>
      <c r="L22" s="16"/>
      <c r="M22" s="16"/>
      <c r="N22" s="16"/>
      <c r="O22" s="16"/>
      <c r="P22" s="16"/>
    </row>
    <row r="23" spans="1:16" x14ac:dyDescent="0.2">
      <c r="A23" s="16"/>
      <c r="B23" s="16"/>
      <c r="C23" s="215" t="s">
        <v>15</v>
      </c>
      <c r="D23" s="215"/>
      <c r="E23" s="215"/>
      <c r="F23" s="215"/>
      <c r="G23" s="215"/>
      <c r="H23" s="215"/>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237" t="str">
        <f>'Kops n'!A39:D39</f>
        <v>Tāme sastādīta 2023. gada __. __________</v>
      </c>
      <c r="B25" s="238"/>
      <c r="C25" s="238"/>
      <c r="D25" s="238"/>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41</v>
      </c>
      <c r="B27" s="16"/>
      <c r="C27" s="289">
        <f>'Kops c'!C41:H41</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78" t="s">
        <v>16</v>
      </c>
      <c r="B30" s="42"/>
      <c r="C30" s="84">
        <f>'Kops c'!C44</f>
        <v>0</v>
      </c>
      <c r="D30" s="42"/>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8:H28"/>
    <mergeCell ref="L12:P12"/>
    <mergeCell ref="A19:K19"/>
    <mergeCell ref="C22:H22"/>
    <mergeCell ref="C23:H23"/>
    <mergeCell ref="A25:D25"/>
    <mergeCell ref="C27:H27"/>
  </mergeCells>
  <conditionalFormatting sqref="A19:K19">
    <cfRule type="containsText" dxfId="273"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272" priority="1" operator="equal">
      <formula>0</formula>
    </cfRule>
  </conditionalFormatting>
  <conditionalFormatting sqref="C2:I2 D5:L8 N9:O9 L19:P19 C22:H22 C27:H27 C30">
    <cfRule type="cellIs" dxfId="271"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30"/>
  <sheetViews>
    <sheetView topLeftCell="A10" workbookViewId="0">
      <selection activeCell="P29" sqref="P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'4a+c+n'!D1</f>
        <v>4</v>
      </c>
      <c r="E1" s="22"/>
      <c r="F1" s="22"/>
      <c r="G1" s="22"/>
      <c r="H1" s="22"/>
      <c r="I1" s="22"/>
      <c r="J1" s="22"/>
      <c r="N1" s="26"/>
      <c r="O1" s="27"/>
      <c r="P1" s="28"/>
    </row>
    <row r="2" spans="1:16" x14ac:dyDescent="0.2">
      <c r="A2" s="29"/>
      <c r="B2" s="29"/>
      <c r="C2" s="301" t="str">
        <f>'4a+c+n'!C2:I2</f>
        <v>Logi un durvis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'4a+c+n'!A9</f>
        <v>Tāme sastādīta  2023. gada tirgus cenās, pamatojoties uz AR daļas rasējumiem</v>
      </c>
      <c r="B9" s="298"/>
      <c r="C9" s="298"/>
      <c r="D9" s="298"/>
      <c r="E9" s="298"/>
      <c r="F9" s="298"/>
      <c r="G9" s="31"/>
      <c r="H9" s="31"/>
      <c r="I9" s="31"/>
      <c r="J9" s="299" t="s">
        <v>45</v>
      </c>
      <c r="K9" s="299"/>
      <c r="L9" s="299"/>
      <c r="M9" s="299"/>
      <c r="N9" s="300">
        <f>P18</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58" t="s">
        <v>60</v>
      </c>
    </row>
    <row r="14" spans="1:16" x14ac:dyDescent="0.2">
      <c r="A14" s="50">
        <f>IF(P14=0,0,IF(COUNTBLANK(P14)=1,0,COUNTA($P$14:P14)))</f>
        <v>0</v>
      </c>
      <c r="B14" s="23">
        <f>IF($C$4="Neattiecināmās izmaksas",IF('4a+c+n'!$Q26="N",'4a+c+n'!B26,0))</f>
        <v>0</v>
      </c>
      <c r="C14" s="23">
        <f>IF($C$4="Neattiecināmās izmaksas",IF('4a+c+n'!$Q26="N",'4a+c+n'!C26,0))</f>
        <v>0</v>
      </c>
      <c r="D14" s="23">
        <f>IF($C$4="Neattiecināmās izmaksas",IF('4a+c+n'!$Q26="N",'4a+c+n'!D26,0))</f>
        <v>0</v>
      </c>
      <c r="E14" s="45"/>
      <c r="F14" s="63"/>
      <c r="G14" s="114"/>
      <c r="H14" s="114">
        <f>IF($C$4="Neattiecināmās izmaksas",IF('4a+c+n'!$Q26="N",'4a+c+n'!H26,0))</f>
        <v>0</v>
      </c>
      <c r="I14" s="114"/>
      <c r="J14" s="114"/>
      <c r="K14" s="115">
        <f>IF($C$4="Neattiecināmās izmaksas",IF('4a+c+n'!$Q26="N",'4a+c+n'!K26,0))</f>
        <v>0</v>
      </c>
      <c r="L14" s="81">
        <f>IF($C$4="Neattiecināmās izmaksas",IF('4a+c+n'!$Q26="N",'4a+c+n'!L26,0))</f>
        <v>0</v>
      </c>
      <c r="M14" s="114">
        <f>IF($C$4="Neattiecināmās izmaksas",IF('4a+c+n'!$Q26="N",'4a+c+n'!M26,0))</f>
        <v>0</v>
      </c>
      <c r="N14" s="114">
        <f>IF($C$4="Neattiecināmās izmaksas",IF('4a+c+n'!$Q26="N",'4a+c+n'!N26,0))</f>
        <v>0</v>
      </c>
      <c r="O14" s="114">
        <f>IF($C$4="Neattiecināmās izmaksas",IF('4a+c+n'!$Q26="N",'4a+c+n'!O26,0))</f>
        <v>0</v>
      </c>
      <c r="P14" s="115">
        <f>IF($C$4="Neattiecināmās izmaksas",IF('4a+c+n'!$Q26="N",'4a+c+n'!P26,0))</f>
        <v>0</v>
      </c>
    </row>
    <row r="15" spans="1:16" x14ac:dyDescent="0.2">
      <c r="A15" s="51">
        <f>IF(P15=0,0,IF(COUNTBLANK(P15)=1,0,COUNTA($P$14:P15)))</f>
        <v>0</v>
      </c>
      <c r="B15" s="24">
        <f>IF($C$4="Neattiecināmās izmaksas",IF('4a+c+n'!$Q27="N",'4a+c+n'!B27,0))</f>
        <v>0</v>
      </c>
      <c r="C15" s="24">
        <f>IF($C$4="Neattiecināmās izmaksas",IF('4a+c+n'!$Q27="N",'4a+c+n'!C27,0))</f>
        <v>0</v>
      </c>
      <c r="D15" s="24">
        <f>IF($C$4="Neattiecināmās izmaksas",IF('4a+c+n'!$Q27="N",'4a+c+n'!D27,0))</f>
        <v>0</v>
      </c>
      <c r="E15" s="46"/>
      <c r="F15" s="65"/>
      <c r="G15" s="116"/>
      <c r="H15" s="116">
        <f>IF($C$4="Neattiecināmās izmaksas",IF('4a+c+n'!$Q27="N",'4a+c+n'!H27,0))</f>
        <v>0</v>
      </c>
      <c r="I15" s="116"/>
      <c r="J15" s="116"/>
      <c r="K15" s="117">
        <f>IF($C$4="Neattiecināmās izmaksas",IF('4a+c+n'!$Q27="N",'4a+c+n'!K27,0))</f>
        <v>0</v>
      </c>
      <c r="L15" s="82">
        <f>IF($C$4="Neattiecināmās izmaksas",IF('4a+c+n'!$Q27="N",'4a+c+n'!L27,0))</f>
        <v>0</v>
      </c>
      <c r="M15" s="116">
        <f>IF($C$4="Neattiecināmās izmaksas",IF('4a+c+n'!$Q27="N",'4a+c+n'!M27,0))</f>
        <v>0</v>
      </c>
      <c r="N15" s="116">
        <f>IF($C$4="Neattiecināmās izmaksas",IF('4a+c+n'!$Q27="N",'4a+c+n'!N27,0))</f>
        <v>0</v>
      </c>
      <c r="O15" s="116">
        <f>IF($C$4="Neattiecināmās izmaksas",IF('4a+c+n'!$Q27="N",'4a+c+n'!O27,0))</f>
        <v>0</v>
      </c>
      <c r="P15" s="117">
        <f>IF($C$4="Neattiecināmās izmaksas",IF('4a+c+n'!$Q27="N",'4a+c+n'!P27,0))</f>
        <v>0</v>
      </c>
    </row>
    <row r="16" spans="1:16" x14ac:dyDescent="0.2">
      <c r="A16" s="51">
        <f>IF(P16=0,0,IF(COUNTBLANK(P16)=1,0,COUNTA($P$14:P16)))</f>
        <v>0</v>
      </c>
      <c r="B16" s="24">
        <f>IF($C$4="Neattiecināmās izmaksas",IF('4a+c+n'!$Q28="N",'4a+c+n'!B28,0))</f>
        <v>0</v>
      </c>
      <c r="C16" s="24">
        <f>IF($C$4="Neattiecināmās izmaksas",IF('4a+c+n'!$Q28="N",'4a+c+n'!C28,0))</f>
        <v>0</v>
      </c>
      <c r="D16" s="24">
        <f>IF($C$4="Neattiecināmās izmaksas",IF('4a+c+n'!$Q28="N",'4a+c+n'!D28,0))</f>
        <v>0</v>
      </c>
      <c r="E16" s="46"/>
      <c r="F16" s="65"/>
      <c r="G16" s="116"/>
      <c r="H16" s="116">
        <f>IF($C$4="Neattiecināmās izmaksas",IF('4a+c+n'!$Q28="N",'4a+c+n'!H28,0))</f>
        <v>0</v>
      </c>
      <c r="I16" s="116"/>
      <c r="J16" s="116"/>
      <c r="K16" s="117">
        <f>IF($C$4="Neattiecināmās izmaksas",IF('4a+c+n'!$Q28="N",'4a+c+n'!K28,0))</f>
        <v>0</v>
      </c>
      <c r="L16" s="82">
        <f>IF($C$4="Neattiecināmās izmaksas",IF('4a+c+n'!$Q28="N",'4a+c+n'!L28,0))</f>
        <v>0</v>
      </c>
      <c r="M16" s="116">
        <f>IF($C$4="Neattiecināmās izmaksas",IF('4a+c+n'!$Q28="N",'4a+c+n'!M28,0))</f>
        <v>0</v>
      </c>
      <c r="N16" s="116">
        <f>IF($C$4="Neattiecināmās izmaksas",IF('4a+c+n'!$Q28="N",'4a+c+n'!N28,0))</f>
        <v>0</v>
      </c>
      <c r="O16" s="116">
        <f>IF($C$4="Neattiecināmās izmaksas",IF('4a+c+n'!$Q28="N",'4a+c+n'!O28,0))</f>
        <v>0</v>
      </c>
      <c r="P16" s="117">
        <f>IF($C$4="Neattiecināmās izmaksas",IF('4a+c+n'!$Q28="N",'4a+c+n'!P28,0))</f>
        <v>0</v>
      </c>
    </row>
    <row r="17" spans="1:16" ht="12" thickBot="1" x14ac:dyDescent="0.25">
      <c r="A17" s="52">
        <f>IF(P17=0,0,IF(COUNTBLANK(P17)=1,0,COUNTA($P$14:P17)))</f>
        <v>0</v>
      </c>
      <c r="B17" s="25">
        <f>IF($C$4="Neattiecināmās izmaksas",IF('4a+c+n'!$Q29="N",'4a+c+n'!B29,0))</f>
        <v>0</v>
      </c>
      <c r="C17" s="25">
        <f>IF($C$4="Neattiecināmās izmaksas",IF('4a+c+n'!$Q29="N",'4a+c+n'!C29,0))</f>
        <v>0</v>
      </c>
      <c r="D17" s="25">
        <f>IF($C$4="Neattiecināmās izmaksas",IF('4a+c+n'!$Q29="N",'4a+c+n'!D29,0))</f>
        <v>0</v>
      </c>
      <c r="E17" s="37"/>
      <c r="F17" s="211"/>
      <c r="G17" s="212"/>
      <c r="H17" s="212">
        <f>IF($C$4="Neattiecināmās izmaksas",IF('4a+c+n'!$Q29="N",'4a+c+n'!H29,0))</f>
        <v>0</v>
      </c>
      <c r="I17" s="212"/>
      <c r="J17" s="212"/>
      <c r="K17" s="213">
        <f>IF($C$4="Neattiecināmās izmaksas",IF('4a+c+n'!$Q29="N",'4a+c+n'!K29,0))</f>
        <v>0</v>
      </c>
      <c r="L17" s="214">
        <f>IF($C$4="Neattiecināmās izmaksas",IF('4a+c+n'!$Q29="N",'4a+c+n'!L29,0))</f>
        <v>0</v>
      </c>
      <c r="M17" s="212">
        <f>IF($C$4="Neattiecināmās izmaksas",IF('4a+c+n'!$Q29="N",'4a+c+n'!M29,0))</f>
        <v>0</v>
      </c>
      <c r="N17" s="212">
        <f>IF($C$4="Neattiecināmās izmaksas",IF('4a+c+n'!$Q29="N",'4a+c+n'!N29,0))</f>
        <v>0</v>
      </c>
      <c r="O17" s="212">
        <f>IF($C$4="Neattiecināmās izmaksas",IF('4a+c+n'!$Q29="N",'4a+c+n'!O29,0))</f>
        <v>0</v>
      </c>
      <c r="P17" s="213">
        <f>IF($C$4="Neattiecināmās izmaksas",IF('4a+c+n'!$Q29="N",'4a+c+n'!P29,0))</f>
        <v>0</v>
      </c>
    </row>
    <row r="18" spans="1:16" ht="12" customHeight="1" thickBot="1" x14ac:dyDescent="0.25">
      <c r="A18" s="286" t="s">
        <v>62</v>
      </c>
      <c r="B18" s="287"/>
      <c r="C18" s="287"/>
      <c r="D18" s="287"/>
      <c r="E18" s="287"/>
      <c r="F18" s="287"/>
      <c r="G18" s="287"/>
      <c r="H18" s="287"/>
      <c r="I18" s="287"/>
      <c r="J18" s="287"/>
      <c r="K18" s="288"/>
      <c r="L18" s="127">
        <f>SUM(L14:L17)</f>
        <v>0</v>
      </c>
      <c r="M18" s="128">
        <f>SUM(M14:M17)</f>
        <v>0</v>
      </c>
      <c r="N18" s="128">
        <f>SUM(N14:N17)</f>
        <v>0</v>
      </c>
      <c r="O18" s="128">
        <f>SUM(O14:O17)</f>
        <v>0</v>
      </c>
      <c r="P18" s="129">
        <f>SUM(P14:P17)</f>
        <v>0</v>
      </c>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 t="s">
        <v>14</v>
      </c>
      <c r="B21" s="16"/>
      <c r="C21" s="289">
        <f>'Kops n'!C36:H36</f>
        <v>0</v>
      </c>
      <c r="D21" s="289"/>
      <c r="E21" s="289"/>
      <c r="F21" s="289"/>
      <c r="G21" s="289"/>
      <c r="H21" s="289"/>
      <c r="I21" s="16"/>
      <c r="J21" s="16"/>
      <c r="K21" s="16"/>
      <c r="L21" s="16"/>
      <c r="M21" s="16"/>
      <c r="N21" s="16"/>
      <c r="O21" s="16"/>
      <c r="P21" s="16"/>
    </row>
    <row r="22" spans="1:16" x14ac:dyDescent="0.2">
      <c r="A22" s="16"/>
      <c r="B22" s="16"/>
      <c r="C22" s="215" t="s">
        <v>15</v>
      </c>
      <c r="D22" s="215"/>
      <c r="E22" s="215"/>
      <c r="F22" s="215"/>
      <c r="G22" s="215"/>
      <c r="H22" s="215"/>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237" t="str">
        <f>'Kops n'!A39:D39</f>
        <v>Tāme sastādīta 2023. gada __. __________</v>
      </c>
      <c r="B24" s="238"/>
      <c r="C24" s="238"/>
      <c r="D24" s="238"/>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41</v>
      </c>
      <c r="B26" s="16"/>
      <c r="C26" s="289">
        <f>'Kops n'!C41:H41</f>
        <v>0</v>
      </c>
      <c r="D26" s="289"/>
      <c r="E26" s="289"/>
      <c r="F26" s="289"/>
      <c r="G26" s="289"/>
      <c r="H26" s="289"/>
      <c r="I26" s="16"/>
      <c r="J26" s="16"/>
      <c r="K26" s="16"/>
      <c r="L26" s="16"/>
      <c r="M26" s="16"/>
      <c r="N26" s="16"/>
      <c r="O26" s="16"/>
      <c r="P26" s="16"/>
    </row>
    <row r="27" spans="1:16" x14ac:dyDescent="0.2">
      <c r="A27" s="16"/>
      <c r="B27" s="16"/>
      <c r="C27" s="215" t="s">
        <v>15</v>
      </c>
      <c r="D27" s="215"/>
      <c r="E27" s="215"/>
      <c r="F27" s="215"/>
      <c r="G27" s="215"/>
      <c r="H27" s="215"/>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78" t="s">
        <v>16</v>
      </c>
      <c r="B29" s="42"/>
      <c r="C29" s="84">
        <f>'Kops n'!C44</f>
        <v>0</v>
      </c>
      <c r="D29" s="42"/>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sheetData>
  <mergeCells count="23">
    <mergeCell ref="C2:I2"/>
    <mergeCell ref="C3:I3"/>
    <mergeCell ref="C4:I4"/>
    <mergeCell ref="D5:L5"/>
    <mergeCell ref="D6:L6"/>
    <mergeCell ref="D8:L8"/>
    <mergeCell ref="A9:F9"/>
    <mergeCell ref="J9:M9"/>
    <mergeCell ref="N9:O9"/>
    <mergeCell ref="D7:L7"/>
    <mergeCell ref="C27:H27"/>
    <mergeCell ref="L12:P12"/>
    <mergeCell ref="A18:K18"/>
    <mergeCell ref="C21:H21"/>
    <mergeCell ref="C22:H22"/>
    <mergeCell ref="A24:D24"/>
    <mergeCell ref="C26:H26"/>
    <mergeCell ref="A12:A13"/>
    <mergeCell ref="B12:B13"/>
    <mergeCell ref="C12:C13"/>
    <mergeCell ref="D12:D13"/>
    <mergeCell ref="E12:E13"/>
    <mergeCell ref="F12:K12"/>
  </mergeCells>
  <conditionalFormatting sqref="A18:K18">
    <cfRule type="containsText" dxfId="270"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269" priority="1" operator="equal">
      <formula>0</formula>
    </cfRule>
  </conditionalFormatting>
  <conditionalFormatting sqref="C2:I2 D5:L8 N9:O9 L18:P18 C21:H21 C26:H26 C29">
    <cfRule type="cellIs" dxfId="268"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42"/>
  <sheetViews>
    <sheetView topLeftCell="A35" workbookViewId="0">
      <selection activeCell="I14" sqref="I14:J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5</v>
      </c>
      <c r="E1" s="22"/>
      <c r="F1" s="22"/>
      <c r="G1" s="22"/>
      <c r="H1" s="22"/>
      <c r="I1" s="22"/>
      <c r="J1" s="22"/>
      <c r="N1" s="26"/>
      <c r="O1" s="27"/>
      <c r="P1" s="28"/>
    </row>
    <row r="2" spans="1:17" x14ac:dyDescent="0.2">
      <c r="A2" s="29"/>
      <c r="B2" s="29"/>
      <c r="C2" s="301" t="s">
        <v>434</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P30</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149</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33.75" x14ac:dyDescent="0.2">
      <c r="A15" s="36">
        <v>1</v>
      </c>
      <c r="B15" s="24" t="s">
        <v>81</v>
      </c>
      <c r="C15" s="138" t="s">
        <v>150</v>
      </c>
      <c r="D15" s="156" t="s">
        <v>68</v>
      </c>
      <c r="E15" s="157">
        <v>1</v>
      </c>
      <c r="F15" s="141"/>
      <c r="G15" s="147"/>
      <c r="H15" s="110">
        <f>F15*G15</f>
        <v>0</v>
      </c>
      <c r="I15" s="142"/>
      <c r="J15" s="142"/>
      <c r="K15" s="113">
        <f t="shared" ref="K15:K29" si="0">SUM(H15:J15)</f>
        <v>0</v>
      </c>
      <c r="L15" s="41">
        <f t="shared" ref="L15:L29" si="1">E15*F15</f>
        <v>0</v>
      </c>
      <c r="M15" s="110">
        <f t="shared" ref="M15:M29" si="2">H15*E15</f>
        <v>0</v>
      </c>
      <c r="N15" s="110">
        <f t="shared" ref="N15:N29" si="3">I15*E15</f>
        <v>0</v>
      </c>
      <c r="O15" s="110">
        <f t="shared" ref="O15:O29" si="4">J15*E15</f>
        <v>0</v>
      </c>
      <c r="P15" s="111">
        <f t="shared" ref="P15:P29" si="5">SUM(M15:O15)</f>
        <v>0</v>
      </c>
      <c r="Q15" s="61" t="s">
        <v>46</v>
      </c>
    </row>
    <row r="16" spans="1:17" x14ac:dyDescent="0.2">
      <c r="A16" s="36">
        <v>2</v>
      </c>
      <c r="B16" s="72"/>
      <c r="C16" s="149" t="s">
        <v>151</v>
      </c>
      <c r="D16" s="24"/>
      <c r="E16" s="46"/>
      <c r="F16" s="41"/>
      <c r="G16" s="135"/>
      <c r="H16" s="110">
        <f t="shared" ref="H16:H29" si="6">F16*G16</f>
        <v>0</v>
      </c>
      <c r="I16" s="135"/>
      <c r="J16" s="135"/>
      <c r="K16" s="113">
        <f t="shared" si="0"/>
        <v>0</v>
      </c>
      <c r="L16" s="41">
        <f t="shared" si="1"/>
        <v>0</v>
      </c>
      <c r="M16" s="110">
        <f t="shared" si="2"/>
        <v>0</v>
      </c>
      <c r="N16" s="110">
        <f t="shared" si="3"/>
        <v>0</v>
      </c>
      <c r="O16" s="110">
        <f t="shared" si="4"/>
        <v>0</v>
      </c>
      <c r="P16" s="111">
        <f t="shared" si="5"/>
        <v>0</v>
      </c>
      <c r="Q16" s="61"/>
    </row>
    <row r="17" spans="1:17" ht="33.75" x14ac:dyDescent="0.2">
      <c r="A17" s="36">
        <v>3</v>
      </c>
      <c r="B17" s="24" t="s">
        <v>87</v>
      </c>
      <c r="C17" s="158" t="s">
        <v>152</v>
      </c>
      <c r="D17" s="156" t="s">
        <v>68</v>
      </c>
      <c r="E17" s="157">
        <v>1</v>
      </c>
      <c r="F17" s="141"/>
      <c r="G17" s="147"/>
      <c r="H17" s="110">
        <f t="shared" si="6"/>
        <v>0</v>
      </c>
      <c r="I17" s="142"/>
      <c r="J17" s="142"/>
      <c r="K17" s="113">
        <f t="shared" si="0"/>
        <v>0</v>
      </c>
      <c r="L17" s="41">
        <f t="shared" si="1"/>
        <v>0</v>
      </c>
      <c r="M17" s="110">
        <f t="shared" si="2"/>
        <v>0</v>
      </c>
      <c r="N17" s="110">
        <f t="shared" si="3"/>
        <v>0</v>
      </c>
      <c r="O17" s="110">
        <f t="shared" si="4"/>
        <v>0</v>
      </c>
      <c r="P17" s="111">
        <f t="shared" si="5"/>
        <v>0</v>
      </c>
      <c r="Q17" s="61" t="s">
        <v>47</v>
      </c>
    </row>
    <row r="18" spans="1:17" ht="22.5" x14ac:dyDescent="0.2">
      <c r="A18" s="36">
        <v>4</v>
      </c>
      <c r="B18" s="72"/>
      <c r="C18" s="149" t="s">
        <v>153</v>
      </c>
      <c r="D18" s="24"/>
      <c r="E18" s="46"/>
      <c r="F18" s="41"/>
      <c r="G18" s="135"/>
      <c r="H18" s="110">
        <f t="shared" si="6"/>
        <v>0</v>
      </c>
      <c r="I18" s="135"/>
      <c r="J18" s="135"/>
      <c r="K18" s="113">
        <f t="shared" si="0"/>
        <v>0</v>
      </c>
      <c r="L18" s="41">
        <f t="shared" si="1"/>
        <v>0</v>
      </c>
      <c r="M18" s="110">
        <f t="shared" si="2"/>
        <v>0</v>
      </c>
      <c r="N18" s="110">
        <f t="shared" si="3"/>
        <v>0</v>
      </c>
      <c r="O18" s="110">
        <f t="shared" si="4"/>
        <v>0</v>
      </c>
      <c r="P18" s="111">
        <f t="shared" si="5"/>
        <v>0</v>
      </c>
      <c r="Q18" s="61"/>
    </row>
    <row r="19" spans="1:17" ht="22.5" x14ac:dyDescent="0.2">
      <c r="A19" s="36">
        <v>5</v>
      </c>
      <c r="B19" s="24" t="s">
        <v>87</v>
      </c>
      <c r="C19" s="138" t="s">
        <v>154</v>
      </c>
      <c r="D19" s="136" t="s">
        <v>91</v>
      </c>
      <c r="E19" s="157">
        <v>41.25</v>
      </c>
      <c r="F19" s="142"/>
      <c r="G19" s="147"/>
      <c r="H19" s="110">
        <f t="shared" si="6"/>
        <v>0</v>
      </c>
      <c r="I19" s="142"/>
      <c r="J19" s="142"/>
      <c r="K19" s="113">
        <f t="shared" si="0"/>
        <v>0</v>
      </c>
      <c r="L19" s="41">
        <f t="shared" si="1"/>
        <v>0</v>
      </c>
      <c r="M19" s="110">
        <f t="shared" si="2"/>
        <v>0</v>
      </c>
      <c r="N19" s="110">
        <f t="shared" si="3"/>
        <v>0</v>
      </c>
      <c r="O19" s="110">
        <f t="shared" si="4"/>
        <v>0</v>
      </c>
      <c r="P19" s="111">
        <f t="shared" si="5"/>
        <v>0</v>
      </c>
      <c r="Q19" s="61" t="s">
        <v>46</v>
      </c>
    </row>
    <row r="20" spans="1:17" ht="33.75" x14ac:dyDescent="0.2">
      <c r="A20" s="36">
        <v>6</v>
      </c>
      <c r="B20" s="24" t="s">
        <v>87</v>
      </c>
      <c r="C20" s="138" t="s">
        <v>155</v>
      </c>
      <c r="D20" s="136" t="s">
        <v>95</v>
      </c>
      <c r="E20" s="137">
        <v>206.25</v>
      </c>
      <c r="F20" s="142"/>
      <c r="G20" s="147"/>
      <c r="H20" s="110">
        <f t="shared" si="6"/>
        <v>0</v>
      </c>
      <c r="I20" s="142"/>
      <c r="J20" s="142"/>
      <c r="K20" s="113">
        <f t="shared" si="0"/>
        <v>0</v>
      </c>
      <c r="L20" s="41">
        <f t="shared" si="1"/>
        <v>0</v>
      </c>
      <c r="M20" s="110">
        <f t="shared" si="2"/>
        <v>0</v>
      </c>
      <c r="N20" s="110">
        <f t="shared" si="3"/>
        <v>0</v>
      </c>
      <c r="O20" s="110">
        <f t="shared" si="4"/>
        <v>0</v>
      </c>
      <c r="P20" s="111">
        <f t="shared" si="5"/>
        <v>0</v>
      </c>
      <c r="Q20" s="61" t="s">
        <v>46</v>
      </c>
    </row>
    <row r="21" spans="1:17" ht="22.5" x14ac:dyDescent="0.2">
      <c r="A21" s="36">
        <v>7</v>
      </c>
      <c r="B21" s="24" t="s">
        <v>87</v>
      </c>
      <c r="C21" s="138" t="s">
        <v>156</v>
      </c>
      <c r="D21" s="136" t="s">
        <v>91</v>
      </c>
      <c r="E21" s="137">
        <v>41.25</v>
      </c>
      <c r="F21" s="142"/>
      <c r="G21" s="147"/>
      <c r="H21" s="110">
        <f t="shared" si="6"/>
        <v>0</v>
      </c>
      <c r="I21" s="142"/>
      <c r="J21" s="142"/>
      <c r="K21" s="113">
        <f t="shared" si="0"/>
        <v>0</v>
      </c>
      <c r="L21" s="41">
        <f t="shared" si="1"/>
        <v>0</v>
      </c>
      <c r="M21" s="110">
        <f t="shared" si="2"/>
        <v>0</v>
      </c>
      <c r="N21" s="110">
        <f t="shared" si="3"/>
        <v>0</v>
      </c>
      <c r="O21" s="110">
        <f t="shared" si="4"/>
        <v>0</v>
      </c>
      <c r="P21" s="111">
        <f t="shared" si="5"/>
        <v>0</v>
      </c>
      <c r="Q21" s="61" t="s">
        <v>46</v>
      </c>
    </row>
    <row r="22" spans="1:17" ht="22.5" x14ac:dyDescent="0.2">
      <c r="A22" s="36">
        <v>8</v>
      </c>
      <c r="B22" s="24" t="s">
        <v>87</v>
      </c>
      <c r="C22" s="138" t="s">
        <v>119</v>
      </c>
      <c r="D22" s="136" t="s">
        <v>95</v>
      </c>
      <c r="E22" s="137">
        <v>185.625</v>
      </c>
      <c r="F22" s="142"/>
      <c r="G22" s="147"/>
      <c r="H22" s="110">
        <f t="shared" si="6"/>
        <v>0</v>
      </c>
      <c r="I22" s="142"/>
      <c r="J22" s="142"/>
      <c r="K22" s="113">
        <f t="shared" si="0"/>
        <v>0</v>
      </c>
      <c r="L22" s="41">
        <f t="shared" si="1"/>
        <v>0</v>
      </c>
      <c r="M22" s="110">
        <f t="shared" si="2"/>
        <v>0</v>
      </c>
      <c r="N22" s="110">
        <f t="shared" si="3"/>
        <v>0</v>
      </c>
      <c r="O22" s="110">
        <f t="shared" si="4"/>
        <v>0</v>
      </c>
      <c r="P22" s="111">
        <f t="shared" si="5"/>
        <v>0</v>
      </c>
      <c r="Q22" s="61" t="s">
        <v>46</v>
      </c>
    </row>
    <row r="23" spans="1:17" ht="22.5" x14ac:dyDescent="0.2">
      <c r="A23" s="36">
        <v>9</v>
      </c>
      <c r="B23" s="24" t="s">
        <v>87</v>
      </c>
      <c r="C23" s="138" t="s">
        <v>157</v>
      </c>
      <c r="D23" s="136" t="s">
        <v>91</v>
      </c>
      <c r="E23" s="137">
        <v>41.25</v>
      </c>
      <c r="F23" s="142"/>
      <c r="G23" s="147"/>
      <c r="H23" s="110">
        <f t="shared" si="6"/>
        <v>0</v>
      </c>
      <c r="I23" s="142"/>
      <c r="J23" s="142"/>
      <c r="K23" s="113">
        <f t="shared" si="0"/>
        <v>0</v>
      </c>
      <c r="L23" s="41">
        <f t="shared" si="1"/>
        <v>0</v>
      </c>
      <c r="M23" s="110">
        <f t="shared" si="2"/>
        <v>0</v>
      </c>
      <c r="N23" s="110">
        <f t="shared" si="3"/>
        <v>0</v>
      </c>
      <c r="O23" s="110">
        <f t="shared" si="4"/>
        <v>0</v>
      </c>
      <c r="P23" s="111">
        <f t="shared" si="5"/>
        <v>0</v>
      </c>
      <c r="Q23" s="61" t="s">
        <v>46</v>
      </c>
    </row>
    <row r="24" spans="1:17" x14ac:dyDescent="0.2">
      <c r="A24" s="36">
        <v>10</v>
      </c>
      <c r="B24" s="72"/>
      <c r="C24" s="149" t="s">
        <v>158</v>
      </c>
      <c r="D24" s="24"/>
      <c r="E24" s="46"/>
      <c r="F24" s="41"/>
      <c r="G24" s="135"/>
      <c r="H24" s="110">
        <f t="shared" si="6"/>
        <v>0</v>
      </c>
      <c r="I24" s="135"/>
      <c r="J24" s="135"/>
      <c r="K24" s="113">
        <f t="shared" si="0"/>
        <v>0</v>
      </c>
      <c r="L24" s="41">
        <f t="shared" si="1"/>
        <v>0</v>
      </c>
      <c r="M24" s="110">
        <f t="shared" si="2"/>
        <v>0</v>
      </c>
      <c r="N24" s="110">
        <f t="shared" si="3"/>
        <v>0</v>
      </c>
      <c r="O24" s="110">
        <f t="shared" si="4"/>
        <v>0</v>
      </c>
      <c r="P24" s="111">
        <f t="shared" si="5"/>
        <v>0</v>
      </c>
      <c r="Q24" s="61"/>
    </row>
    <row r="25" spans="1:17" ht="67.5" x14ac:dyDescent="0.2">
      <c r="A25" s="36">
        <v>11</v>
      </c>
      <c r="B25" s="24" t="s">
        <v>87</v>
      </c>
      <c r="C25" s="159" t="s">
        <v>159</v>
      </c>
      <c r="D25" s="160" t="s">
        <v>160</v>
      </c>
      <c r="E25" s="161">
        <v>1</v>
      </c>
      <c r="F25" s="141"/>
      <c r="G25" s="147"/>
      <c r="H25" s="110">
        <f t="shared" si="6"/>
        <v>0</v>
      </c>
      <c r="I25" s="142"/>
      <c r="J25" s="142"/>
      <c r="K25" s="113">
        <f t="shared" si="0"/>
        <v>0</v>
      </c>
      <c r="L25" s="41">
        <f t="shared" si="1"/>
        <v>0</v>
      </c>
      <c r="M25" s="110">
        <f t="shared" si="2"/>
        <v>0</v>
      </c>
      <c r="N25" s="110">
        <f t="shared" si="3"/>
        <v>0</v>
      </c>
      <c r="O25" s="110">
        <f t="shared" si="4"/>
        <v>0</v>
      </c>
      <c r="P25" s="111">
        <f t="shared" si="5"/>
        <v>0</v>
      </c>
      <c r="Q25" s="61" t="s">
        <v>46</v>
      </c>
    </row>
    <row r="26" spans="1:17" ht="22.5" x14ac:dyDescent="0.2">
      <c r="A26" s="36">
        <v>12</v>
      </c>
      <c r="B26" s="24" t="s">
        <v>87</v>
      </c>
      <c r="C26" s="159" t="s">
        <v>161</v>
      </c>
      <c r="D26" s="136" t="s">
        <v>91</v>
      </c>
      <c r="E26" s="161">
        <v>495.00000000000006</v>
      </c>
      <c r="F26" s="142"/>
      <c r="G26" s="147"/>
      <c r="H26" s="110">
        <f t="shared" si="6"/>
        <v>0</v>
      </c>
      <c r="I26" s="142"/>
      <c r="J26" s="142"/>
      <c r="K26" s="113">
        <f t="shared" si="0"/>
        <v>0</v>
      </c>
      <c r="L26" s="41">
        <f t="shared" si="1"/>
        <v>0</v>
      </c>
      <c r="M26" s="110">
        <f t="shared" si="2"/>
        <v>0</v>
      </c>
      <c r="N26" s="110">
        <f t="shared" si="3"/>
        <v>0</v>
      </c>
      <c r="O26" s="110">
        <f t="shared" si="4"/>
        <v>0</v>
      </c>
      <c r="P26" s="111">
        <f t="shared" si="5"/>
        <v>0</v>
      </c>
      <c r="Q26" s="61" t="s">
        <v>46</v>
      </c>
    </row>
    <row r="27" spans="1:17" ht="22.5" x14ac:dyDescent="0.2">
      <c r="A27" s="36">
        <v>13</v>
      </c>
      <c r="B27" s="24" t="s">
        <v>87</v>
      </c>
      <c r="C27" s="159" t="s">
        <v>162</v>
      </c>
      <c r="D27" s="136" t="s">
        <v>91</v>
      </c>
      <c r="E27" s="161">
        <v>495.00000000000006</v>
      </c>
      <c r="F27" s="142"/>
      <c r="G27" s="147"/>
      <c r="H27" s="110">
        <f t="shared" si="6"/>
        <v>0</v>
      </c>
      <c r="I27" s="142"/>
      <c r="J27" s="142"/>
      <c r="K27" s="113">
        <f t="shared" si="0"/>
        <v>0</v>
      </c>
      <c r="L27" s="41">
        <f t="shared" si="1"/>
        <v>0</v>
      </c>
      <c r="M27" s="110">
        <f t="shared" si="2"/>
        <v>0</v>
      </c>
      <c r="N27" s="110">
        <f t="shared" si="3"/>
        <v>0</v>
      </c>
      <c r="O27" s="110">
        <f t="shared" si="4"/>
        <v>0</v>
      </c>
      <c r="P27" s="111">
        <f t="shared" si="5"/>
        <v>0</v>
      </c>
      <c r="Q27" s="61" t="s">
        <v>46</v>
      </c>
    </row>
    <row r="28" spans="1:17" ht="22.5" x14ac:dyDescent="0.2">
      <c r="A28" s="36">
        <v>14</v>
      </c>
      <c r="B28" s="24" t="s">
        <v>87</v>
      </c>
      <c r="C28" s="138" t="s">
        <v>119</v>
      </c>
      <c r="D28" s="160" t="s">
        <v>95</v>
      </c>
      <c r="E28" s="137">
        <v>2227.5000000000005</v>
      </c>
      <c r="F28" s="142"/>
      <c r="G28" s="147"/>
      <c r="H28" s="110">
        <f t="shared" si="6"/>
        <v>0</v>
      </c>
      <c r="I28" s="142"/>
      <c r="J28" s="142"/>
      <c r="K28" s="113">
        <f t="shared" si="0"/>
        <v>0</v>
      </c>
      <c r="L28" s="41">
        <f t="shared" si="1"/>
        <v>0</v>
      </c>
      <c r="M28" s="110">
        <f t="shared" si="2"/>
        <v>0</v>
      </c>
      <c r="N28" s="110">
        <f t="shared" si="3"/>
        <v>0</v>
      </c>
      <c r="O28" s="110">
        <f t="shared" si="4"/>
        <v>0</v>
      </c>
      <c r="P28" s="111">
        <f t="shared" si="5"/>
        <v>0</v>
      </c>
      <c r="Q28" s="61" t="s">
        <v>46</v>
      </c>
    </row>
    <row r="29" spans="1:17" ht="22.5" x14ac:dyDescent="0.2">
      <c r="A29" s="36">
        <v>15</v>
      </c>
      <c r="B29" s="24" t="s">
        <v>87</v>
      </c>
      <c r="C29" s="138" t="s">
        <v>157</v>
      </c>
      <c r="D29" s="136" t="s">
        <v>91</v>
      </c>
      <c r="E29" s="161">
        <v>495.00000000000006</v>
      </c>
      <c r="F29" s="142"/>
      <c r="G29" s="147"/>
      <c r="H29" s="110">
        <f t="shared" si="6"/>
        <v>0</v>
      </c>
      <c r="I29" s="142"/>
      <c r="J29" s="142"/>
      <c r="K29" s="113">
        <f t="shared" si="0"/>
        <v>0</v>
      </c>
      <c r="L29" s="41">
        <f t="shared" si="1"/>
        <v>0</v>
      </c>
      <c r="M29" s="110">
        <f t="shared" si="2"/>
        <v>0</v>
      </c>
      <c r="N29" s="110">
        <f t="shared" si="3"/>
        <v>0</v>
      </c>
      <c r="O29" s="110">
        <f t="shared" si="4"/>
        <v>0</v>
      </c>
      <c r="P29" s="111">
        <f t="shared" si="5"/>
        <v>0</v>
      </c>
      <c r="Q29" s="61" t="s">
        <v>46</v>
      </c>
    </row>
    <row r="30" spans="1:17" ht="12" customHeight="1" thickBot="1" x14ac:dyDescent="0.25">
      <c r="A30" s="286" t="s">
        <v>62</v>
      </c>
      <c r="B30" s="287"/>
      <c r="C30" s="287"/>
      <c r="D30" s="287"/>
      <c r="E30" s="287"/>
      <c r="F30" s="287"/>
      <c r="G30" s="287"/>
      <c r="H30" s="287"/>
      <c r="I30" s="287"/>
      <c r="J30" s="287"/>
      <c r="K30" s="288"/>
      <c r="L30" s="127">
        <f>SUM(L14:L29)</f>
        <v>0</v>
      </c>
      <c r="M30" s="128">
        <f>SUM(M14:M29)</f>
        <v>0</v>
      </c>
      <c r="N30" s="128">
        <f>SUM(N14:N29)</f>
        <v>0</v>
      </c>
      <c r="O30" s="128">
        <f>SUM(O14:O29)</f>
        <v>0</v>
      </c>
      <c r="P30" s="129">
        <f>SUM(P14:P29)</f>
        <v>0</v>
      </c>
    </row>
    <row r="31" spans="1:17" x14ac:dyDescent="0.2">
      <c r="A31" s="16"/>
      <c r="B31" s="16"/>
      <c r="C31" s="16"/>
      <c r="D31" s="16"/>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14</v>
      </c>
      <c r="B33" s="16"/>
      <c r="C33" s="289">
        <f>'Kops n'!C36:H36</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37" t="str">
        <f>'Kops n'!A39:D39</f>
        <v>Tāme sastādīta 2023. gada __. __________</v>
      </c>
      <c r="B36" s="238"/>
      <c r="C36" s="238"/>
      <c r="D36" s="238"/>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89">
        <f>'Kops n'!C41:H41</f>
        <v>0</v>
      </c>
      <c r="D38" s="289"/>
      <c r="E38" s="289"/>
      <c r="F38" s="289"/>
      <c r="G38" s="289"/>
      <c r="H38" s="289"/>
      <c r="I38" s="16"/>
      <c r="J38" s="16"/>
      <c r="K38" s="16"/>
      <c r="L38" s="16"/>
      <c r="M38" s="16"/>
      <c r="N38" s="16"/>
      <c r="O38" s="16"/>
      <c r="P38" s="16"/>
    </row>
    <row r="39" spans="1:16" x14ac:dyDescent="0.2">
      <c r="A39" s="16"/>
      <c r="B39" s="16"/>
      <c r="C39" s="215" t="s">
        <v>15</v>
      </c>
      <c r="D39" s="215"/>
      <c r="E39" s="215"/>
      <c r="F39" s="215"/>
      <c r="G39" s="215"/>
      <c r="H39" s="215"/>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4">
        <f>'Kops n'!C44</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conditionalFormatting sqref="A14:B29">
    <cfRule type="cellIs" dxfId="265" priority="10" operator="equal">
      <formula>0</formula>
    </cfRule>
  </conditionalFormatting>
  <conditionalFormatting sqref="A9:F9">
    <cfRule type="containsText" dxfId="264" priority="30"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263" priority="15" operator="containsText" text="Tiešās izmaksas kopā, t. sk. darba devēja sociālais nodoklis __.__% ">
      <formula>NOT(ISERROR(SEARCH("Tiešās izmaksas kopā, t. sk. darba devēja sociālais nodoklis __.__% ",A30)))</formula>
    </cfRule>
  </conditionalFormatting>
  <conditionalFormatting sqref="C20">
    <cfRule type="cellIs" dxfId="262" priority="7" operator="equal">
      <formula>0</formula>
    </cfRule>
  </conditionalFormatting>
  <conditionalFormatting sqref="C22:C23">
    <cfRule type="cellIs" dxfId="261" priority="6" operator="equal">
      <formula>0</formula>
    </cfRule>
  </conditionalFormatting>
  <conditionalFormatting sqref="C25:C26">
    <cfRule type="cellIs" dxfId="260" priority="5" operator="equal">
      <formula>0</formula>
    </cfRule>
  </conditionalFormatting>
  <conditionalFormatting sqref="C19:E19">
    <cfRule type="cellIs" dxfId="259" priority="8" operator="equal">
      <formula>0</formula>
    </cfRule>
  </conditionalFormatting>
  <conditionalFormatting sqref="C14:G18">
    <cfRule type="cellIs" dxfId="258" priority="4" operator="equal">
      <formula>0</formula>
    </cfRule>
  </conditionalFormatting>
  <conditionalFormatting sqref="C24:G24">
    <cfRule type="cellIs" dxfId="257" priority="9" operator="equal">
      <formula>0</formula>
    </cfRule>
  </conditionalFormatting>
  <conditionalFormatting sqref="C33:H33">
    <cfRule type="cellIs" dxfId="256" priority="23" operator="equal">
      <formula>0</formula>
    </cfRule>
  </conditionalFormatting>
  <conditionalFormatting sqref="C38:H38">
    <cfRule type="cellIs" dxfId="255" priority="24" operator="equal">
      <formula>0</formula>
    </cfRule>
  </conditionalFormatting>
  <conditionalFormatting sqref="C2:I2">
    <cfRule type="cellIs" dxfId="254" priority="29" operator="equal">
      <formula>0</formula>
    </cfRule>
  </conditionalFormatting>
  <conditionalFormatting sqref="C4:I4">
    <cfRule type="cellIs" dxfId="253" priority="21" operator="equal">
      <formula>0</formula>
    </cfRule>
  </conditionalFormatting>
  <conditionalFormatting sqref="D1">
    <cfRule type="cellIs" dxfId="252" priority="17" operator="equal">
      <formula>0</formula>
    </cfRule>
  </conditionalFormatting>
  <conditionalFormatting sqref="D5:L8">
    <cfRule type="cellIs" dxfId="251" priority="18" operator="equal">
      <formula>0</formula>
    </cfRule>
  </conditionalFormatting>
  <conditionalFormatting sqref="F19:G23">
    <cfRule type="cellIs" dxfId="250" priority="3" operator="equal">
      <formula>0</formula>
    </cfRule>
  </conditionalFormatting>
  <conditionalFormatting sqref="F25:G29">
    <cfRule type="cellIs" dxfId="249" priority="2" operator="equal">
      <formula>0</formula>
    </cfRule>
  </conditionalFormatting>
  <conditionalFormatting sqref="H14:H29">
    <cfRule type="cellIs" dxfId="248" priority="13" operator="equal">
      <formula>0</formula>
    </cfRule>
  </conditionalFormatting>
  <conditionalFormatting sqref="I14:J29">
    <cfRule type="cellIs" dxfId="247" priority="1" operator="equal">
      <formula>0</formula>
    </cfRule>
  </conditionalFormatting>
  <conditionalFormatting sqref="K14:P29">
    <cfRule type="cellIs" dxfId="246" priority="12" operator="equal">
      <formula>0</formula>
    </cfRule>
  </conditionalFormatting>
  <conditionalFormatting sqref="L30:P30">
    <cfRule type="cellIs" dxfId="245" priority="22" operator="equal">
      <formula>0</formula>
    </cfRule>
  </conditionalFormatting>
  <conditionalFormatting sqref="N9:O9">
    <cfRule type="cellIs" dxfId="244" priority="32" operator="equal">
      <formula>0</formula>
    </cfRule>
  </conditionalFormatting>
  <conditionalFormatting sqref="Q14:Q29">
    <cfRule type="cellIs" dxfId="243" priority="11" operator="equal">
      <formula>0</formula>
    </cfRule>
  </conditionalFormatting>
  <dataValidations count="1">
    <dataValidation type="list" allowBlank="1" showInputMessage="1" showErrorMessage="1" sqref="Q14:Q29"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6"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25"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42"/>
  <sheetViews>
    <sheetView topLeftCell="A14" workbookViewId="0">
      <selection activeCell="A30" sqref="A30: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'5a+c+n'!D1</f>
        <v>5</v>
      </c>
      <c r="E1" s="22"/>
      <c r="F1" s="22"/>
      <c r="G1" s="22"/>
      <c r="H1" s="22"/>
      <c r="I1" s="22"/>
      <c r="J1" s="22"/>
      <c r="N1" s="26"/>
      <c r="O1" s="27"/>
      <c r="P1" s="28"/>
    </row>
    <row r="2" spans="1:16" x14ac:dyDescent="0.2">
      <c r="A2" s="29"/>
      <c r="B2" s="29"/>
      <c r="C2" s="301" t="str">
        <f>'5a+c+n'!C2:I2</f>
        <v>Pagraba pārseguma siltināšana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'5a+c+n'!A9</f>
        <v>Tāme sastādīta  2023. gada tirgus cenās, pamatojoties uz AR daļas rasējumiem</v>
      </c>
      <c r="B9" s="298"/>
      <c r="C9" s="298"/>
      <c r="D9" s="298"/>
      <c r="E9" s="298"/>
      <c r="F9" s="298"/>
      <c r="G9" s="31"/>
      <c r="H9" s="31"/>
      <c r="I9" s="31"/>
      <c r="J9" s="299" t="s">
        <v>45</v>
      </c>
      <c r="K9" s="299"/>
      <c r="L9" s="299"/>
      <c r="M9" s="299"/>
      <c r="N9" s="300">
        <f>P30</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izmaksas",IF('5a+c+n'!$Q14="A",'5a+c+n'!B14,0),0)</f>
        <v>0</v>
      </c>
      <c r="C14" s="23">
        <f>IF($C$4="Attiecināmās izmaksas",IF('5a+c+n'!$Q14="A",'5a+c+n'!C14,0),0)</f>
        <v>0</v>
      </c>
      <c r="D14" s="23">
        <f>IF($C$4="Attiecināmās izmaksas",IF('5a+c+n'!$Q14="A",'5a+c+n'!D14,0),0)</f>
        <v>0</v>
      </c>
      <c r="E14" s="45"/>
      <c r="F14" s="63"/>
      <c r="G14" s="114"/>
      <c r="H14" s="114">
        <f>IF($C$4="Attiecināmās izmaksas",IF('5a+c+n'!$Q14="A",'5a+c+n'!H14,0),0)</f>
        <v>0</v>
      </c>
      <c r="I14" s="114"/>
      <c r="J14" s="114"/>
      <c r="K14" s="115">
        <f>IF($C$4="Attiecināmās izmaksas",IF('5a+c+n'!$Q14="A",'5a+c+n'!K14,0),0)</f>
        <v>0</v>
      </c>
      <c r="L14" s="63">
        <f>IF($C$4="Attiecināmās izmaksas",IF('5a+c+n'!$Q14="A",'5a+c+n'!L14,0),0)</f>
        <v>0</v>
      </c>
      <c r="M14" s="114">
        <f>IF($C$4="Attiecināmās izmaksas",IF('5a+c+n'!$Q14="A",'5a+c+n'!M14,0),0)</f>
        <v>0</v>
      </c>
      <c r="N14" s="114">
        <f>IF($C$4="Attiecināmās izmaksas",IF('5a+c+n'!$Q14="A",'5a+c+n'!N14,0),0)</f>
        <v>0</v>
      </c>
      <c r="O14" s="114">
        <f>IF($C$4="Attiecināmās izmaksas",IF('5a+c+n'!$Q14="A",'5a+c+n'!O14,0),0)</f>
        <v>0</v>
      </c>
      <c r="P14" s="115">
        <f>IF($C$4="Attiecināmās izmaksas",IF('5a+c+n'!$Q14="A",'5a+c+n'!P14,0),0)</f>
        <v>0</v>
      </c>
    </row>
    <row r="15" spans="1:16" ht="33.75" x14ac:dyDescent="0.2">
      <c r="A15" s="51">
        <f>IF(P15=0,0,IF(COUNTBLANK(P15)=1,0,COUNTA($P$14:P15)))</f>
        <v>0</v>
      </c>
      <c r="B15" s="24" t="str">
        <f>IF($C$4="Attiecināmās izmaksas",IF('5a+c+n'!$Q15="A",'5a+c+n'!B15,0),0)</f>
        <v>02-00000</v>
      </c>
      <c r="C15" s="24" t="str">
        <f>IF($C$4="Attiecināmās izmaksas",IF('5a+c+n'!$Q15="A",'5a+c+n'!C15,0),0)</f>
        <v>Esošo dzīvokļu īpašnieku noliktavu sienu, durvju saīsināšana (atjaunojot stabilitāti) pagraba griestu siltināšanas izbūves nodrošināšanai</v>
      </c>
      <c r="D15" s="24" t="str">
        <f>IF($C$4="Attiecināmās izmaksas",IF('5a+c+n'!$Q15="A",'5a+c+n'!D15,0),0)</f>
        <v>kompl</v>
      </c>
      <c r="E15" s="46"/>
      <c r="F15" s="65"/>
      <c r="G15" s="116"/>
      <c r="H15" s="116">
        <f>IF($C$4="Attiecināmās izmaksas",IF('5a+c+n'!$Q15="A",'5a+c+n'!H15,0),0)</f>
        <v>0</v>
      </c>
      <c r="I15" s="116"/>
      <c r="J15" s="116"/>
      <c r="K15" s="117">
        <f>IF($C$4="Attiecināmās izmaksas",IF('5a+c+n'!$Q15="A",'5a+c+n'!K15,0),0)</f>
        <v>0</v>
      </c>
      <c r="L15" s="65">
        <f>IF($C$4="Attiecināmās izmaksas",IF('5a+c+n'!$Q15="A",'5a+c+n'!L15,0),0)</f>
        <v>0</v>
      </c>
      <c r="M15" s="116">
        <f>IF($C$4="Attiecināmās izmaksas",IF('5a+c+n'!$Q15="A",'5a+c+n'!M15,0),0)</f>
        <v>0</v>
      </c>
      <c r="N15" s="116">
        <f>IF($C$4="Attiecināmās izmaksas",IF('5a+c+n'!$Q15="A",'5a+c+n'!N15,0),0)</f>
        <v>0</v>
      </c>
      <c r="O15" s="116">
        <f>IF($C$4="Attiecināmās izmaksas",IF('5a+c+n'!$Q15="A",'5a+c+n'!O15,0),0)</f>
        <v>0</v>
      </c>
      <c r="P15" s="117">
        <f>IF($C$4="Attiecināmās izmaksas",IF('5a+c+n'!$Q15="A",'5a+c+n'!P15,0),0)</f>
        <v>0</v>
      </c>
    </row>
    <row r="16" spans="1:16" x14ac:dyDescent="0.2">
      <c r="A16" s="51">
        <f>IF(P16=0,0,IF(COUNTBLANK(P16)=1,0,COUNTA($P$14:P16)))</f>
        <v>0</v>
      </c>
      <c r="B16" s="24">
        <f>IF($C$4="Attiecināmās izmaksas",IF('5a+c+n'!$Q16="A",'5a+c+n'!B16,0),0)</f>
        <v>0</v>
      </c>
      <c r="C16" s="24">
        <f>IF($C$4="Attiecināmās izmaksas",IF('5a+c+n'!$Q16="A",'5a+c+n'!C16,0),0)</f>
        <v>0</v>
      </c>
      <c r="D16" s="24">
        <f>IF($C$4="Attiecināmās izmaksas",IF('5a+c+n'!$Q16="A",'5a+c+n'!D16,0),0)</f>
        <v>0</v>
      </c>
      <c r="E16" s="46"/>
      <c r="F16" s="65"/>
      <c r="G16" s="116"/>
      <c r="H16" s="116">
        <f>IF($C$4="Attiecināmās izmaksas",IF('5a+c+n'!$Q16="A",'5a+c+n'!H16,0),0)</f>
        <v>0</v>
      </c>
      <c r="I16" s="116"/>
      <c r="J16" s="116"/>
      <c r="K16" s="117">
        <f>IF($C$4="Attiecināmās izmaksas",IF('5a+c+n'!$Q16="A",'5a+c+n'!K16,0),0)</f>
        <v>0</v>
      </c>
      <c r="L16" s="65">
        <f>IF($C$4="Attiecināmās izmaksas",IF('5a+c+n'!$Q16="A",'5a+c+n'!L16,0),0)</f>
        <v>0</v>
      </c>
      <c r="M16" s="116">
        <f>IF($C$4="Attiecināmās izmaksas",IF('5a+c+n'!$Q16="A",'5a+c+n'!M16,0),0)</f>
        <v>0</v>
      </c>
      <c r="N16" s="116">
        <f>IF($C$4="Attiecināmās izmaksas",IF('5a+c+n'!$Q16="A",'5a+c+n'!N16,0),0)</f>
        <v>0</v>
      </c>
      <c r="O16" s="116">
        <f>IF($C$4="Attiecināmās izmaksas",IF('5a+c+n'!$Q16="A",'5a+c+n'!O16,0),0)</f>
        <v>0</v>
      </c>
      <c r="P16" s="117">
        <f>IF($C$4="Attiecināmās izmaksas",IF('5a+c+n'!$Q16="A",'5a+c+n'!P16,0),0)</f>
        <v>0</v>
      </c>
    </row>
    <row r="17" spans="1:16" x14ac:dyDescent="0.2">
      <c r="A17" s="51">
        <f>IF(P17=0,0,IF(COUNTBLANK(P17)=1,0,COUNTA($P$14:P17)))</f>
        <v>0</v>
      </c>
      <c r="B17" s="24">
        <f>IF($C$4="Attiecināmās izmaksas",IF('5a+c+n'!$Q17="A",'5a+c+n'!B17,0),0)</f>
        <v>0</v>
      </c>
      <c r="C17" s="24">
        <f>IF($C$4="Attiecināmās izmaksas",IF('5a+c+n'!$Q17="A",'5a+c+n'!C17,0),0)</f>
        <v>0</v>
      </c>
      <c r="D17" s="24">
        <f>IF($C$4="Attiecināmās izmaksas",IF('5a+c+n'!$Q17="A",'5a+c+n'!D17,0),0)</f>
        <v>0</v>
      </c>
      <c r="E17" s="46"/>
      <c r="F17" s="65"/>
      <c r="G17" s="116"/>
      <c r="H17" s="116">
        <f>IF($C$4="Attiecināmās izmaksas",IF('5a+c+n'!$Q17="A",'5a+c+n'!H17,0),0)</f>
        <v>0</v>
      </c>
      <c r="I17" s="116"/>
      <c r="J17" s="116"/>
      <c r="K17" s="117">
        <f>IF($C$4="Attiecināmās izmaksas",IF('5a+c+n'!$Q17="A",'5a+c+n'!K17,0),0)</f>
        <v>0</v>
      </c>
      <c r="L17" s="65">
        <f>IF($C$4="Attiecināmās izmaksas",IF('5a+c+n'!$Q17="A",'5a+c+n'!L17,0),0)</f>
        <v>0</v>
      </c>
      <c r="M17" s="116">
        <f>IF($C$4="Attiecināmās izmaksas",IF('5a+c+n'!$Q17="A",'5a+c+n'!M17,0),0)</f>
        <v>0</v>
      </c>
      <c r="N17" s="116">
        <f>IF($C$4="Attiecināmās izmaksas",IF('5a+c+n'!$Q17="A",'5a+c+n'!N17,0),0)</f>
        <v>0</v>
      </c>
      <c r="O17" s="116">
        <f>IF($C$4="Attiecināmās izmaksas",IF('5a+c+n'!$Q17="A",'5a+c+n'!O17,0),0)</f>
        <v>0</v>
      </c>
      <c r="P17" s="117">
        <f>IF($C$4="Attiecināmās izmaksas",IF('5a+c+n'!$Q17="A",'5a+c+n'!P17,0),0)</f>
        <v>0</v>
      </c>
    </row>
    <row r="18" spans="1:16" x14ac:dyDescent="0.2">
      <c r="A18" s="51">
        <f>IF(P18=0,0,IF(COUNTBLANK(P18)=1,0,COUNTA($P$14:P18)))</f>
        <v>0</v>
      </c>
      <c r="B18" s="24">
        <f>IF($C$4="Attiecināmās izmaksas",IF('5a+c+n'!$Q18="A",'5a+c+n'!B18,0),0)</f>
        <v>0</v>
      </c>
      <c r="C18" s="24">
        <f>IF($C$4="Attiecināmās izmaksas",IF('5a+c+n'!$Q18="A",'5a+c+n'!C18,0),0)</f>
        <v>0</v>
      </c>
      <c r="D18" s="24">
        <f>IF($C$4="Attiecināmās izmaksas",IF('5a+c+n'!$Q18="A",'5a+c+n'!D18,0),0)</f>
        <v>0</v>
      </c>
      <c r="E18" s="46"/>
      <c r="F18" s="65"/>
      <c r="G18" s="116"/>
      <c r="H18" s="116">
        <f>IF($C$4="Attiecināmās izmaksas",IF('5a+c+n'!$Q18="A",'5a+c+n'!H18,0),0)</f>
        <v>0</v>
      </c>
      <c r="I18" s="116"/>
      <c r="J18" s="116"/>
      <c r="K18" s="117">
        <f>IF($C$4="Attiecināmās izmaksas",IF('5a+c+n'!$Q18="A",'5a+c+n'!K18,0),0)</f>
        <v>0</v>
      </c>
      <c r="L18" s="65">
        <f>IF($C$4="Attiecināmās izmaksas",IF('5a+c+n'!$Q18="A",'5a+c+n'!L18,0),0)</f>
        <v>0</v>
      </c>
      <c r="M18" s="116">
        <f>IF($C$4="Attiecināmās izmaksas",IF('5a+c+n'!$Q18="A",'5a+c+n'!M18,0),0)</f>
        <v>0</v>
      </c>
      <c r="N18" s="116">
        <f>IF($C$4="Attiecināmās izmaksas",IF('5a+c+n'!$Q18="A",'5a+c+n'!N18,0),0)</f>
        <v>0</v>
      </c>
      <c r="O18" s="116">
        <f>IF($C$4="Attiecināmās izmaksas",IF('5a+c+n'!$Q18="A",'5a+c+n'!O18,0),0)</f>
        <v>0</v>
      </c>
      <c r="P18" s="117">
        <f>IF($C$4="Attiecināmās izmaksas",IF('5a+c+n'!$Q18="A",'5a+c+n'!P18,0),0)</f>
        <v>0</v>
      </c>
    </row>
    <row r="19" spans="1:16" ht="22.5" x14ac:dyDescent="0.2">
      <c r="A19" s="51">
        <f>IF(P19=0,0,IF(COUNTBLANK(P19)=1,0,COUNTA($P$14:P19)))</f>
        <v>0</v>
      </c>
      <c r="B19" s="24" t="str">
        <f>IF($C$4="Attiecināmās izmaksas",IF('5a+c+n'!$Q19="A",'5a+c+n'!B19,0),0)</f>
        <v>13-00000</v>
      </c>
      <c r="C19" s="24" t="str">
        <f>IF($C$4="Attiecināmās izmaksas",IF('5a+c+n'!$Q19="A",'5a+c+n'!C19,0),0)</f>
        <v>Virsmas attīrīšana, izlīdzināšana, sagatavošana</v>
      </c>
      <c r="D19" s="24" t="str">
        <f>IF($C$4="Attiecināmās izmaksas",IF('5a+c+n'!$Q19="A",'5a+c+n'!D19,0),0)</f>
        <v>m2</v>
      </c>
      <c r="E19" s="46"/>
      <c r="F19" s="65"/>
      <c r="G19" s="116"/>
      <c r="H19" s="116">
        <f>IF($C$4="Attiecināmās izmaksas",IF('5a+c+n'!$Q19="A",'5a+c+n'!H19,0),0)</f>
        <v>0</v>
      </c>
      <c r="I19" s="116"/>
      <c r="J19" s="116"/>
      <c r="K19" s="117">
        <f>IF($C$4="Attiecināmās izmaksas",IF('5a+c+n'!$Q19="A",'5a+c+n'!K19,0),0)</f>
        <v>0</v>
      </c>
      <c r="L19" s="65">
        <f>IF($C$4="Attiecināmās izmaksas",IF('5a+c+n'!$Q19="A",'5a+c+n'!L19,0),0)</f>
        <v>0</v>
      </c>
      <c r="M19" s="116">
        <f>IF($C$4="Attiecināmās izmaksas",IF('5a+c+n'!$Q19="A",'5a+c+n'!M19,0),0)</f>
        <v>0</v>
      </c>
      <c r="N19" s="116">
        <f>IF($C$4="Attiecināmās izmaksas",IF('5a+c+n'!$Q19="A",'5a+c+n'!N19,0),0)</f>
        <v>0</v>
      </c>
      <c r="O19" s="116">
        <f>IF($C$4="Attiecināmās izmaksas",IF('5a+c+n'!$Q19="A",'5a+c+n'!O19,0),0)</f>
        <v>0</v>
      </c>
      <c r="P19" s="117">
        <f>IF($C$4="Attiecināmās izmaksas",IF('5a+c+n'!$Q19="A",'5a+c+n'!P19,0),0)</f>
        <v>0</v>
      </c>
    </row>
    <row r="20" spans="1:16" ht="33.75" x14ac:dyDescent="0.2">
      <c r="A20" s="51">
        <f>IF(P20=0,0,IF(COUNTBLANK(P20)=1,0,COUNTA($P$14:P20)))</f>
        <v>0</v>
      </c>
      <c r="B20" s="24" t="str">
        <f>IF($C$4="Attiecināmās izmaksas",IF('5a+c+n'!$Q20="A",'5a+c+n'!B20,0),0)</f>
        <v>13-00000</v>
      </c>
      <c r="C20" s="24" t="str">
        <f>IF($C$4="Attiecināmās izmaksas",IF('5a+c+n'!$Q20="A",'5a+c+n'!C20,0),0)</f>
        <v>Siltumizolācijas materiālu stiprināšana ar līmjavu BAUMIT ProContact vai ekvivalentu. Pēc nepieciešamības pirms tam virsmas gruntēšana.</v>
      </c>
      <c r="D20" s="24" t="str">
        <f>IF($C$4="Attiecināmās izmaksas",IF('5a+c+n'!$Q20="A",'5a+c+n'!D20,0),0)</f>
        <v>kg</v>
      </c>
      <c r="E20" s="46"/>
      <c r="F20" s="65"/>
      <c r="G20" s="116"/>
      <c r="H20" s="116">
        <f>IF($C$4="Attiecināmās izmaksas",IF('5a+c+n'!$Q20="A",'5a+c+n'!H20,0),0)</f>
        <v>0</v>
      </c>
      <c r="I20" s="116"/>
      <c r="J20" s="116"/>
      <c r="K20" s="117">
        <f>IF($C$4="Attiecināmās izmaksas",IF('5a+c+n'!$Q20="A",'5a+c+n'!K20,0),0)</f>
        <v>0</v>
      </c>
      <c r="L20" s="65">
        <f>IF($C$4="Attiecināmās izmaksas",IF('5a+c+n'!$Q20="A",'5a+c+n'!L20,0),0)</f>
        <v>0</v>
      </c>
      <c r="M20" s="116">
        <f>IF($C$4="Attiecināmās izmaksas",IF('5a+c+n'!$Q20="A",'5a+c+n'!M20,0),0)</f>
        <v>0</v>
      </c>
      <c r="N20" s="116">
        <f>IF($C$4="Attiecināmās izmaksas",IF('5a+c+n'!$Q20="A",'5a+c+n'!N20,0),0)</f>
        <v>0</v>
      </c>
      <c r="O20" s="116">
        <f>IF($C$4="Attiecināmās izmaksas",IF('5a+c+n'!$Q20="A",'5a+c+n'!O20,0),0)</f>
        <v>0</v>
      </c>
      <c r="P20" s="117">
        <f>IF($C$4="Attiecināmās izmaksas",IF('5a+c+n'!$Q20="A",'5a+c+n'!P20,0),0)</f>
        <v>0</v>
      </c>
    </row>
    <row r="21" spans="1:16" ht="22.5" x14ac:dyDescent="0.2">
      <c r="A21" s="51">
        <f>IF(P21=0,0,IF(COUNTBLANK(P21)=1,0,COUNTA($P$14:P21)))</f>
        <v>0</v>
      </c>
      <c r="B21" s="24" t="str">
        <f>IF($C$4="Attiecināmās izmaksas",IF('5a+c+n'!$Q21="A",'5a+c+n'!B21,0),0)</f>
        <v>13-00000</v>
      </c>
      <c r="C21" s="24" t="str">
        <f>IF($C$4="Attiecināmās izmaksas",IF('5a+c+n'!$Q21="A",'5a+c+n'!C21,0),0)</f>
        <v>Nedegoša akmens vates siltumizolācija plānajām apmetuma sistēmām - λ&lt;=0,036 W/(mK), b=50 mm</v>
      </c>
      <c r="D21" s="24" t="str">
        <f>IF($C$4="Attiecināmās izmaksas",IF('5a+c+n'!$Q21="A",'5a+c+n'!D21,0),0)</f>
        <v>m2</v>
      </c>
      <c r="E21" s="46"/>
      <c r="F21" s="65"/>
      <c r="G21" s="116"/>
      <c r="H21" s="116">
        <f>IF($C$4="Attiecināmās izmaksas",IF('5a+c+n'!$Q21="A",'5a+c+n'!H21,0),0)</f>
        <v>0</v>
      </c>
      <c r="I21" s="116"/>
      <c r="J21" s="116"/>
      <c r="K21" s="117">
        <f>IF($C$4="Attiecināmās izmaksas",IF('5a+c+n'!$Q21="A",'5a+c+n'!K21,0),0)</f>
        <v>0</v>
      </c>
      <c r="L21" s="65">
        <f>IF($C$4="Attiecināmās izmaksas",IF('5a+c+n'!$Q21="A",'5a+c+n'!L21,0),0)</f>
        <v>0</v>
      </c>
      <c r="M21" s="116">
        <f>IF($C$4="Attiecināmās izmaksas",IF('5a+c+n'!$Q21="A",'5a+c+n'!M21,0),0)</f>
        <v>0</v>
      </c>
      <c r="N21" s="116">
        <f>IF($C$4="Attiecināmās izmaksas",IF('5a+c+n'!$Q21="A",'5a+c+n'!N21,0),0)</f>
        <v>0</v>
      </c>
      <c r="O21" s="116">
        <f>IF($C$4="Attiecināmās izmaksas",IF('5a+c+n'!$Q21="A",'5a+c+n'!O21,0),0)</f>
        <v>0</v>
      </c>
      <c r="P21" s="117">
        <f>IF($C$4="Attiecināmās izmaksas",IF('5a+c+n'!$Q21="A",'5a+c+n'!P21,0),0)</f>
        <v>0</v>
      </c>
    </row>
    <row r="22" spans="1:16" ht="22.5" x14ac:dyDescent="0.2">
      <c r="A22" s="51">
        <f>IF(P22=0,0,IF(COUNTBLANK(P22)=1,0,COUNTA($P$14:P22)))</f>
        <v>0</v>
      </c>
      <c r="B22" s="24" t="str">
        <f>IF($C$4="Attiecināmās izmaksas",IF('5a+c+n'!$Q22="A",'5a+c+n'!B22,0),0)</f>
        <v>13-00000</v>
      </c>
      <c r="C22" s="24" t="str">
        <f>IF($C$4="Attiecināmās izmaksas",IF('5a+c+n'!$Q22="A",'5a+c+n'!C22,0),0)</f>
        <v>Armējošā slāņa iestrāde ar javas kārtu BAUMIT ProContact vai ekvivalentu - 1 kārtā</v>
      </c>
      <c r="D22" s="24" t="str">
        <f>IF($C$4="Attiecināmās izmaksas",IF('5a+c+n'!$Q22="A",'5a+c+n'!D22,0),0)</f>
        <v>kg</v>
      </c>
      <c r="E22" s="46"/>
      <c r="F22" s="65"/>
      <c r="G22" s="116"/>
      <c r="H22" s="116">
        <f>IF($C$4="Attiecināmās izmaksas",IF('5a+c+n'!$Q22="A",'5a+c+n'!H22,0),0)</f>
        <v>0</v>
      </c>
      <c r="I22" s="116"/>
      <c r="J22" s="116"/>
      <c r="K22" s="117">
        <f>IF($C$4="Attiecināmās izmaksas",IF('5a+c+n'!$Q22="A",'5a+c+n'!K22,0),0)</f>
        <v>0</v>
      </c>
      <c r="L22" s="65">
        <f>IF($C$4="Attiecināmās izmaksas",IF('5a+c+n'!$Q22="A",'5a+c+n'!L22,0),0)</f>
        <v>0</v>
      </c>
      <c r="M22" s="116">
        <f>IF($C$4="Attiecināmās izmaksas",IF('5a+c+n'!$Q22="A",'5a+c+n'!M22,0),0)</f>
        <v>0</v>
      </c>
      <c r="N22" s="116">
        <f>IF($C$4="Attiecināmās izmaksas",IF('5a+c+n'!$Q22="A",'5a+c+n'!N22,0),0)</f>
        <v>0</v>
      </c>
      <c r="O22" s="116">
        <f>IF($C$4="Attiecināmās izmaksas",IF('5a+c+n'!$Q22="A",'5a+c+n'!O22,0),0)</f>
        <v>0</v>
      </c>
      <c r="P22" s="117">
        <f>IF($C$4="Attiecināmās izmaksas",IF('5a+c+n'!$Q22="A",'5a+c+n'!P22,0),0)</f>
        <v>0</v>
      </c>
    </row>
    <row r="23" spans="1:16" ht="22.5" x14ac:dyDescent="0.2">
      <c r="A23" s="51">
        <f>IF(P23=0,0,IF(COUNTBLANK(P23)=1,0,COUNTA($P$14:P23)))</f>
        <v>0</v>
      </c>
      <c r="B23" s="24" t="str">
        <f>IF($C$4="Attiecināmās izmaksas",IF('5a+c+n'!$Q23="A",'5a+c+n'!B23,0),0)</f>
        <v>13-00000</v>
      </c>
      <c r="C23" s="24" t="str">
        <f>IF($C$4="Attiecināmās izmaksas",IF('5a+c+n'!$Q23="A",'5a+c+n'!C23,0),0)</f>
        <v>Baumit StarTex vai ekvivalents stiklušķiedras siets 160 g/m²  - 1 kārtā</v>
      </c>
      <c r="D23" s="24" t="str">
        <f>IF($C$4="Attiecināmās izmaksas",IF('5a+c+n'!$Q23="A",'5a+c+n'!D23,0),0)</f>
        <v>m2</v>
      </c>
      <c r="E23" s="46"/>
      <c r="F23" s="65"/>
      <c r="G23" s="116"/>
      <c r="H23" s="116">
        <f>IF($C$4="Attiecināmās izmaksas",IF('5a+c+n'!$Q23="A",'5a+c+n'!H23,0),0)</f>
        <v>0</v>
      </c>
      <c r="I23" s="116"/>
      <c r="J23" s="116"/>
      <c r="K23" s="117">
        <f>IF($C$4="Attiecināmās izmaksas",IF('5a+c+n'!$Q23="A",'5a+c+n'!K23,0),0)</f>
        <v>0</v>
      </c>
      <c r="L23" s="65">
        <f>IF($C$4="Attiecināmās izmaksas",IF('5a+c+n'!$Q23="A",'5a+c+n'!L23,0),0)</f>
        <v>0</v>
      </c>
      <c r="M23" s="116">
        <f>IF($C$4="Attiecināmās izmaksas",IF('5a+c+n'!$Q23="A",'5a+c+n'!M23,0),0)</f>
        <v>0</v>
      </c>
      <c r="N23" s="116">
        <f>IF($C$4="Attiecināmās izmaksas",IF('5a+c+n'!$Q23="A",'5a+c+n'!N23,0),0)</f>
        <v>0</v>
      </c>
      <c r="O23" s="116">
        <f>IF($C$4="Attiecināmās izmaksas",IF('5a+c+n'!$Q23="A",'5a+c+n'!O23,0),0)</f>
        <v>0</v>
      </c>
      <c r="P23" s="117">
        <f>IF($C$4="Attiecināmās izmaksas",IF('5a+c+n'!$Q23="A",'5a+c+n'!P23,0),0)</f>
        <v>0</v>
      </c>
    </row>
    <row r="24" spans="1:16" x14ac:dyDescent="0.2">
      <c r="A24" s="51">
        <f>IF(P24=0,0,IF(COUNTBLANK(P24)=1,0,COUNTA($P$14:P24)))</f>
        <v>0</v>
      </c>
      <c r="B24" s="24">
        <f>IF($C$4="Attiecināmās izmaksas",IF('5a+c+n'!$Q24="A",'5a+c+n'!B24,0),0)</f>
        <v>0</v>
      </c>
      <c r="C24" s="24">
        <f>IF($C$4="Attiecināmās izmaksas",IF('5a+c+n'!$Q24="A",'5a+c+n'!C24,0),0)</f>
        <v>0</v>
      </c>
      <c r="D24" s="24">
        <f>IF($C$4="Attiecināmās izmaksas",IF('5a+c+n'!$Q24="A",'5a+c+n'!D24,0),0)</f>
        <v>0</v>
      </c>
      <c r="E24" s="46"/>
      <c r="F24" s="65"/>
      <c r="G24" s="116"/>
      <c r="H24" s="116">
        <f>IF($C$4="Attiecināmās izmaksas",IF('5a+c+n'!$Q24="A",'5a+c+n'!H24,0),0)</f>
        <v>0</v>
      </c>
      <c r="I24" s="116"/>
      <c r="J24" s="116"/>
      <c r="K24" s="117">
        <f>IF($C$4="Attiecināmās izmaksas",IF('5a+c+n'!$Q24="A",'5a+c+n'!K24,0),0)</f>
        <v>0</v>
      </c>
      <c r="L24" s="65">
        <f>IF($C$4="Attiecināmās izmaksas",IF('5a+c+n'!$Q24="A",'5a+c+n'!L24,0),0)</f>
        <v>0</v>
      </c>
      <c r="M24" s="116">
        <f>IF($C$4="Attiecināmās izmaksas",IF('5a+c+n'!$Q24="A",'5a+c+n'!M24,0),0)</f>
        <v>0</v>
      </c>
      <c r="N24" s="116">
        <f>IF($C$4="Attiecināmās izmaksas",IF('5a+c+n'!$Q24="A",'5a+c+n'!N24,0),0)</f>
        <v>0</v>
      </c>
      <c r="O24" s="116">
        <f>IF($C$4="Attiecināmās izmaksas",IF('5a+c+n'!$Q24="A",'5a+c+n'!O24,0),0)</f>
        <v>0</v>
      </c>
      <c r="P24" s="117">
        <f>IF($C$4="Attiecināmās izmaksas",IF('5a+c+n'!$Q24="A",'5a+c+n'!P24,0),0)</f>
        <v>0</v>
      </c>
    </row>
    <row r="25" spans="1:16" ht="67.5" x14ac:dyDescent="0.2">
      <c r="A25" s="51">
        <f>IF(P25=0,0,IF(COUNTBLANK(P25)=1,0,COUNTA($P$14:P25)))</f>
        <v>0</v>
      </c>
      <c r="B25" s="24" t="str">
        <f>IF($C$4="Attiecināmās izmaksas",IF('5a+c+n'!$Q25="A",'5a+c+n'!B25,0),0)</f>
        <v>13-00000</v>
      </c>
      <c r="C25" s="24" t="str">
        <f>IF($C$4="Attiecināmās izmaksas",IF('5a+c+n'!$Q25="A",'5a+c+n'!C25,0),0)</f>
        <v>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v>
      </c>
      <c r="D25" s="24" t="str">
        <f>IF($C$4="Attiecināmās izmaksas",IF('5a+c+n'!$Q25="A",'5a+c+n'!D25,0),0)</f>
        <v>kompl.</v>
      </c>
      <c r="E25" s="46"/>
      <c r="F25" s="65"/>
      <c r="G25" s="116"/>
      <c r="H25" s="116">
        <f>IF($C$4="Attiecināmās izmaksas",IF('5a+c+n'!$Q25="A",'5a+c+n'!H25,0),0)</f>
        <v>0</v>
      </c>
      <c r="I25" s="116"/>
      <c r="J25" s="116"/>
      <c r="K25" s="117">
        <f>IF($C$4="Attiecināmās izmaksas",IF('5a+c+n'!$Q25="A",'5a+c+n'!K25,0),0)</f>
        <v>0</v>
      </c>
      <c r="L25" s="65">
        <f>IF($C$4="Attiecināmās izmaksas",IF('5a+c+n'!$Q25="A",'5a+c+n'!L25,0),0)</f>
        <v>0</v>
      </c>
      <c r="M25" s="116">
        <f>IF($C$4="Attiecināmās izmaksas",IF('5a+c+n'!$Q25="A",'5a+c+n'!M25,0),0)</f>
        <v>0</v>
      </c>
      <c r="N25" s="116">
        <f>IF($C$4="Attiecināmās izmaksas",IF('5a+c+n'!$Q25="A",'5a+c+n'!N25,0),0)</f>
        <v>0</v>
      </c>
      <c r="O25" s="116">
        <f>IF($C$4="Attiecināmās izmaksas",IF('5a+c+n'!$Q25="A",'5a+c+n'!O25,0),0)</f>
        <v>0</v>
      </c>
      <c r="P25" s="117">
        <f>IF($C$4="Attiecināmās izmaksas",IF('5a+c+n'!$Q25="A",'5a+c+n'!P25,0),0)</f>
        <v>0</v>
      </c>
    </row>
    <row r="26" spans="1:16" ht="22.5" x14ac:dyDescent="0.2">
      <c r="A26" s="51">
        <f>IF(P26=0,0,IF(COUNTBLANK(P26)=1,0,COUNTA($P$14:P26)))</f>
        <v>0</v>
      </c>
      <c r="B26" s="24" t="str">
        <f>IF($C$4="Attiecināmās izmaksas",IF('5a+c+n'!$Q26="A",'5a+c+n'!B26,0),0)</f>
        <v>13-00000</v>
      </c>
      <c r="C26" s="24" t="str">
        <f>IF($C$4="Attiecināmās izmaksas",IF('5a+c+n'!$Q26="A",'5a+c+n'!C26,0),0)</f>
        <v>Siltumizolācijas plākņšņu līmēšana ar līmjavu Baumit Nivofix vai ekvivalentu</v>
      </c>
      <c r="D26" s="24" t="str">
        <f>IF($C$4="Attiecināmās izmaksas",IF('5a+c+n'!$Q26="A",'5a+c+n'!D26,0),0)</f>
        <v>m2</v>
      </c>
      <c r="E26" s="46"/>
      <c r="F26" s="65"/>
      <c r="G26" s="116"/>
      <c r="H26" s="116">
        <f>IF($C$4="Attiecināmās izmaksas",IF('5a+c+n'!$Q26="A",'5a+c+n'!H26,0),0)</f>
        <v>0</v>
      </c>
      <c r="I26" s="116"/>
      <c r="J26" s="116"/>
      <c r="K26" s="117">
        <f>IF($C$4="Attiecināmās izmaksas",IF('5a+c+n'!$Q26="A",'5a+c+n'!K26,0),0)</f>
        <v>0</v>
      </c>
      <c r="L26" s="65">
        <f>IF($C$4="Attiecināmās izmaksas",IF('5a+c+n'!$Q26="A",'5a+c+n'!L26,0),0)</f>
        <v>0</v>
      </c>
      <c r="M26" s="116">
        <f>IF($C$4="Attiecināmās izmaksas",IF('5a+c+n'!$Q26="A",'5a+c+n'!M26,0),0)</f>
        <v>0</v>
      </c>
      <c r="N26" s="116">
        <f>IF($C$4="Attiecināmās izmaksas",IF('5a+c+n'!$Q26="A",'5a+c+n'!N26,0),0)</f>
        <v>0</v>
      </c>
      <c r="O26" s="116">
        <f>IF($C$4="Attiecināmās izmaksas",IF('5a+c+n'!$Q26="A",'5a+c+n'!O26,0),0)</f>
        <v>0</v>
      </c>
      <c r="P26" s="117">
        <f>IF($C$4="Attiecināmās izmaksas",IF('5a+c+n'!$Q26="A",'5a+c+n'!P26,0),0)</f>
        <v>0</v>
      </c>
    </row>
    <row r="27" spans="1:16" ht="22.5" x14ac:dyDescent="0.2">
      <c r="A27" s="51">
        <f>IF(P27=0,0,IF(COUNTBLANK(P27)=1,0,COUNTA($P$14:P27)))</f>
        <v>0</v>
      </c>
      <c r="B27" s="24" t="str">
        <f>IF($C$4="Attiecināmās izmaksas",IF('5a+c+n'!$Q27="A",'5a+c+n'!B27,0),0)</f>
        <v>13-00000</v>
      </c>
      <c r="C27" s="24" t="str">
        <f>IF($C$4="Attiecināmās izmaksas",IF('5a+c+n'!$Q27="A",'5a+c+n'!C27,0),0)</f>
        <v>Putupolistirola plākņu TENAPORS EPS100 vai ekvivalentu montāža (λ&lt;=0,036 W/(mK))  b=100mm</v>
      </c>
      <c r="D27" s="24" t="str">
        <f>IF($C$4="Attiecināmās izmaksas",IF('5a+c+n'!$Q27="A",'5a+c+n'!D27,0),0)</f>
        <v>m2</v>
      </c>
      <c r="E27" s="46"/>
      <c r="F27" s="65"/>
      <c r="G27" s="116"/>
      <c r="H27" s="116">
        <f>IF($C$4="Attiecināmās izmaksas",IF('5a+c+n'!$Q27="A",'5a+c+n'!H27,0),0)</f>
        <v>0</v>
      </c>
      <c r="I27" s="116"/>
      <c r="J27" s="116"/>
      <c r="K27" s="117">
        <f>IF($C$4="Attiecināmās izmaksas",IF('5a+c+n'!$Q27="A",'5a+c+n'!K27,0),0)</f>
        <v>0</v>
      </c>
      <c r="L27" s="65">
        <f>IF($C$4="Attiecināmās izmaksas",IF('5a+c+n'!$Q27="A",'5a+c+n'!L27,0),0)</f>
        <v>0</v>
      </c>
      <c r="M27" s="116">
        <f>IF($C$4="Attiecināmās izmaksas",IF('5a+c+n'!$Q27="A",'5a+c+n'!M27,0),0)</f>
        <v>0</v>
      </c>
      <c r="N27" s="116">
        <f>IF($C$4="Attiecināmās izmaksas",IF('5a+c+n'!$Q27="A",'5a+c+n'!N27,0),0)</f>
        <v>0</v>
      </c>
      <c r="O27" s="116">
        <f>IF($C$4="Attiecināmās izmaksas",IF('5a+c+n'!$Q27="A",'5a+c+n'!O27,0),0)</f>
        <v>0</v>
      </c>
      <c r="P27" s="117">
        <f>IF($C$4="Attiecināmās izmaksas",IF('5a+c+n'!$Q27="A",'5a+c+n'!P27,0),0)</f>
        <v>0</v>
      </c>
    </row>
    <row r="28" spans="1:16" ht="22.5" x14ac:dyDescent="0.2">
      <c r="A28" s="51">
        <f>IF(P28=0,0,IF(COUNTBLANK(P28)=1,0,COUNTA($P$14:P28)))</f>
        <v>0</v>
      </c>
      <c r="B28" s="24" t="str">
        <f>IF($C$4="Attiecināmās izmaksas",IF('5a+c+n'!$Q28="A",'5a+c+n'!B28,0),0)</f>
        <v>13-00000</v>
      </c>
      <c r="C28" s="24" t="str">
        <f>IF($C$4="Attiecināmās izmaksas",IF('5a+c+n'!$Q28="A",'5a+c+n'!C28,0),0)</f>
        <v>Armējošā slāņa iestrāde ar javas kārtu BAUMIT ProContact vai ekvivalentu - 1 kārtā</v>
      </c>
      <c r="D28" s="24" t="str">
        <f>IF($C$4="Attiecināmās izmaksas",IF('5a+c+n'!$Q28="A",'5a+c+n'!D28,0),0)</f>
        <v>kg</v>
      </c>
      <c r="E28" s="46"/>
      <c r="F28" s="65"/>
      <c r="G28" s="116"/>
      <c r="H28" s="116">
        <f>IF($C$4="Attiecināmās izmaksas",IF('5a+c+n'!$Q28="A",'5a+c+n'!H28,0),0)</f>
        <v>0</v>
      </c>
      <c r="I28" s="116"/>
      <c r="J28" s="116"/>
      <c r="K28" s="117">
        <f>IF($C$4="Attiecināmās izmaksas",IF('5a+c+n'!$Q28="A",'5a+c+n'!K28,0),0)</f>
        <v>0</v>
      </c>
      <c r="L28" s="65">
        <f>IF($C$4="Attiecināmās izmaksas",IF('5a+c+n'!$Q28="A",'5a+c+n'!L28,0),0)</f>
        <v>0</v>
      </c>
      <c r="M28" s="116">
        <f>IF($C$4="Attiecināmās izmaksas",IF('5a+c+n'!$Q28="A",'5a+c+n'!M28,0),0)</f>
        <v>0</v>
      </c>
      <c r="N28" s="116">
        <f>IF($C$4="Attiecināmās izmaksas",IF('5a+c+n'!$Q28="A",'5a+c+n'!N28,0),0)</f>
        <v>0</v>
      </c>
      <c r="O28" s="116">
        <f>IF($C$4="Attiecināmās izmaksas",IF('5a+c+n'!$Q28="A",'5a+c+n'!O28,0),0)</f>
        <v>0</v>
      </c>
      <c r="P28" s="117">
        <f>IF($C$4="Attiecināmās izmaksas",IF('5a+c+n'!$Q28="A",'5a+c+n'!P28,0),0)</f>
        <v>0</v>
      </c>
    </row>
    <row r="29" spans="1:16" ht="22.5" x14ac:dyDescent="0.2">
      <c r="A29" s="51">
        <f>IF(P29=0,0,IF(COUNTBLANK(P29)=1,0,COUNTA($P$14:P29)))</f>
        <v>0</v>
      </c>
      <c r="B29" s="24" t="str">
        <f>IF($C$4="Attiecināmās izmaksas",IF('5a+c+n'!$Q29="A",'5a+c+n'!B29,0),0)</f>
        <v>13-00000</v>
      </c>
      <c r="C29" s="24" t="str">
        <f>IF($C$4="Attiecināmās izmaksas",IF('5a+c+n'!$Q29="A",'5a+c+n'!C29,0),0)</f>
        <v>Baumit StarTex vai ekvivalents stiklušķiedras siets 160 g/m²  - 1 kārtā</v>
      </c>
      <c r="D29" s="24" t="str">
        <f>IF($C$4="Attiecināmās izmaksas",IF('5a+c+n'!$Q29="A",'5a+c+n'!D29,0),0)</f>
        <v>m2</v>
      </c>
      <c r="E29" s="46"/>
      <c r="F29" s="65"/>
      <c r="G29" s="116"/>
      <c r="H29" s="116">
        <f>IF($C$4="Attiecināmās izmaksas",IF('5a+c+n'!$Q29="A",'5a+c+n'!H29,0),0)</f>
        <v>0</v>
      </c>
      <c r="I29" s="116"/>
      <c r="J29" s="116"/>
      <c r="K29" s="117">
        <f>IF($C$4="Attiecināmās izmaksas",IF('5a+c+n'!$Q29="A",'5a+c+n'!K29,0),0)</f>
        <v>0</v>
      </c>
      <c r="L29" s="65">
        <f>IF($C$4="Attiecināmās izmaksas",IF('5a+c+n'!$Q29="A",'5a+c+n'!L29,0),0)</f>
        <v>0</v>
      </c>
      <c r="M29" s="116">
        <f>IF($C$4="Attiecināmās izmaksas",IF('5a+c+n'!$Q29="A",'5a+c+n'!M29,0),0)</f>
        <v>0</v>
      </c>
      <c r="N29" s="116">
        <f>IF($C$4="Attiecināmās izmaksas",IF('5a+c+n'!$Q29="A",'5a+c+n'!N29,0),0)</f>
        <v>0</v>
      </c>
      <c r="O29" s="116">
        <f>IF($C$4="Attiecināmās izmaksas",IF('5a+c+n'!$Q29="A",'5a+c+n'!O29,0),0)</f>
        <v>0</v>
      </c>
      <c r="P29" s="117">
        <f>IF($C$4="Attiecināmās izmaksas",IF('5a+c+n'!$Q29="A",'5a+c+n'!P29,0),0)</f>
        <v>0</v>
      </c>
    </row>
    <row r="30" spans="1:16" ht="12" customHeight="1" thickBot="1" x14ac:dyDescent="0.25">
      <c r="A30" s="286" t="s">
        <v>62</v>
      </c>
      <c r="B30" s="287"/>
      <c r="C30" s="287"/>
      <c r="D30" s="287"/>
      <c r="E30" s="287"/>
      <c r="F30" s="287"/>
      <c r="G30" s="287"/>
      <c r="H30" s="287"/>
      <c r="I30" s="287"/>
      <c r="J30" s="287"/>
      <c r="K30" s="288"/>
      <c r="L30" s="127">
        <f>SUM(L14:L29)</f>
        <v>0</v>
      </c>
      <c r="M30" s="128">
        <f>SUM(M14:M29)</f>
        <v>0</v>
      </c>
      <c r="N30" s="128">
        <f>SUM(N14:N29)</f>
        <v>0</v>
      </c>
      <c r="O30" s="128">
        <f>SUM(O14:O29)</f>
        <v>0</v>
      </c>
      <c r="P30" s="129">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289">
        <f>'Kops n'!C36:H36</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37" t="str">
        <f>'Kops n'!A39:D39</f>
        <v>Tāme sastādīta 2023. gada __. __________</v>
      </c>
      <c r="B36" s="238"/>
      <c r="C36" s="238"/>
      <c r="D36" s="238"/>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89">
        <f>'Kops n'!C41:H41</f>
        <v>0</v>
      </c>
      <c r="D38" s="289"/>
      <c r="E38" s="289"/>
      <c r="F38" s="289"/>
      <c r="G38" s="289"/>
      <c r="H38" s="289"/>
      <c r="I38" s="16"/>
      <c r="J38" s="16"/>
      <c r="K38" s="16"/>
      <c r="L38" s="16"/>
      <c r="M38" s="16"/>
      <c r="N38" s="16"/>
      <c r="O38" s="16"/>
      <c r="P38" s="16"/>
    </row>
    <row r="39" spans="1:16" x14ac:dyDescent="0.2">
      <c r="A39" s="16"/>
      <c r="B39" s="16"/>
      <c r="C39" s="215" t="s">
        <v>15</v>
      </c>
      <c r="D39" s="215"/>
      <c r="E39" s="215"/>
      <c r="F39" s="215"/>
      <c r="G39" s="215"/>
      <c r="H39" s="215"/>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4">
        <f>'Kops n'!C44</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242"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41" priority="1" operator="equal">
      <formula>0</formula>
    </cfRule>
  </conditionalFormatting>
  <conditionalFormatting sqref="C2:I2 D5:L8 N9:O9 L30:P30 C33:H33 C38:H38 C41">
    <cfRule type="cellIs" dxfId="240"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38"/>
  <sheetViews>
    <sheetView topLeftCell="A11" workbookViewId="0">
      <selection activeCell="A26" sqref="A26: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'5a+c+n'!D1</f>
        <v>5</v>
      </c>
      <c r="E1" s="22"/>
      <c r="F1" s="22"/>
      <c r="G1" s="22"/>
      <c r="H1" s="22"/>
      <c r="I1" s="22"/>
      <c r="J1" s="22"/>
      <c r="N1" s="26"/>
      <c r="O1" s="27"/>
      <c r="P1" s="28"/>
    </row>
    <row r="2" spans="1:16" x14ac:dyDescent="0.2">
      <c r="A2" s="29"/>
      <c r="B2" s="29"/>
      <c r="C2" s="301" t="str">
        <f>'5a+c+n'!C2:I2</f>
        <v>Pagraba pārseguma siltināšana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'5a+c+n'!A9</f>
        <v>Tāme sastādīta  2023. gada tirgus cenās, pamatojoties uz AR daļas rasējumiem</v>
      </c>
      <c r="B9" s="298"/>
      <c r="C9" s="298"/>
      <c r="D9" s="298"/>
      <c r="E9" s="298"/>
      <c r="F9" s="298"/>
      <c r="G9" s="31"/>
      <c r="H9" s="31"/>
      <c r="I9" s="31"/>
      <c r="J9" s="299" t="s">
        <v>45</v>
      </c>
      <c r="K9" s="299"/>
      <c r="L9" s="299"/>
      <c r="M9" s="299"/>
      <c r="N9" s="300">
        <f>P26</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izmaksas",IF('5a+c+n'!$Q14="C",'5a+c+n'!B14,0))</f>
        <v>0</v>
      </c>
      <c r="C14" s="23">
        <f>IF($C$4="citu pasākumu izmaksas",IF('5a+c+n'!$Q14="C",'5a+c+n'!C14,0))</f>
        <v>0</v>
      </c>
      <c r="D14" s="23">
        <f>IF($C$4="citu pasākumu izmaksas",IF('5a+c+n'!$Q14="C",'5a+c+n'!D14,0))</f>
        <v>0</v>
      </c>
      <c r="E14" s="45"/>
      <c r="F14" s="63"/>
      <c r="G14" s="114"/>
      <c r="H14" s="114">
        <f>IF($C$4="citu pasākumu izmaksas",IF('5a+c+n'!$Q14="C",'5a+c+n'!H14,0))</f>
        <v>0</v>
      </c>
      <c r="I14" s="114"/>
      <c r="J14" s="114"/>
      <c r="K14" s="115">
        <f>IF($C$4="citu pasākumu izmaksas",IF('5a+c+n'!$Q14="C",'5a+c+n'!K14,0))</f>
        <v>0</v>
      </c>
      <c r="L14" s="81">
        <f>IF($C$4="citu pasākumu izmaksas",IF('5a+c+n'!$Q14="C",'5a+c+n'!L14,0))</f>
        <v>0</v>
      </c>
      <c r="M14" s="114">
        <f>IF($C$4="citu pasākumu izmaksas",IF('5a+c+n'!$Q14="C",'5a+c+n'!M14,0))</f>
        <v>0</v>
      </c>
      <c r="N14" s="114">
        <f>IF($C$4="citu pasākumu izmaksas",IF('5a+c+n'!$Q14="C",'5a+c+n'!N14,0))</f>
        <v>0</v>
      </c>
      <c r="O14" s="114">
        <f>IF($C$4="citu pasākumu izmaksas",IF('5a+c+n'!$Q14="C",'5a+c+n'!O14,0))</f>
        <v>0</v>
      </c>
      <c r="P14" s="115">
        <f>IF($C$4="citu pasākumu izmaksas",IF('5a+c+n'!$Q14="C",'5a+c+n'!P14,0))</f>
        <v>0</v>
      </c>
    </row>
    <row r="15" spans="1:16" x14ac:dyDescent="0.2">
      <c r="A15" s="51">
        <f>IF(P15=0,0,IF(COUNTBLANK(P15)=1,0,COUNTA($P$14:P15)))</f>
        <v>0</v>
      </c>
      <c r="B15" s="24">
        <f>IF($C$4="citu pasākumu izmaksas",IF('5a+c+n'!$Q15="C",'5a+c+n'!B15,0))</f>
        <v>0</v>
      </c>
      <c r="C15" s="24">
        <f>IF($C$4="citu pasākumu izmaksas",IF('5a+c+n'!$Q15="C",'5a+c+n'!C15,0))</f>
        <v>0</v>
      </c>
      <c r="D15" s="24">
        <f>IF($C$4="citu pasākumu izmaksas",IF('5a+c+n'!$Q15="C",'5a+c+n'!D15,0))</f>
        <v>0</v>
      </c>
      <c r="E15" s="46"/>
      <c r="F15" s="65"/>
      <c r="G15" s="116"/>
      <c r="H15" s="116">
        <f>IF($C$4="citu pasākumu izmaksas",IF('5a+c+n'!$Q15="C",'5a+c+n'!H15,0))</f>
        <v>0</v>
      </c>
      <c r="I15" s="116"/>
      <c r="J15" s="116"/>
      <c r="K15" s="117">
        <f>IF($C$4="citu pasākumu izmaksas",IF('5a+c+n'!$Q15="C",'5a+c+n'!K15,0))</f>
        <v>0</v>
      </c>
      <c r="L15" s="82">
        <f>IF($C$4="citu pasākumu izmaksas",IF('5a+c+n'!$Q15="C",'5a+c+n'!L15,0))</f>
        <v>0</v>
      </c>
      <c r="M15" s="116">
        <f>IF($C$4="citu pasākumu izmaksas",IF('5a+c+n'!$Q15="C",'5a+c+n'!M15,0))</f>
        <v>0</v>
      </c>
      <c r="N15" s="116">
        <f>IF($C$4="citu pasākumu izmaksas",IF('5a+c+n'!$Q15="C",'5a+c+n'!N15,0))</f>
        <v>0</v>
      </c>
      <c r="O15" s="116">
        <f>IF($C$4="citu pasākumu izmaksas",IF('5a+c+n'!$Q15="C",'5a+c+n'!O15,0))</f>
        <v>0</v>
      </c>
      <c r="P15" s="117">
        <f>IF($C$4="citu pasākumu izmaksas",IF('5a+c+n'!$Q15="C",'5a+c+n'!P15,0))</f>
        <v>0</v>
      </c>
    </row>
    <row r="16" spans="1:16" x14ac:dyDescent="0.2">
      <c r="A16" s="51">
        <f>IF(P16=0,0,IF(COUNTBLANK(P16)=1,0,COUNTA($P$14:P16)))</f>
        <v>0</v>
      </c>
      <c r="B16" s="24">
        <f>IF($C$4="citu pasākumu izmaksas",IF('5a+c+n'!$Q16="C",'5a+c+n'!B16,0))</f>
        <v>0</v>
      </c>
      <c r="C16" s="24">
        <f>IF($C$4="citu pasākumu izmaksas",IF('5a+c+n'!$Q16="C",'5a+c+n'!C16,0))</f>
        <v>0</v>
      </c>
      <c r="D16" s="24">
        <f>IF($C$4="citu pasākumu izmaksas",IF('5a+c+n'!$Q16="C",'5a+c+n'!D16,0))</f>
        <v>0</v>
      </c>
      <c r="E16" s="46"/>
      <c r="F16" s="65"/>
      <c r="G16" s="116"/>
      <c r="H16" s="116">
        <f>IF($C$4="citu pasākumu izmaksas",IF('5a+c+n'!$Q16="C",'5a+c+n'!H16,0))</f>
        <v>0</v>
      </c>
      <c r="I16" s="116"/>
      <c r="J16" s="116"/>
      <c r="K16" s="117">
        <f>IF($C$4="citu pasākumu izmaksas",IF('5a+c+n'!$Q16="C",'5a+c+n'!K16,0))</f>
        <v>0</v>
      </c>
      <c r="L16" s="82">
        <f>IF($C$4="citu pasākumu izmaksas",IF('5a+c+n'!$Q16="C",'5a+c+n'!L16,0))</f>
        <v>0</v>
      </c>
      <c r="M16" s="116">
        <f>IF($C$4="citu pasākumu izmaksas",IF('5a+c+n'!$Q16="C",'5a+c+n'!M16,0))</f>
        <v>0</v>
      </c>
      <c r="N16" s="116">
        <f>IF($C$4="citu pasākumu izmaksas",IF('5a+c+n'!$Q16="C",'5a+c+n'!N16,0))</f>
        <v>0</v>
      </c>
      <c r="O16" s="116">
        <f>IF($C$4="citu pasākumu izmaksas",IF('5a+c+n'!$Q16="C",'5a+c+n'!O16,0))</f>
        <v>0</v>
      </c>
      <c r="P16" s="117">
        <f>IF($C$4="citu pasākumu izmaksas",IF('5a+c+n'!$Q16="C",'5a+c+n'!P16,0))</f>
        <v>0</v>
      </c>
    </row>
    <row r="17" spans="1:16" ht="33.75" x14ac:dyDescent="0.2">
      <c r="A17" s="51">
        <f>IF(P17=0,0,IF(COUNTBLANK(P17)=1,0,COUNTA($P$14:P17)))</f>
        <v>0</v>
      </c>
      <c r="B17" s="24" t="str">
        <f>IF($C$4="citu pasākumu izmaksas",IF('5a+c+n'!$Q17="C",'5a+c+n'!B17,0))</f>
        <v>13-00000</v>
      </c>
      <c r="C17" s="24" t="str">
        <f>IF($C$4="citu pasākumu izmaksas",IF('5a+c+n'!$Q17="C",'5a+c+n'!C17,0))</f>
        <v>Esošo komunikāciju aizsardzības pasākumi t.sk. vadu iznešana virs siltumizolācijas slāņa vai to ievietošana atbilstošās gofrētās caurulēs</v>
      </c>
      <c r="D17" s="24" t="str">
        <f>IF($C$4="citu pasākumu izmaksas",IF('5a+c+n'!$Q17="C",'5a+c+n'!D17,0))</f>
        <v>kompl</v>
      </c>
      <c r="E17" s="46"/>
      <c r="F17" s="65"/>
      <c r="G17" s="116"/>
      <c r="H17" s="116">
        <f>IF($C$4="citu pasākumu izmaksas",IF('5a+c+n'!$Q17="C",'5a+c+n'!H17,0))</f>
        <v>0</v>
      </c>
      <c r="I17" s="116"/>
      <c r="J17" s="116"/>
      <c r="K17" s="117">
        <f>IF($C$4="citu pasākumu izmaksas",IF('5a+c+n'!$Q17="C",'5a+c+n'!K17,0))</f>
        <v>0</v>
      </c>
      <c r="L17" s="82">
        <f>IF($C$4="citu pasākumu izmaksas",IF('5a+c+n'!$Q17="C",'5a+c+n'!L17,0))</f>
        <v>0</v>
      </c>
      <c r="M17" s="116">
        <f>IF($C$4="citu pasākumu izmaksas",IF('5a+c+n'!$Q17="C",'5a+c+n'!M17,0))</f>
        <v>0</v>
      </c>
      <c r="N17" s="116">
        <f>IF($C$4="citu pasākumu izmaksas",IF('5a+c+n'!$Q17="C",'5a+c+n'!N17,0))</f>
        <v>0</v>
      </c>
      <c r="O17" s="116">
        <f>IF($C$4="citu pasākumu izmaksas",IF('5a+c+n'!$Q17="C",'5a+c+n'!O17,0))</f>
        <v>0</v>
      </c>
      <c r="P17" s="117">
        <f>IF($C$4="citu pasākumu izmaksas",IF('5a+c+n'!$Q17="C",'5a+c+n'!P17,0))</f>
        <v>0</v>
      </c>
    </row>
    <row r="18" spans="1:16" x14ac:dyDescent="0.2">
      <c r="A18" s="51">
        <f>IF(P18=0,0,IF(COUNTBLANK(P18)=1,0,COUNTA($P$14:P18)))</f>
        <v>0</v>
      </c>
      <c r="B18" s="24">
        <f>IF($C$4="citu pasākumu izmaksas",IF('5a+c+n'!$Q18="C",'5a+c+n'!B18,0))</f>
        <v>0</v>
      </c>
      <c r="C18" s="24">
        <f>IF($C$4="citu pasākumu izmaksas",IF('5a+c+n'!$Q18="C",'5a+c+n'!C18,0))</f>
        <v>0</v>
      </c>
      <c r="D18" s="24">
        <f>IF($C$4="citu pasākumu izmaksas",IF('5a+c+n'!$Q18="C",'5a+c+n'!D18,0))</f>
        <v>0</v>
      </c>
      <c r="E18" s="46"/>
      <c r="F18" s="65"/>
      <c r="G18" s="116"/>
      <c r="H18" s="116">
        <f>IF($C$4="citu pasākumu izmaksas",IF('5a+c+n'!$Q18="C",'5a+c+n'!H18,0))</f>
        <v>0</v>
      </c>
      <c r="I18" s="116"/>
      <c r="J18" s="116"/>
      <c r="K18" s="117">
        <f>IF($C$4="citu pasākumu izmaksas",IF('5a+c+n'!$Q18="C",'5a+c+n'!K18,0))</f>
        <v>0</v>
      </c>
      <c r="L18" s="82">
        <f>IF($C$4="citu pasākumu izmaksas",IF('5a+c+n'!$Q18="C",'5a+c+n'!L18,0))</f>
        <v>0</v>
      </c>
      <c r="M18" s="116">
        <f>IF($C$4="citu pasākumu izmaksas",IF('5a+c+n'!$Q18="C",'5a+c+n'!M18,0))</f>
        <v>0</v>
      </c>
      <c r="N18" s="116">
        <f>IF($C$4="citu pasākumu izmaksas",IF('5a+c+n'!$Q18="C",'5a+c+n'!N18,0))</f>
        <v>0</v>
      </c>
      <c r="O18" s="116">
        <f>IF($C$4="citu pasākumu izmaksas",IF('5a+c+n'!$Q18="C",'5a+c+n'!O18,0))</f>
        <v>0</v>
      </c>
      <c r="P18" s="117">
        <f>IF($C$4="citu pasākumu izmaksas",IF('5a+c+n'!$Q18="C",'5a+c+n'!P18,0))</f>
        <v>0</v>
      </c>
    </row>
    <row r="19" spans="1:16" x14ac:dyDescent="0.2">
      <c r="A19" s="51">
        <f>IF(P19=0,0,IF(COUNTBLANK(P19)=1,0,COUNTA($P$14:P19)))</f>
        <v>0</v>
      </c>
      <c r="B19" s="24">
        <f>IF($C$4="citu pasākumu izmaksas",IF('5a+c+n'!$Q19="C",'5a+c+n'!B19,0))</f>
        <v>0</v>
      </c>
      <c r="C19" s="24">
        <f>IF($C$4="citu pasākumu izmaksas",IF('5a+c+n'!$Q19="C",'5a+c+n'!C19,0))</f>
        <v>0</v>
      </c>
      <c r="D19" s="24">
        <f>IF($C$4="citu pasākumu izmaksas",IF('5a+c+n'!$Q19="C",'5a+c+n'!D19,0))</f>
        <v>0</v>
      </c>
      <c r="E19" s="46"/>
      <c r="F19" s="65"/>
      <c r="G19" s="116"/>
      <c r="H19" s="116">
        <f>IF($C$4="citu pasākumu izmaksas",IF('5a+c+n'!$Q19="C",'5a+c+n'!H19,0))</f>
        <v>0</v>
      </c>
      <c r="I19" s="116"/>
      <c r="J19" s="116"/>
      <c r="K19" s="117">
        <f>IF($C$4="citu pasākumu izmaksas",IF('5a+c+n'!$Q19="C",'5a+c+n'!K19,0))</f>
        <v>0</v>
      </c>
      <c r="L19" s="82">
        <f>IF($C$4="citu pasākumu izmaksas",IF('5a+c+n'!$Q19="C",'5a+c+n'!L19,0))</f>
        <v>0</v>
      </c>
      <c r="M19" s="116">
        <f>IF($C$4="citu pasākumu izmaksas",IF('5a+c+n'!$Q19="C",'5a+c+n'!M19,0))</f>
        <v>0</v>
      </c>
      <c r="N19" s="116">
        <f>IF($C$4="citu pasākumu izmaksas",IF('5a+c+n'!$Q19="C",'5a+c+n'!N19,0))</f>
        <v>0</v>
      </c>
      <c r="O19" s="116">
        <f>IF($C$4="citu pasākumu izmaksas",IF('5a+c+n'!$Q19="C",'5a+c+n'!O19,0))</f>
        <v>0</v>
      </c>
      <c r="P19" s="117">
        <f>IF($C$4="citu pasākumu izmaksas",IF('5a+c+n'!$Q19="C",'5a+c+n'!P19,0))</f>
        <v>0</v>
      </c>
    </row>
    <row r="20" spans="1:16" x14ac:dyDescent="0.2">
      <c r="A20" s="51">
        <f>IF(P20=0,0,IF(COUNTBLANK(P20)=1,0,COUNTA($P$14:P20)))</f>
        <v>0</v>
      </c>
      <c r="B20" s="24">
        <f>IF($C$4="citu pasākumu izmaksas",IF('5a+c+n'!$Q20="C",'5a+c+n'!B20,0))</f>
        <v>0</v>
      </c>
      <c r="C20" s="24">
        <f>IF($C$4="citu pasākumu izmaksas",IF('5a+c+n'!$Q20="C",'5a+c+n'!C20,0))</f>
        <v>0</v>
      </c>
      <c r="D20" s="24">
        <f>IF($C$4="citu pasākumu izmaksas",IF('5a+c+n'!$Q20="C",'5a+c+n'!D20,0))</f>
        <v>0</v>
      </c>
      <c r="E20" s="46"/>
      <c r="F20" s="65"/>
      <c r="G20" s="116"/>
      <c r="H20" s="116">
        <f>IF($C$4="citu pasākumu izmaksas",IF('5a+c+n'!$Q20="C",'5a+c+n'!H20,0))</f>
        <v>0</v>
      </c>
      <c r="I20" s="116"/>
      <c r="J20" s="116"/>
      <c r="K20" s="117">
        <f>IF($C$4="citu pasākumu izmaksas",IF('5a+c+n'!$Q20="C",'5a+c+n'!K20,0))</f>
        <v>0</v>
      </c>
      <c r="L20" s="82">
        <f>IF($C$4="citu pasākumu izmaksas",IF('5a+c+n'!$Q20="C",'5a+c+n'!L20,0))</f>
        <v>0</v>
      </c>
      <c r="M20" s="116">
        <f>IF($C$4="citu pasākumu izmaksas",IF('5a+c+n'!$Q20="C",'5a+c+n'!M20,0))</f>
        <v>0</v>
      </c>
      <c r="N20" s="116">
        <f>IF($C$4="citu pasākumu izmaksas",IF('5a+c+n'!$Q20="C",'5a+c+n'!N20,0))</f>
        <v>0</v>
      </c>
      <c r="O20" s="116">
        <f>IF($C$4="citu pasākumu izmaksas",IF('5a+c+n'!$Q20="C",'5a+c+n'!O20,0))</f>
        <v>0</v>
      </c>
      <c r="P20" s="117">
        <f>IF($C$4="citu pasākumu izmaksas",IF('5a+c+n'!$Q20="C",'5a+c+n'!P20,0))</f>
        <v>0</v>
      </c>
    </row>
    <row r="21" spans="1:16" x14ac:dyDescent="0.2">
      <c r="A21" s="51">
        <f>IF(P21=0,0,IF(COUNTBLANK(P21)=1,0,COUNTA($P$14:P21)))</f>
        <v>0</v>
      </c>
      <c r="B21" s="24">
        <f>IF($C$4="citu pasākumu izmaksas",IF('5a+c+n'!$Q21="C",'5a+c+n'!B21,0))</f>
        <v>0</v>
      </c>
      <c r="C21" s="24">
        <f>IF($C$4="citu pasākumu izmaksas",IF('5a+c+n'!$Q21="C",'5a+c+n'!C21,0))</f>
        <v>0</v>
      </c>
      <c r="D21" s="24">
        <f>IF($C$4="citu pasākumu izmaksas",IF('5a+c+n'!$Q21="C",'5a+c+n'!D21,0))</f>
        <v>0</v>
      </c>
      <c r="E21" s="46"/>
      <c r="F21" s="65"/>
      <c r="G21" s="116"/>
      <c r="H21" s="116">
        <f>IF($C$4="citu pasākumu izmaksas",IF('5a+c+n'!$Q21="C",'5a+c+n'!H21,0))</f>
        <v>0</v>
      </c>
      <c r="I21" s="116"/>
      <c r="J21" s="116"/>
      <c r="K21" s="117">
        <f>IF($C$4="citu pasākumu izmaksas",IF('5a+c+n'!$Q21="C",'5a+c+n'!K21,0))</f>
        <v>0</v>
      </c>
      <c r="L21" s="82">
        <f>IF($C$4="citu pasākumu izmaksas",IF('5a+c+n'!$Q21="C",'5a+c+n'!L21,0))</f>
        <v>0</v>
      </c>
      <c r="M21" s="116">
        <f>IF($C$4="citu pasākumu izmaksas",IF('5a+c+n'!$Q21="C",'5a+c+n'!M21,0))</f>
        <v>0</v>
      </c>
      <c r="N21" s="116">
        <f>IF($C$4="citu pasākumu izmaksas",IF('5a+c+n'!$Q21="C",'5a+c+n'!N21,0))</f>
        <v>0</v>
      </c>
      <c r="O21" s="116">
        <f>IF($C$4="citu pasākumu izmaksas",IF('5a+c+n'!$Q21="C",'5a+c+n'!O21,0))</f>
        <v>0</v>
      </c>
      <c r="P21" s="117">
        <f>IF($C$4="citu pasākumu izmaksas",IF('5a+c+n'!$Q21="C",'5a+c+n'!P21,0))</f>
        <v>0</v>
      </c>
    </row>
    <row r="22" spans="1:16" x14ac:dyDescent="0.2">
      <c r="A22" s="51">
        <f>IF(P22=0,0,IF(COUNTBLANK(P22)=1,0,COUNTA($P$14:P22)))</f>
        <v>0</v>
      </c>
      <c r="B22" s="24">
        <f>IF($C$4="citu pasākumu izmaksas",IF('5a+c+n'!$Q22="C",'5a+c+n'!B22,0))</f>
        <v>0</v>
      </c>
      <c r="C22" s="24">
        <f>IF($C$4="citu pasākumu izmaksas",IF('5a+c+n'!$Q22="C",'5a+c+n'!C22,0))</f>
        <v>0</v>
      </c>
      <c r="D22" s="24">
        <f>IF($C$4="citu pasākumu izmaksas",IF('5a+c+n'!$Q22="C",'5a+c+n'!D22,0))</f>
        <v>0</v>
      </c>
      <c r="E22" s="46"/>
      <c r="F22" s="65"/>
      <c r="G22" s="116"/>
      <c r="H22" s="116">
        <f>IF($C$4="citu pasākumu izmaksas",IF('5a+c+n'!$Q22="C",'5a+c+n'!H22,0))</f>
        <v>0</v>
      </c>
      <c r="I22" s="116"/>
      <c r="J22" s="116"/>
      <c r="K22" s="117">
        <f>IF($C$4="citu pasākumu izmaksas",IF('5a+c+n'!$Q22="C",'5a+c+n'!K22,0))</f>
        <v>0</v>
      </c>
      <c r="L22" s="82">
        <f>IF($C$4="citu pasākumu izmaksas",IF('5a+c+n'!$Q22="C",'5a+c+n'!L22,0))</f>
        <v>0</v>
      </c>
      <c r="M22" s="116">
        <f>IF($C$4="citu pasākumu izmaksas",IF('5a+c+n'!$Q22="C",'5a+c+n'!M22,0))</f>
        <v>0</v>
      </c>
      <c r="N22" s="116">
        <f>IF($C$4="citu pasākumu izmaksas",IF('5a+c+n'!$Q22="C",'5a+c+n'!N22,0))</f>
        <v>0</v>
      </c>
      <c r="O22" s="116">
        <f>IF($C$4="citu pasākumu izmaksas",IF('5a+c+n'!$Q22="C",'5a+c+n'!O22,0))</f>
        <v>0</v>
      </c>
      <c r="P22" s="117">
        <f>IF($C$4="citu pasākumu izmaksas",IF('5a+c+n'!$Q22="C",'5a+c+n'!P22,0))</f>
        <v>0</v>
      </c>
    </row>
    <row r="23" spans="1:16" x14ac:dyDescent="0.2">
      <c r="A23" s="51">
        <f>IF(P23=0,0,IF(COUNTBLANK(P23)=1,0,COUNTA($P$14:P23)))</f>
        <v>0</v>
      </c>
      <c r="B23" s="24">
        <f>IF($C$4="citu pasākumu izmaksas",IF('5a+c+n'!$Q23="C",'5a+c+n'!B23,0))</f>
        <v>0</v>
      </c>
      <c r="C23" s="24">
        <f>IF($C$4="citu pasākumu izmaksas",IF('5a+c+n'!$Q23="C",'5a+c+n'!C23,0))</f>
        <v>0</v>
      </c>
      <c r="D23" s="24">
        <f>IF($C$4="citu pasākumu izmaksas",IF('5a+c+n'!$Q23="C",'5a+c+n'!D23,0))</f>
        <v>0</v>
      </c>
      <c r="E23" s="46"/>
      <c r="F23" s="65"/>
      <c r="G23" s="116"/>
      <c r="H23" s="116">
        <f>IF($C$4="citu pasākumu izmaksas",IF('5a+c+n'!$Q23="C",'5a+c+n'!H23,0))</f>
        <v>0</v>
      </c>
      <c r="I23" s="116"/>
      <c r="J23" s="116"/>
      <c r="K23" s="117">
        <f>IF($C$4="citu pasākumu izmaksas",IF('5a+c+n'!$Q23="C",'5a+c+n'!K23,0))</f>
        <v>0</v>
      </c>
      <c r="L23" s="82">
        <f>IF($C$4="citu pasākumu izmaksas",IF('5a+c+n'!$Q23="C",'5a+c+n'!L23,0))</f>
        <v>0</v>
      </c>
      <c r="M23" s="116">
        <f>IF($C$4="citu pasākumu izmaksas",IF('5a+c+n'!$Q23="C",'5a+c+n'!M23,0))</f>
        <v>0</v>
      </c>
      <c r="N23" s="116">
        <f>IF($C$4="citu pasākumu izmaksas",IF('5a+c+n'!$Q23="C",'5a+c+n'!N23,0))</f>
        <v>0</v>
      </c>
      <c r="O23" s="116">
        <f>IF($C$4="citu pasākumu izmaksas",IF('5a+c+n'!$Q23="C",'5a+c+n'!O23,0))</f>
        <v>0</v>
      </c>
      <c r="P23" s="117">
        <f>IF($C$4="citu pasākumu izmaksas",IF('5a+c+n'!$Q23="C",'5a+c+n'!P23,0))</f>
        <v>0</v>
      </c>
    </row>
    <row r="24" spans="1:16" x14ac:dyDescent="0.2">
      <c r="A24" s="51">
        <f>IF(P24=0,0,IF(COUNTBLANK(P24)=1,0,COUNTA($P$14:P24)))</f>
        <v>0</v>
      </c>
      <c r="B24" s="24">
        <f>IF($C$4="citu pasākumu izmaksas",IF('5a+c+n'!$Q24="C",'5a+c+n'!B24,0))</f>
        <v>0</v>
      </c>
      <c r="C24" s="24">
        <f>IF($C$4="citu pasākumu izmaksas",IF('5a+c+n'!$Q24="C",'5a+c+n'!C24,0))</f>
        <v>0</v>
      </c>
      <c r="D24" s="24">
        <f>IF($C$4="citu pasākumu izmaksas",IF('5a+c+n'!$Q24="C",'5a+c+n'!D24,0))</f>
        <v>0</v>
      </c>
      <c r="E24" s="46"/>
      <c r="F24" s="65"/>
      <c r="G24" s="116"/>
      <c r="H24" s="116">
        <f>IF($C$4="citu pasākumu izmaksas",IF('5a+c+n'!$Q24="C",'5a+c+n'!H24,0))</f>
        <v>0</v>
      </c>
      <c r="I24" s="116"/>
      <c r="J24" s="116"/>
      <c r="K24" s="117">
        <f>IF($C$4="citu pasākumu izmaksas",IF('5a+c+n'!$Q24="C",'5a+c+n'!K24,0))</f>
        <v>0</v>
      </c>
      <c r="L24" s="82">
        <f>IF($C$4="citu pasākumu izmaksas",IF('5a+c+n'!$Q24="C",'5a+c+n'!L24,0))</f>
        <v>0</v>
      </c>
      <c r="M24" s="116">
        <f>IF($C$4="citu pasākumu izmaksas",IF('5a+c+n'!$Q24="C",'5a+c+n'!M24,0))</f>
        <v>0</v>
      </c>
      <c r="N24" s="116">
        <f>IF($C$4="citu pasākumu izmaksas",IF('5a+c+n'!$Q24="C",'5a+c+n'!N24,0))</f>
        <v>0</v>
      </c>
      <c r="O24" s="116">
        <f>IF($C$4="citu pasākumu izmaksas",IF('5a+c+n'!$Q24="C",'5a+c+n'!O24,0))</f>
        <v>0</v>
      </c>
      <c r="P24" s="117">
        <f>IF($C$4="citu pasākumu izmaksas",IF('5a+c+n'!$Q24="C",'5a+c+n'!P24,0))</f>
        <v>0</v>
      </c>
    </row>
    <row r="25" spans="1:16" ht="12" thickBot="1" x14ac:dyDescent="0.25">
      <c r="A25" s="51">
        <f>IF(P25=0,0,IF(COUNTBLANK(P25)=1,0,COUNTA($P$14:P25)))</f>
        <v>0</v>
      </c>
      <c r="B25" s="24">
        <f>IF($C$4="citu pasākumu izmaksas",IF('5a+c+n'!$Q25="C",'5a+c+n'!B25,0))</f>
        <v>0</v>
      </c>
      <c r="C25" s="24">
        <f>IF($C$4="citu pasākumu izmaksas",IF('5a+c+n'!$Q25="C",'5a+c+n'!C25,0))</f>
        <v>0</v>
      </c>
      <c r="D25" s="24">
        <f>IF($C$4="citu pasākumu izmaksas",IF('5a+c+n'!$Q25="C",'5a+c+n'!D25,0))</f>
        <v>0</v>
      </c>
      <c r="E25" s="46"/>
      <c r="F25" s="65"/>
      <c r="G25" s="116"/>
      <c r="H25" s="116">
        <f>IF($C$4="citu pasākumu izmaksas",IF('5a+c+n'!$Q25="C",'5a+c+n'!H25,0))</f>
        <v>0</v>
      </c>
      <c r="I25" s="116"/>
      <c r="J25" s="116"/>
      <c r="K25" s="117">
        <f>IF($C$4="citu pasākumu izmaksas",IF('5a+c+n'!$Q25="C",'5a+c+n'!K25,0))</f>
        <v>0</v>
      </c>
      <c r="L25" s="82">
        <f>IF($C$4="citu pasākumu izmaksas",IF('5a+c+n'!$Q25="C",'5a+c+n'!L25,0))</f>
        <v>0</v>
      </c>
      <c r="M25" s="116">
        <f>IF($C$4="citu pasākumu izmaksas",IF('5a+c+n'!$Q25="C",'5a+c+n'!M25,0))</f>
        <v>0</v>
      </c>
      <c r="N25" s="116">
        <f>IF($C$4="citu pasākumu izmaksas",IF('5a+c+n'!$Q25="C",'5a+c+n'!N25,0))</f>
        <v>0</v>
      </c>
      <c r="O25" s="116">
        <f>IF($C$4="citu pasākumu izmaksas",IF('5a+c+n'!$Q25="C",'5a+c+n'!O25,0))</f>
        <v>0</v>
      </c>
      <c r="P25" s="117">
        <f>IF($C$4="citu pasākumu izmaksas",IF('5a+c+n'!$Q25="C",'5a+c+n'!P25,0))</f>
        <v>0</v>
      </c>
    </row>
    <row r="26" spans="1:16" ht="12" customHeight="1" thickBot="1" x14ac:dyDescent="0.25">
      <c r="A26" s="286" t="s">
        <v>62</v>
      </c>
      <c r="B26" s="287"/>
      <c r="C26" s="287"/>
      <c r="D26" s="287"/>
      <c r="E26" s="287"/>
      <c r="F26" s="287"/>
      <c r="G26" s="287"/>
      <c r="H26" s="287"/>
      <c r="I26" s="287"/>
      <c r="J26" s="287"/>
      <c r="K26" s="288"/>
      <c r="L26" s="130">
        <f>SUM(L14:L25)</f>
        <v>0</v>
      </c>
      <c r="M26" s="131">
        <f>SUM(M14:M25)</f>
        <v>0</v>
      </c>
      <c r="N26" s="131">
        <f>SUM(N14:N25)</f>
        <v>0</v>
      </c>
      <c r="O26" s="131">
        <f>SUM(O14:O25)</f>
        <v>0</v>
      </c>
      <c r="P26" s="132">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289">
        <f>'Kops c'!C36:H36</f>
        <v>0</v>
      </c>
      <c r="D29" s="289"/>
      <c r="E29" s="289"/>
      <c r="F29" s="289"/>
      <c r="G29" s="289"/>
      <c r="H29" s="289"/>
      <c r="I29" s="16"/>
      <c r="J29" s="16"/>
      <c r="K29" s="16"/>
      <c r="L29" s="16"/>
      <c r="M29" s="16"/>
      <c r="N29" s="16"/>
      <c r="O29" s="16"/>
      <c r="P29" s="16"/>
    </row>
    <row r="30" spans="1:16" x14ac:dyDescent="0.2">
      <c r="A30" s="16"/>
      <c r="B30" s="16"/>
      <c r="C30" s="215" t="s">
        <v>15</v>
      </c>
      <c r="D30" s="215"/>
      <c r="E30" s="215"/>
      <c r="F30" s="215"/>
      <c r="G30" s="215"/>
      <c r="H30" s="215"/>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37" t="str">
        <f>'Kops n'!A39:D39</f>
        <v>Tāme sastādīta 2023. gada __. __________</v>
      </c>
      <c r="B32" s="238"/>
      <c r="C32" s="238"/>
      <c r="D32" s="238"/>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289">
        <f>'Kops c'!C41:H41</f>
        <v>0</v>
      </c>
      <c r="D34" s="289"/>
      <c r="E34" s="289"/>
      <c r="F34" s="289"/>
      <c r="G34" s="289"/>
      <c r="H34" s="289"/>
      <c r="I34" s="16"/>
      <c r="J34" s="16"/>
      <c r="K34" s="16"/>
      <c r="L34" s="16"/>
      <c r="M34" s="16"/>
      <c r="N34" s="16"/>
      <c r="O34" s="16"/>
      <c r="P34" s="16"/>
    </row>
    <row r="35" spans="1:16" x14ac:dyDescent="0.2">
      <c r="A35" s="16"/>
      <c r="B35" s="16"/>
      <c r="C35" s="215" t="s">
        <v>15</v>
      </c>
      <c r="D35" s="215"/>
      <c r="E35" s="215"/>
      <c r="F35" s="215"/>
      <c r="G35" s="215"/>
      <c r="H35" s="215"/>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78" t="s">
        <v>16</v>
      </c>
      <c r="B37" s="42"/>
      <c r="C37" s="84">
        <f>'Kops c'!C44</f>
        <v>0</v>
      </c>
      <c r="D37" s="42"/>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239"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238" priority="1" operator="equal">
      <formula>0</formula>
    </cfRule>
  </conditionalFormatting>
  <conditionalFormatting sqref="C2:I2 D5:L8 N9:O9 L26:P26 C29:H29 C34:H34 C37">
    <cfRule type="cellIs" dxfId="237"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36"/>
  <sheetViews>
    <sheetView topLeftCell="A10" workbookViewId="0">
      <selection activeCell="A24" sqref="A24: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'5a+c+n'!D1</f>
        <v>5</v>
      </c>
      <c r="E1" s="22"/>
      <c r="F1" s="22"/>
      <c r="G1" s="22"/>
      <c r="H1" s="22"/>
      <c r="I1" s="22"/>
      <c r="J1" s="22"/>
      <c r="N1" s="26"/>
      <c r="O1" s="27"/>
      <c r="P1" s="28"/>
    </row>
    <row r="2" spans="1:16" x14ac:dyDescent="0.2">
      <c r="A2" s="29"/>
      <c r="B2" s="29"/>
      <c r="C2" s="301" t="str">
        <f>'5a+c+n'!C2:I2</f>
        <v>Pagraba pārseguma siltināšana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'5a+c+n'!A9</f>
        <v>Tāme sastādīta  2023. gada tirgus cenās, pamatojoties uz AR daļas rasējumiem</v>
      </c>
      <c r="B9" s="298"/>
      <c r="C9" s="298"/>
      <c r="D9" s="298"/>
      <c r="E9" s="298"/>
      <c r="F9" s="298"/>
      <c r="G9" s="31"/>
      <c r="H9" s="31"/>
      <c r="I9" s="31"/>
      <c r="J9" s="299" t="s">
        <v>45</v>
      </c>
      <c r="K9" s="299"/>
      <c r="L9" s="299"/>
      <c r="M9" s="299"/>
      <c r="N9" s="300">
        <f>P24</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izmaksas",IF('5a+c+n'!$Q14="N",'5a+c+n'!B14,0))</f>
        <v>0</v>
      </c>
      <c r="C14" s="23">
        <f>IF($C$4="Neattiecināmās izmaksas",IF('5a+c+n'!$Q14="N",'5a+c+n'!C14,0))</f>
        <v>0</v>
      </c>
      <c r="D14" s="23">
        <f>IF($C$4="Neattiecināmās izmaksas",IF('5a+c+n'!$Q14="N",'5a+c+n'!D14,0))</f>
        <v>0</v>
      </c>
      <c r="E14" s="45"/>
      <c r="F14" s="63"/>
      <c r="G14" s="114"/>
      <c r="H14" s="114">
        <f>IF($C$4="Neattiecināmās izmaksas",IF('5a+c+n'!$Q14="N",'5a+c+n'!H14,0))</f>
        <v>0</v>
      </c>
      <c r="I14" s="114"/>
      <c r="J14" s="114"/>
      <c r="K14" s="115">
        <f>IF($C$4="Neattiecināmās izmaksas",IF('5a+c+n'!$Q14="N",'5a+c+n'!K14,0))</f>
        <v>0</v>
      </c>
      <c r="L14" s="81">
        <f>IF($C$4="Neattiecināmās izmaksas",IF('5a+c+n'!$Q14="N",'5a+c+n'!L14,0))</f>
        <v>0</v>
      </c>
      <c r="M14" s="114">
        <f>IF($C$4="Neattiecināmās izmaksas",IF('5a+c+n'!$Q14="N",'5a+c+n'!M14,0))</f>
        <v>0</v>
      </c>
      <c r="N14" s="114">
        <f>IF($C$4="Neattiecināmās izmaksas",IF('5a+c+n'!$Q14="N",'5a+c+n'!N14,0))</f>
        <v>0</v>
      </c>
      <c r="O14" s="114">
        <f>IF($C$4="Neattiecināmās izmaksas",IF('5a+c+n'!$Q14="N",'5a+c+n'!O14,0))</f>
        <v>0</v>
      </c>
      <c r="P14" s="115">
        <f>IF($C$4="Neattiecināmās izmaksas",IF('5a+c+n'!$Q14="N",'5a+c+n'!P14,0))</f>
        <v>0</v>
      </c>
    </row>
    <row r="15" spans="1:16" x14ac:dyDescent="0.2">
      <c r="A15" s="51">
        <f>IF(P15=0,0,IF(COUNTBLANK(P15)=1,0,COUNTA($P$14:P15)))</f>
        <v>0</v>
      </c>
      <c r="B15" s="24">
        <f>IF($C$4="Neattiecināmās izmaksas",IF('5a+c+n'!$Q15="N",'5a+c+n'!B15,0))</f>
        <v>0</v>
      </c>
      <c r="C15" s="24">
        <f>IF($C$4="Neattiecināmās izmaksas",IF('5a+c+n'!$Q15="N",'5a+c+n'!C15,0))</f>
        <v>0</v>
      </c>
      <c r="D15" s="24">
        <f>IF($C$4="Neattiecināmās izmaksas",IF('5a+c+n'!$Q15="N",'5a+c+n'!D15,0))</f>
        <v>0</v>
      </c>
      <c r="E15" s="46"/>
      <c r="F15" s="65"/>
      <c r="G15" s="116"/>
      <c r="H15" s="116">
        <f>IF($C$4="Neattiecināmās izmaksas",IF('5a+c+n'!$Q15="N",'5a+c+n'!H15,0))</f>
        <v>0</v>
      </c>
      <c r="I15" s="116"/>
      <c r="J15" s="116"/>
      <c r="K15" s="117">
        <f>IF($C$4="Neattiecināmās izmaksas",IF('5a+c+n'!$Q15="N",'5a+c+n'!K15,0))</f>
        <v>0</v>
      </c>
      <c r="L15" s="82">
        <f>IF($C$4="Neattiecināmās izmaksas",IF('5a+c+n'!$Q15="N",'5a+c+n'!L15,0))</f>
        <v>0</v>
      </c>
      <c r="M15" s="116">
        <f>IF($C$4="Neattiecināmās izmaksas",IF('5a+c+n'!$Q15="N",'5a+c+n'!M15,0))</f>
        <v>0</v>
      </c>
      <c r="N15" s="116">
        <f>IF($C$4="Neattiecināmās izmaksas",IF('5a+c+n'!$Q15="N",'5a+c+n'!N15,0))</f>
        <v>0</v>
      </c>
      <c r="O15" s="116">
        <f>IF($C$4="Neattiecināmās izmaksas",IF('5a+c+n'!$Q15="N",'5a+c+n'!O15,0))</f>
        <v>0</v>
      </c>
      <c r="P15" s="117">
        <f>IF($C$4="Neattiecināmās izmaksas",IF('5a+c+n'!$Q15="N",'5a+c+n'!P15,0))</f>
        <v>0</v>
      </c>
    </row>
    <row r="16" spans="1:16" x14ac:dyDescent="0.2">
      <c r="A16" s="51">
        <f>IF(P16=0,0,IF(COUNTBLANK(P16)=1,0,COUNTA($P$14:P16)))</f>
        <v>0</v>
      </c>
      <c r="B16" s="24">
        <f>IF($C$4="Neattiecināmās izmaksas",IF('5a+c+n'!$Q16="N",'5a+c+n'!B16,0))</f>
        <v>0</v>
      </c>
      <c r="C16" s="24">
        <f>IF($C$4="Neattiecināmās izmaksas",IF('5a+c+n'!$Q16="N",'5a+c+n'!C16,0))</f>
        <v>0</v>
      </c>
      <c r="D16" s="24">
        <f>IF($C$4="Neattiecināmās izmaksas",IF('5a+c+n'!$Q16="N",'5a+c+n'!D16,0))</f>
        <v>0</v>
      </c>
      <c r="E16" s="46"/>
      <c r="F16" s="65"/>
      <c r="G16" s="116"/>
      <c r="H16" s="116">
        <f>IF($C$4="Neattiecināmās izmaksas",IF('5a+c+n'!$Q16="N",'5a+c+n'!H16,0))</f>
        <v>0</v>
      </c>
      <c r="I16" s="116"/>
      <c r="J16" s="116"/>
      <c r="K16" s="117">
        <f>IF($C$4="Neattiecināmās izmaksas",IF('5a+c+n'!$Q16="N",'5a+c+n'!K16,0))</f>
        <v>0</v>
      </c>
      <c r="L16" s="82">
        <f>IF($C$4="Neattiecināmās izmaksas",IF('5a+c+n'!$Q16="N",'5a+c+n'!L16,0))</f>
        <v>0</v>
      </c>
      <c r="M16" s="116">
        <f>IF($C$4="Neattiecināmās izmaksas",IF('5a+c+n'!$Q16="N",'5a+c+n'!M16,0))</f>
        <v>0</v>
      </c>
      <c r="N16" s="116">
        <f>IF($C$4="Neattiecināmās izmaksas",IF('5a+c+n'!$Q16="N",'5a+c+n'!N16,0))</f>
        <v>0</v>
      </c>
      <c r="O16" s="116">
        <f>IF($C$4="Neattiecināmās izmaksas",IF('5a+c+n'!$Q16="N",'5a+c+n'!O16,0))</f>
        <v>0</v>
      </c>
      <c r="P16" s="117">
        <f>IF($C$4="Neattiecināmās izmaksas",IF('5a+c+n'!$Q16="N",'5a+c+n'!P16,0))</f>
        <v>0</v>
      </c>
    </row>
    <row r="17" spans="1:16" x14ac:dyDescent="0.2">
      <c r="A17" s="51">
        <f>IF(P17=0,0,IF(COUNTBLANK(P17)=1,0,COUNTA($P$14:P17)))</f>
        <v>0</v>
      </c>
      <c r="B17" s="24">
        <f>IF($C$4="Neattiecināmās izmaksas",IF('5a+c+n'!$Q17="N",'5a+c+n'!B17,0))</f>
        <v>0</v>
      </c>
      <c r="C17" s="24">
        <f>IF($C$4="Neattiecināmās izmaksas",IF('5a+c+n'!$Q17="N",'5a+c+n'!C17,0))</f>
        <v>0</v>
      </c>
      <c r="D17" s="24">
        <f>IF($C$4="Neattiecināmās izmaksas",IF('5a+c+n'!$Q17="N",'5a+c+n'!D17,0))</f>
        <v>0</v>
      </c>
      <c r="E17" s="46"/>
      <c r="F17" s="65"/>
      <c r="G17" s="116"/>
      <c r="H17" s="116">
        <f>IF($C$4="Neattiecināmās izmaksas",IF('5a+c+n'!$Q17="N",'5a+c+n'!H17,0))</f>
        <v>0</v>
      </c>
      <c r="I17" s="116"/>
      <c r="J17" s="116"/>
      <c r="K17" s="117">
        <f>IF($C$4="Neattiecināmās izmaksas",IF('5a+c+n'!$Q17="N",'5a+c+n'!K17,0))</f>
        <v>0</v>
      </c>
      <c r="L17" s="82">
        <f>IF($C$4="Neattiecināmās izmaksas",IF('5a+c+n'!$Q17="N",'5a+c+n'!L17,0))</f>
        <v>0</v>
      </c>
      <c r="M17" s="116">
        <f>IF($C$4="Neattiecināmās izmaksas",IF('5a+c+n'!$Q17="N",'5a+c+n'!M17,0))</f>
        <v>0</v>
      </c>
      <c r="N17" s="116">
        <f>IF($C$4="Neattiecināmās izmaksas",IF('5a+c+n'!$Q17="N",'5a+c+n'!N17,0))</f>
        <v>0</v>
      </c>
      <c r="O17" s="116">
        <f>IF($C$4="Neattiecināmās izmaksas",IF('5a+c+n'!$Q17="N",'5a+c+n'!O17,0))</f>
        <v>0</v>
      </c>
      <c r="P17" s="117">
        <f>IF($C$4="Neattiecināmās izmaksas",IF('5a+c+n'!$Q17="N",'5a+c+n'!P17,0))</f>
        <v>0</v>
      </c>
    </row>
    <row r="18" spans="1:16" x14ac:dyDescent="0.2">
      <c r="A18" s="51">
        <f>IF(P18=0,0,IF(COUNTBLANK(P18)=1,0,COUNTA($P$14:P18)))</f>
        <v>0</v>
      </c>
      <c r="B18" s="24">
        <f>IF($C$4="Neattiecināmās izmaksas",IF('5a+c+n'!$Q18="N",'5a+c+n'!B18,0))</f>
        <v>0</v>
      </c>
      <c r="C18" s="24">
        <f>IF($C$4="Neattiecināmās izmaksas",IF('5a+c+n'!$Q18="N",'5a+c+n'!C18,0))</f>
        <v>0</v>
      </c>
      <c r="D18" s="24">
        <f>IF($C$4="Neattiecināmās izmaksas",IF('5a+c+n'!$Q18="N",'5a+c+n'!D18,0))</f>
        <v>0</v>
      </c>
      <c r="E18" s="46"/>
      <c r="F18" s="65"/>
      <c r="G18" s="116"/>
      <c r="H18" s="116">
        <f>IF($C$4="Neattiecināmās izmaksas",IF('5a+c+n'!$Q18="N",'5a+c+n'!H18,0))</f>
        <v>0</v>
      </c>
      <c r="I18" s="116"/>
      <c r="J18" s="116"/>
      <c r="K18" s="117">
        <f>IF($C$4="Neattiecināmās izmaksas",IF('5a+c+n'!$Q18="N",'5a+c+n'!K18,0))</f>
        <v>0</v>
      </c>
      <c r="L18" s="82">
        <f>IF($C$4="Neattiecināmās izmaksas",IF('5a+c+n'!$Q18="N",'5a+c+n'!L18,0))</f>
        <v>0</v>
      </c>
      <c r="M18" s="116">
        <f>IF($C$4="Neattiecināmās izmaksas",IF('5a+c+n'!$Q18="N",'5a+c+n'!M18,0))</f>
        <v>0</v>
      </c>
      <c r="N18" s="116">
        <f>IF($C$4="Neattiecināmās izmaksas",IF('5a+c+n'!$Q18="N",'5a+c+n'!N18,0))</f>
        <v>0</v>
      </c>
      <c r="O18" s="116">
        <f>IF($C$4="Neattiecināmās izmaksas",IF('5a+c+n'!$Q18="N",'5a+c+n'!O18,0))</f>
        <v>0</v>
      </c>
      <c r="P18" s="117">
        <f>IF($C$4="Neattiecināmās izmaksas",IF('5a+c+n'!$Q18="N",'5a+c+n'!P18,0))</f>
        <v>0</v>
      </c>
    </row>
    <row r="19" spans="1:16" x14ac:dyDescent="0.2">
      <c r="A19" s="51">
        <f>IF(P19=0,0,IF(COUNTBLANK(P19)=1,0,COUNTA($P$14:P19)))</f>
        <v>0</v>
      </c>
      <c r="B19" s="24">
        <f>IF($C$4="Neattiecināmās izmaksas",IF('5a+c+n'!$Q19="N",'5a+c+n'!B19,0))</f>
        <v>0</v>
      </c>
      <c r="C19" s="24">
        <f>IF($C$4="Neattiecināmās izmaksas",IF('5a+c+n'!$Q19="N",'5a+c+n'!C19,0))</f>
        <v>0</v>
      </c>
      <c r="D19" s="24">
        <f>IF($C$4="Neattiecināmās izmaksas",IF('5a+c+n'!$Q19="N",'5a+c+n'!D19,0))</f>
        <v>0</v>
      </c>
      <c r="E19" s="46"/>
      <c r="F19" s="65"/>
      <c r="G19" s="116"/>
      <c r="H19" s="116">
        <f>IF($C$4="Neattiecināmās izmaksas",IF('5a+c+n'!$Q19="N",'5a+c+n'!H19,0))</f>
        <v>0</v>
      </c>
      <c r="I19" s="116"/>
      <c r="J19" s="116"/>
      <c r="K19" s="117">
        <f>IF($C$4="Neattiecināmās izmaksas",IF('5a+c+n'!$Q19="N",'5a+c+n'!K19,0))</f>
        <v>0</v>
      </c>
      <c r="L19" s="82">
        <f>IF($C$4="Neattiecināmās izmaksas",IF('5a+c+n'!$Q19="N",'5a+c+n'!L19,0))</f>
        <v>0</v>
      </c>
      <c r="M19" s="116">
        <f>IF($C$4="Neattiecināmās izmaksas",IF('5a+c+n'!$Q19="N",'5a+c+n'!M19,0))</f>
        <v>0</v>
      </c>
      <c r="N19" s="116">
        <f>IF($C$4="Neattiecināmās izmaksas",IF('5a+c+n'!$Q19="N",'5a+c+n'!N19,0))</f>
        <v>0</v>
      </c>
      <c r="O19" s="116">
        <f>IF($C$4="Neattiecināmās izmaksas",IF('5a+c+n'!$Q19="N",'5a+c+n'!O19,0))</f>
        <v>0</v>
      </c>
      <c r="P19" s="117">
        <f>IF($C$4="Neattiecināmās izmaksas",IF('5a+c+n'!$Q19="N",'5a+c+n'!P19,0))</f>
        <v>0</v>
      </c>
    </row>
    <row r="20" spans="1:16" x14ac:dyDescent="0.2">
      <c r="A20" s="51">
        <f>IF(P20=0,0,IF(COUNTBLANK(P20)=1,0,COUNTA($P$14:P20)))</f>
        <v>0</v>
      </c>
      <c r="B20" s="24">
        <f>IF($C$4="Neattiecināmās izmaksas",IF('5a+c+n'!$Q20="N",'5a+c+n'!B20,0))</f>
        <v>0</v>
      </c>
      <c r="C20" s="24">
        <f>IF($C$4="Neattiecināmās izmaksas",IF('5a+c+n'!$Q20="N",'5a+c+n'!C20,0))</f>
        <v>0</v>
      </c>
      <c r="D20" s="24">
        <f>IF($C$4="Neattiecināmās izmaksas",IF('5a+c+n'!$Q20="N",'5a+c+n'!D20,0))</f>
        <v>0</v>
      </c>
      <c r="E20" s="46"/>
      <c r="F20" s="65"/>
      <c r="G20" s="116"/>
      <c r="H20" s="116">
        <f>IF($C$4="Neattiecināmās izmaksas",IF('5a+c+n'!$Q20="N",'5a+c+n'!H20,0))</f>
        <v>0</v>
      </c>
      <c r="I20" s="116"/>
      <c r="J20" s="116"/>
      <c r="K20" s="117">
        <f>IF($C$4="Neattiecināmās izmaksas",IF('5a+c+n'!$Q20="N",'5a+c+n'!K20,0))</f>
        <v>0</v>
      </c>
      <c r="L20" s="82">
        <f>IF($C$4="Neattiecināmās izmaksas",IF('5a+c+n'!$Q20="N",'5a+c+n'!L20,0))</f>
        <v>0</v>
      </c>
      <c r="M20" s="116">
        <f>IF($C$4="Neattiecināmās izmaksas",IF('5a+c+n'!$Q20="N",'5a+c+n'!M20,0))</f>
        <v>0</v>
      </c>
      <c r="N20" s="116">
        <f>IF($C$4="Neattiecināmās izmaksas",IF('5a+c+n'!$Q20="N",'5a+c+n'!N20,0))</f>
        <v>0</v>
      </c>
      <c r="O20" s="116">
        <f>IF($C$4="Neattiecināmās izmaksas",IF('5a+c+n'!$Q20="N",'5a+c+n'!O20,0))</f>
        <v>0</v>
      </c>
      <c r="P20" s="117">
        <f>IF($C$4="Neattiecināmās izmaksas",IF('5a+c+n'!$Q20="N",'5a+c+n'!P20,0))</f>
        <v>0</v>
      </c>
    </row>
    <row r="21" spans="1:16" x14ac:dyDescent="0.2">
      <c r="A21" s="51">
        <f>IF(P21=0,0,IF(COUNTBLANK(P21)=1,0,COUNTA($P$14:P21)))</f>
        <v>0</v>
      </c>
      <c r="B21" s="24">
        <f>IF($C$4="Neattiecināmās izmaksas",IF('5a+c+n'!$Q21="N",'5a+c+n'!B21,0))</f>
        <v>0</v>
      </c>
      <c r="C21" s="24">
        <f>IF($C$4="Neattiecināmās izmaksas",IF('5a+c+n'!$Q21="N",'5a+c+n'!C21,0))</f>
        <v>0</v>
      </c>
      <c r="D21" s="24">
        <f>IF($C$4="Neattiecināmās izmaksas",IF('5a+c+n'!$Q21="N",'5a+c+n'!D21,0))</f>
        <v>0</v>
      </c>
      <c r="E21" s="46"/>
      <c r="F21" s="65"/>
      <c r="G21" s="116"/>
      <c r="H21" s="116">
        <f>IF($C$4="Neattiecināmās izmaksas",IF('5a+c+n'!$Q21="N",'5a+c+n'!H21,0))</f>
        <v>0</v>
      </c>
      <c r="I21" s="116"/>
      <c r="J21" s="116"/>
      <c r="K21" s="117">
        <f>IF($C$4="Neattiecināmās izmaksas",IF('5a+c+n'!$Q21="N",'5a+c+n'!K21,0))</f>
        <v>0</v>
      </c>
      <c r="L21" s="82">
        <f>IF($C$4="Neattiecināmās izmaksas",IF('5a+c+n'!$Q21="N",'5a+c+n'!L21,0))</f>
        <v>0</v>
      </c>
      <c r="M21" s="116">
        <f>IF($C$4="Neattiecināmās izmaksas",IF('5a+c+n'!$Q21="N",'5a+c+n'!M21,0))</f>
        <v>0</v>
      </c>
      <c r="N21" s="116">
        <f>IF($C$4="Neattiecināmās izmaksas",IF('5a+c+n'!$Q21="N",'5a+c+n'!N21,0))</f>
        <v>0</v>
      </c>
      <c r="O21" s="116">
        <f>IF($C$4="Neattiecināmās izmaksas",IF('5a+c+n'!$Q21="N",'5a+c+n'!O21,0))</f>
        <v>0</v>
      </c>
      <c r="P21" s="117">
        <f>IF($C$4="Neattiecināmās izmaksas",IF('5a+c+n'!$Q21="N",'5a+c+n'!P21,0))</f>
        <v>0</v>
      </c>
    </row>
    <row r="22" spans="1:16" x14ac:dyDescent="0.2">
      <c r="A22" s="51">
        <f>IF(P22=0,0,IF(COUNTBLANK(P22)=1,0,COUNTA($P$14:P22)))</f>
        <v>0</v>
      </c>
      <c r="B22" s="24">
        <f>IF($C$4="Neattiecināmās izmaksas",IF('5a+c+n'!$Q22="N",'5a+c+n'!B22,0))</f>
        <v>0</v>
      </c>
      <c r="C22" s="24">
        <f>IF($C$4="Neattiecināmās izmaksas",IF('5a+c+n'!$Q22="N",'5a+c+n'!C22,0))</f>
        <v>0</v>
      </c>
      <c r="D22" s="24">
        <f>IF($C$4="Neattiecināmās izmaksas",IF('5a+c+n'!$Q22="N",'5a+c+n'!D22,0))</f>
        <v>0</v>
      </c>
      <c r="E22" s="46"/>
      <c r="F22" s="65"/>
      <c r="G22" s="116"/>
      <c r="H22" s="116">
        <f>IF($C$4="Neattiecināmās izmaksas",IF('5a+c+n'!$Q22="N",'5a+c+n'!H22,0))</f>
        <v>0</v>
      </c>
      <c r="I22" s="116"/>
      <c r="J22" s="116"/>
      <c r="K22" s="117">
        <f>IF($C$4="Neattiecināmās izmaksas",IF('5a+c+n'!$Q22="N",'5a+c+n'!K22,0))</f>
        <v>0</v>
      </c>
      <c r="L22" s="82">
        <f>IF($C$4="Neattiecināmās izmaksas",IF('5a+c+n'!$Q22="N",'5a+c+n'!L22,0))</f>
        <v>0</v>
      </c>
      <c r="M22" s="116">
        <f>IF($C$4="Neattiecināmās izmaksas",IF('5a+c+n'!$Q22="N",'5a+c+n'!M22,0))</f>
        <v>0</v>
      </c>
      <c r="N22" s="116">
        <f>IF($C$4="Neattiecināmās izmaksas",IF('5a+c+n'!$Q22="N",'5a+c+n'!N22,0))</f>
        <v>0</v>
      </c>
      <c r="O22" s="116">
        <f>IF($C$4="Neattiecināmās izmaksas",IF('5a+c+n'!$Q22="N",'5a+c+n'!O22,0))</f>
        <v>0</v>
      </c>
      <c r="P22" s="117">
        <f>IF($C$4="Neattiecināmās izmaksas",IF('5a+c+n'!$Q22="N",'5a+c+n'!P22,0))</f>
        <v>0</v>
      </c>
    </row>
    <row r="23" spans="1:16" ht="12" thickBot="1" x14ac:dyDescent="0.25">
      <c r="A23" s="51">
        <f>IF(P23=0,0,IF(COUNTBLANK(P23)=1,0,COUNTA($P$14:P23)))</f>
        <v>0</v>
      </c>
      <c r="B23" s="24">
        <f>IF($C$4="Neattiecināmās izmaksas",IF('5a+c+n'!$Q23="N",'5a+c+n'!B23,0))</f>
        <v>0</v>
      </c>
      <c r="C23" s="24">
        <f>IF($C$4="Neattiecināmās izmaksas",IF('5a+c+n'!$Q23="N",'5a+c+n'!C23,0))</f>
        <v>0</v>
      </c>
      <c r="D23" s="24">
        <f>IF($C$4="Neattiecināmās izmaksas",IF('5a+c+n'!$Q23="N",'5a+c+n'!D23,0))</f>
        <v>0</v>
      </c>
      <c r="E23" s="46"/>
      <c r="F23" s="65"/>
      <c r="G23" s="116"/>
      <c r="H23" s="116">
        <f>IF($C$4="Neattiecināmās izmaksas",IF('5a+c+n'!$Q23="N",'5a+c+n'!H23,0))</f>
        <v>0</v>
      </c>
      <c r="I23" s="116"/>
      <c r="J23" s="116"/>
      <c r="K23" s="117">
        <f>IF($C$4="Neattiecināmās izmaksas",IF('5a+c+n'!$Q23="N",'5a+c+n'!K23,0))</f>
        <v>0</v>
      </c>
      <c r="L23" s="82">
        <f>IF($C$4="Neattiecināmās izmaksas",IF('5a+c+n'!$Q23="N",'5a+c+n'!L23,0))</f>
        <v>0</v>
      </c>
      <c r="M23" s="116">
        <f>IF($C$4="Neattiecināmās izmaksas",IF('5a+c+n'!$Q23="N",'5a+c+n'!M23,0))</f>
        <v>0</v>
      </c>
      <c r="N23" s="116">
        <f>IF($C$4="Neattiecināmās izmaksas",IF('5a+c+n'!$Q23="N",'5a+c+n'!N23,0))</f>
        <v>0</v>
      </c>
      <c r="O23" s="116">
        <f>IF($C$4="Neattiecināmās izmaksas",IF('5a+c+n'!$Q23="N",'5a+c+n'!O23,0))</f>
        <v>0</v>
      </c>
      <c r="P23" s="117">
        <f>IF($C$4="Neattiecināmās izmaksas",IF('5a+c+n'!$Q23="N",'5a+c+n'!P23,0))</f>
        <v>0</v>
      </c>
    </row>
    <row r="24" spans="1:16" ht="12" customHeight="1" thickBot="1" x14ac:dyDescent="0.25">
      <c r="A24" s="286" t="s">
        <v>62</v>
      </c>
      <c r="B24" s="287"/>
      <c r="C24" s="287"/>
      <c r="D24" s="287"/>
      <c r="E24" s="287"/>
      <c r="F24" s="287"/>
      <c r="G24" s="287"/>
      <c r="H24" s="287"/>
      <c r="I24" s="287"/>
      <c r="J24" s="287"/>
      <c r="K24" s="288"/>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89">
        <f>'Kops n'!C36:H36</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89">
        <f>'Kops n'!C41:H41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n'!C44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236"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235" priority="1" operator="equal">
      <formula>0</formula>
    </cfRule>
  </conditionalFormatting>
  <conditionalFormatting sqref="C2:I2 D5:L8 N9:O9 L24:P24 C27:H27 C32:H32 C35">
    <cfRule type="cellIs" dxfId="234"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63"/>
  <sheetViews>
    <sheetView topLeftCell="A40" workbookViewId="0">
      <selection activeCell="F38" sqref="F38:P4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6</v>
      </c>
      <c r="E1" s="22"/>
      <c r="F1" s="22"/>
      <c r="G1" s="22"/>
      <c r="H1" s="22"/>
      <c r="I1" s="22"/>
      <c r="J1" s="22"/>
      <c r="N1" s="26"/>
      <c r="O1" s="27"/>
      <c r="P1" s="28"/>
    </row>
    <row r="2" spans="1:17" x14ac:dyDescent="0.2">
      <c r="A2" s="29"/>
      <c r="B2" s="29"/>
      <c r="C2" s="301" t="s">
        <v>435</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P51</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373</v>
      </c>
      <c r="D14" s="23"/>
      <c r="E14" s="45"/>
      <c r="F14" s="71"/>
      <c r="G14" s="134"/>
      <c r="H14" s="134">
        <f t="shared" ref="H14:H48" si="0">F14*G14</f>
        <v>0</v>
      </c>
      <c r="I14" s="134"/>
      <c r="J14" s="134"/>
      <c r="K14" s="174">
        <f t="shared" ref="K14:K18" si="1">SUM(H14:J14)</f>
        <v>0</v>
      </c>
      <c r="L14" s="71">
        <f t="shared" ref="L14:L48" si="2">E14*F14</f>
        <v>0</v>
      </c>
      <c r="M14" s="134">
        <f t="shared" ref="M14:M48" si="3">H14*E14</f>
        <v>0</v>
      </c>
      <c r="N14" s="134">
        <f t="shared" ref="N14:N48" si="4">I14*E14</f>
        <v>0</v>
      </c>
      <c r="O14" s="134">
        <f t="shared" ref="O14:O48" si="5">J14*E14</f>
        <v>0</v>
      </c>
      <c r="P14" s="175">
        <f t="shared" ref="P14:P48" si="6">SUM(M14:O14)</f>
        <v>0</v>
      </c>
      <c r="Q14" s="57"/>
    </row>
    <row r="15" spans="1:17" ht="22.5" x14ac:dyDescent="0.2">
      <c r="A15" s="36">
        <v>1</v>
      </c>
      <c r="B15" s="24" t="s">
        <v>163</v>
      </c>
      <c r="C15" s="40" t="s">
        <v>348</v>
      </c>
      <c r="D15" s="144" t="s">
        <v>66</v>
      </c>
      <c r="E15" s="46">
        <v>135</v>
      </c>
      <c r="F15" s="65"/>
      <c r="G15" s="147"/>
      <c r="H15" s="135">
        <f t="shared" si="0"/>
        <v>0</v>
      </c>
      <c r="I15" s="142"/>
      <c r="J15" s="142"/>
      <c r="K15" s="171">
        <f t="shared" si="1"/>
        <v>0</v>
      </c>
      <c r="L15" s="41">
        <f t="shared" si="2"/>
        <v>0</v>
      </c>
      <c r="M15" s="135">
        <f t="shared" si="3"/>
        <v>0</v>
      </c>
      <c r="N15" s="135">
        <f t="shared" si="4"/>
        <v>0</v>
      </c>
      <c r="O15" s="135">
        <f t="shared" si="5"/>
        <v>0</v>
      </c>
      <c r="P15" s="172">
        <f t="shared" si="6"/>
        <v>0</v>
      </c>
      <c r="Q15" s="61" t="s">
        <v>46</v>
      </c>
    </row>
    <row r="16" spans="1:17" ht="22.5" x14ac:dyDescent="0.2">
      <c r="A16" s="36">
        <v>2</v>
      </c>
      <c r="B16" s="24" t="s">
        <v>163</v>
      </c>
      <c r="C16" s="40" t="s">
        <v>372</v>
      </c>
      <c r="D16" s="144" t="s">
        <v>66</v>
      </c>
      <c r="E16" s="46">
        <v>135</v>
      </c>
      <c r="F16" s="65"/>
      <c r="G16" s="147"/>
      <c r="H16" s="135">
        <f t="shared" si="0"/>
        <v>0</v>
      </c>
      <c r="I16" s="142"/>
      <c r="J16" s="142"/>
      <c r="K16" s="171">
        <f t="shared" si="1"/>
        <v>0</v>
      </c>
      <c r="L16" s="41">
        <f t="shared" si="2"/>
        <v>0</v>
      </c>
      <c r="M16" s="135">
        <f t="shared" si="3"/>
        <v>0</v>
      </c>
      <c r="N16" s="135">
        <f t="shared" si="4"/>
        <v>0</v>
      </c>
      <c r="O16" s="135">
        <f t="shared" si="5"/>
        <v>0</v>
      </c>
      <c r="P16" s="172">
        <f t="shared" si="6"/>
        <v>0</v>
      </c>
      <c r="Q16" s="61" t="s">
        <v>46</v>
      </c>
    </row>
    <row r="17" spans="1:17" ht="22.5" x14ac:dyDescent="0.2">
      <c r="A17" s="36">
        <v>3</v>
      </c>
      <c r="B17" s="24" t="s">
        <v>163</v>
      </c>
      <c r="C17" s="40" t="s">
        <v>349</v>
      </c>
      <c r="D17" s="144" t="s">
        <v>312</v>
      </c>
      <c r="E17" s="46">
        <v>55</v>
      </c>
      <c r="F17" s="65"/>
      <c r="G17" s="147"/>
      <c r="H17" s="135">
        <f t="shared" si="0"/>
        <v>0</v>
      </c>
      <c r="I17" s="142"/>
      <c r="J17" s="142"/>
      <c r="K17" s="171">
        <f t="shared" si="1"/>
        <v>0</v>
      </c>
      <c r="L17" s="41">
        <f t="shared" si="2"/>
        <v>0</v>
      </c>
      <c r="M17" s="135">
        <f t="shared" si="3"/>
        <v>0</v>
      </c>
      <c r="N17" s="135">
        <f t="shared" si="4"/>
        <v>0</v>
      </c>
      <c r="O17" s="135">
        <f t="shared" si="5"/>
        <v>0</v>
      </c>
      <c r="P17" s="172">
        <f t="shared" si="6"/>
        <v>0</v>
      </c>
      <c r="Q17" s="61" t="s">
        <v>46</v>
      </c>
    </row>
    <row r="18" spans="1:17" ht="22.5" x14ac:dyDescent="0.2">
      <c r="A18" s="36">
        <v>4</v>
      </c>
      <c r="B18" s="24" t="s">
        <v>163</v>
      </c>
      <c r="C18" s="40" t="s">
        <v>350</v>
      </c>
      <c r="D18" s="144" t="s">
        <v>312</v>
      </c>
      <c r="E18" s="46">
        <v>90</v>
      </c>
      <c r="F18" s="65"/>
      <c r="G18" s="147"/>
      <c r="H18" s="135">
        <f t="shared" si="0"/>
        <v>0</v>
      </c>
      <c r="I18" s="142"/>
      <c r="J18" s="142"/>
      <c r="K18" s="171">
        <f t="shared" si="1"/>
        <v>0</v>
      </c>
      <c r="L18" s="41">
        <f t="shared" si="2"/>
        <v>0</v>
      </c>
      <c r="M18" s="135">
        <f t="shared" si="3"/>
        <v>0</v>
      </c>
      <c r="N18" s="135">
        <f t="shared" si="4"/>
        <v>0</v>
      </c>
      <c r="O18" s="135">
        <f t="shared" si="5"/>
        <v>0</v>
      </c>
      <c r="P18" s="172">
        <f t="shared" si="6"/>
        <v>0</v>
      </c>
      <c r="Q18" s="61" t="s">
        <v>46</v>
      </c>
    </row>
    <row r="19" spans="1:17" ht="22.5" x14ac:dyDescent="0.2">
      <c r="A19" s="36">
        <v>5</v>
      </c>
      <c r="B19" s="24" t="s">
        <v>163</v>
      </c>
      <c r="C19" s="40" t="s">
        <v>351</v>
      </c>
      <c r="D19" s="144" t="s">
        <v>66</v>
      </c>
      <c r="E19" s="46">
        <v>135</v>
      </c>
      <c r="F19" s="65"/>
      <c r="G19" s="147"/>
      <c r="H19" s="135">
        <f t="shared" si="0"/>
        <v>0</v>
      </c>
      <c r="I19" s="142"/>
      <c r="J19" s="142"/>
      <c r="K19" s="171">
        <f t="shared" ref="K19:K48" si="7">SUM(H19:J19)</f>
        <v>0</v>
      </c>
      <c r="L19" s="41">
        <f t="shared" si="2"/>
        <v>0</v>
      </c>
      <c r="M19" s="135">
        <f t="shared" si="3"/>
        <v>0</v>
      </c>
      <c r="N19" s="135">
        <f t="shared" si="4"/>
        <v>0</v>
      </c>
      <c r="O19" s="135">
        <f t="shared" si="5"/>
        <v>0</v>
      </c>
      <c r="P19" s="172">
        <f t="shared" si="6"/>
        <v>0</v>
      </c>
      <c r="Q19" s="61" t="s">
        <v>46</v>
      </c>
    </row>
    <row r="20" spans="1:17" x14ac:dyDescent="0.2">
      <c r="A20" s="36">
        <v>6</v>
      </c>
      <c r="B20" s="24"/>
      <c r="C20" s="176" t="s">
        <v>352</v>
      </c>
      <c r="D20" s="136"/>
      <c r="E20" s="177"/>
      <c r="F20" s="141"/>
      <c r="G20" s="147"/>
      <c r="H20" s="135">
        <f t="shared" si="0"/>
        <v>0</v>
      </c>
      <c r="I20" s="142"/>
      <c r="J20" s="142"/>
      <c r="K20" s="171">
        <f t="shared" si="7"/>
        <v>0</v>
      </c>
      <c r="L20" s="41">
        <f t="shared" si="2"/>
        <v>0</v>
      </c>
      <c r="M20" s="135">
        <f t="shared" si="3"/>
        <v>0</v>
      </c>
      <c r="N20" s="135">
        <f t="shared" si="4"/>
        <v>0</v>
      </c>
      <c r="O20" s="135">
        <f t="shared" si="5"/>
        <v>0</v>
      </c>
      <c r="P20" s="172">
        <f t="shared" si="6"/>
        <v>0</v>
      </c>
      <c r="Q20" s="61"/>
    </row>
    <row r="21" spans="1:17" ht="22.5" x14ac:dyDescent="0.2">
      <c r="A21" s="36">
        <v>7</v>
      </c>
      <c r="B21" s="24" t="s">
        <v>163</v>
      </c>
      <c r="C21" s="138" t="s">
        <v>353</v>
      </c>
      <c r="D21" s="136" t="s">
        <v>66</v>
      </c>
      <c r="E21" s="46">
        <v>45</v>
      </c>
      <c r="F21" s="65"/>
      <c r="G21" s="147"/>
      <c r="H21" s="135">
        <f t="shared" si="0"/>
        <v>0</v>
      </c>
      <c r="I21" s="142"/>
      <c r="J21" s="24"/>
      <c r="K21" s="171">
        <f t="shared" si="7"/>
        <v>0</v>
      </c>
      <c r="L21" s="41">
        <f t="shared" si="2"/>
        <v>0</v>
      </c>
      <c r="M21" s="135">
        <f t="shared" si="3"/>
        <v>0</v>
      </c>
      <c r="N21" s="135">
        <f t="shared" si="4"/>
        <v>0</v>
      </c>
      <c r="O21" s="135">
        <f t="shared" si="5"/>
        <v>0</v>
      </c>
      <c r="P21" s="172">
        <f t="shared" si="6"/>
        <v>0</v>
      </c>
      <c r="Q21" s="61" t="s">
        <v>47</v>
      </c>
    </row>
    <row r="22" spans="1:17" ht="22.5" x14ac:dyDescent="0.2">
      <c r="A22" s="36">
        <v>8</v>
      </c>
      <c r="B22" s="24" t="s">
        <v>163</v>
      </c>
      <c r="C22" s="138" t="s">
        <v>354</v>
      </c>
      <c r="D22" s="136" t="s">
        <v>68</v>
      </c>
      <c r="E22" s="46">
        <v>18</v>
      </c>
      <c r="F22" s="65"/>
      <c r="G22" s="147"/>
      <c r="H22" s="135">
        <f t="shared" si="0"/>
        <v>0</v>
      </c>
      <c r="I22" s="142"/>
      <c r="J22" s="24"/>
      <c r="K22" s="171">
        <f t="shared" si="7"/>
        <v>0</v>
      </c>
      <c r="L22" s="41">
        <f t="shared" si="2"/>
        <v>0</v>
      </c>
      <c r="M22" s="135">
        <f t="shared" si="3"/>
        <v>0</v>
      </c>
      <c r="N22" s="135">
        <f t="shared" si="4"/>
        <v>0</v>
      </c>
      <c r="O22" s="135">
        <f t="shared" si="5"/>
        <v>0</v>
      </c>
      <c r="P22" s="172">
        <f t="shared" si="6"/>
        <v>0</v>
      </c>
      <c r="Q22" s="61" t="s">
        <v>47</v>
      </c>
    </row>
    <row r="23" spans="1:17" ht="33.75" x14ac:dyDescent="0.2">
      <c r="A23" s="36">
        <v>9</v>
      </c>
      <c r="B23" s="24" t="s">
        <v>163</v>
      </c>
      <c r="C23" s="138" t="s">
        <v>355</v>
      </c>
      <c r="D23" s="136" t="s">
        <v>68</v>
      </c>
      <c r="E23" s="46">
        <v>18</v>
      </c>
      <c r="F23" s="65"/>
      <c r="G23" s="147"/>
      <c r="H23" s="135">
        <f t="shared" si="0"/>
        <v>0</v>
      </c>
      <c r="I23" s="142"/>
      <c r="J23" s="24"/>
      <c r="K23" s="171">
        <f t="shared" si="7"/>
        <v>0</v>
      </c>
      <c r="L23" s="41">
        <f t="shared" si="2"/>
        <v>0</v>
      </c>
      <c r="M23" s="135">
        <f t="shared" si="3"/>
        <v>0</v>
      </c>
      <c r="N23" s="135">
        <f t="shared" si="4"/>
        <v>0</v>
      </c>
      <c r="O23" s="135">
        <f t="shared" si="5"/>
        <v>0</v>
      </c>
      <c r="P23" s="172">
        <f t="shared" si="6"/>
        <v>0</v>
      </c>
      <c r="Q23" s="61" t="s">
        <v>47</v>
      </c>
    </row>
    <row r="24" spans="1:17" ht="22.5" x14ac:dyDescent="0.2">
      <c r="A24" s="36">
        <v>10</v>
      </c>
      <c r="B24" s="24" t="s">
        <v>163</v>
      </c>
      <c r="C24" s="138" t="s">
        <v>356</v>
      </c>
      <c r="D24" s="136" t="s">
        <v>68</v>
      </c>
      <c r="E24" s="46">
        <v>18</v>
      </c>
      <c r="F24" s="65"/>
      <c r="G24" s="147"/>
      <c r="H24" s="135">
        <f t="shared" si="0"/>
        <v>0</v>
      </c>
      <c r="I24" s="142"/>
      <c r="J24" s="24"/>
      <c r="K24" s="171">
        <f t="shared" si="7"/>
        <v>0</v>
      </c>
      <c r="L24" s="41">
        <f t="shared" si="2"/>
        <v>0</v>
      </c>
      <c r="M24" s="135">
        <f t="shared" si="3"/>
        <v>0</v>
      </c>
      <c r="N24" s="135">
        <f t="shared" si="4"/>
        <v>0</v>
      </c>
      <c r="O24" s="135">
        <f t="shared" si="5"/>
        <v>0</v>
      </c>
      <c r="P24" s="172">
        <f t="shared" si="6"/>
        <v>0</v>
      </c>
      <c r="Q24" s="61" t="s">
        <v>47</v>
      </c>
    </row>
    <row r="25" spans="1:17" x14ac:dyDescent="0.2">
      <c r="A25" s="36">
        <v>11</v>
      </c>
      <c r="B25" s="24"/>
      <c r="C25" s="176" t="s">
        <v>357</v>
      </c>
      <c r="D25" s="136"/>
      <c r="E25" s="177"/>
      <c r="F25" s="141"/>
      <c r="G25" s="147"/>
      <c r="H25" s="135">
        <f t="shared" si="0"/>
        <v>0</v>
      </c>
      <c r="I25" s="142"/>
      <c r="J25" s="142"/>
      <c r="K25" s="171">
        <f t="shared" si="7"/>
        <v>0</v>
      </c>
      <c r="L25" s="41">
        <f t="shared" si="2"/>
        <v>0</v>
      </c>
      <c r="M25" s="135">
        <f t="shared" si="3"/>
        <v>0</v>
      </c>
      <c r="N25" s="135">
        <f t="shared" si="4"/>
        <v>0</v>
      </c>
      <c r="O25" s="135">
        <f t="shared" si="5"/>
        <v>0</v>
      </c>
      <c r="P25" s="172">
        <f t="shared" si="6"/>
        <v>0</v>
      </c>
      <c r="Q25" s="61"/>
    </row>
    <row r="26" spans="1:17" ht="22.5" x14ac:dyDescent="0.2">
      <c r="A26" s="36">
        <v>12</v>
      </c>
      <c r="B26" s="24" t="s">
        <v>163</v>
      </c>
      <c r="C26" s="40" t="s">
        <v>374</v>
      </c>
      <c r="D26" s="144" t="s">
        <v>312</v>
      </c>
      <c r="E26" s="46">
        <v>113</v>
      </c>
      <c r="F26" s="41"/>
      <c r="G26" s="147"/>
      <c r="H26" s="135">
        <f t="shared" si="0"/>
        <v>0</v>
      </c>
      <c r="I26" s="142"/>
      <c r="J26" s="142"/>
      <c r="K26" s="171">
        <f t="shared" si="7"/>
        <v>0</v>
      </c>
      <c r="L26" s="41">
        <f t="shared" si="2"/>
        <v>0</v>
      </c>
      <c r="M26" s="135">
        <f t="shared" si="3"/>
        <v>0</v>
      </c>
      <c r="N26" s="135">
        <f t="shared" si="4"/>
        <v>0</v>
      </c>
      <c r="O26" s="135">
        <f t="shared" si="5"/>
        <v>0</v>
      </c>
      <c r="P26" s="172">
        <f t="shared" si="6"/>
        <v>0</v>
      </c>
      <c r="Q26" s="61" t="s">
        <v>47</v>
      </c>
    </row>
    <row r="27" spans="1:17" ht="33.75" x14ac:dyDescent="0.2">
      <c r="A27" s="36">
        <v>13</v>
      </c>
      <c r="B27" s="24" t="s">
        <v>163</v>
      </c>
      <c r="C27" s="165" t="s">
        <v>358</v>
      </c>
      <c r="D27" s="136" t="s">
        <v>91</v>
      </c>
      <c r="E27" s="140">
        <v>57</v>
      </c>
      <c r="F27" s="41"/>
      <c r="G27" s="147"/>
      <c r="H27" s="135">
        <f t="shared" si="0"/>
        <v>0</v>
      </c>
      <c r="I27" s="142"/>
      <c r="J27" s="142"/>
      <c r="K27" s="171">
        <f t="shared" si="7"/>
        <v>0</v>
      </c>
      <c r="L27" s="41">
        <f t="shared" si="2"/>
        <v>0</v>
      </c>
      <c r="M27" s="135">
        <f t="shared" si="3"/>
        <v>0</v>
      </c>
      <c r="N27" s="135">
        <f t="shared" si="4"/>
        <v>0</v>
      </c>
      <c r="O27" s="135">
        <f t="shared" si="5"/>
        <v>0</v>
      </c>
      <c r="P27" s="172">
        <f t="shared" si="6"/>
        <v>0</v>
      </c>
      <c r="Q27" s="61" t="s">
        <v>47</v>
      </c>
    </row>
    <row r="28" spans="1:17" ht="33.75" x14ac:dyDescent="0.2">
      <c r="A28" s="36">
        <v>14</v>
      </c>
      <c r="B28" s="24" t="s">
        <v>163</v>
      </c>
      <c r="C28" s="40" t="s">
        <v>359</v>
      </c>
      <c r="D28" s="144" t="s">
        <v>312</v>
      </c>
      <c r="E28" s="46">
        <v>57</v>
      </c>
      <c r="F28" s="41"/>
      <c r="G28" s="147"/>
      <c r="H28" s="135">
        <f t="shared" si="0"/>
        <v>0</v>
      </c>
      <c r="I28" s="142"/>
      <c r="J28" s="142"/>
      <c r="K28" s="171">
        <f t="shared" si="7"/>
        <v>0</v>
      </c>
      <c r="L28" s="41">
        <f t="shared" si="2"/>
        <v>0</v>
      </c>
      <c r="M28" s="135">
        <f t="shared" si="3"/>
        <v>0</v>
      </c>
      <c r="N28" s="135">
        <f t="shared" si="4"/>
        <v>0</v>
      </c>
      <c r="O28" s="135">
        <f t="shared" si="5"/>
        <v>0</v>
      </c>
      <c r="P28" s="172">
        <f t="shared" si="6"/>
        <v>0</v>
      </c>
      <c r="Q28" s="61" t="s">
        <v>47</v>
      </c>
    </row>
    <row r="29" spans="1:17" x14ac:dyDescent="0.2">
      <c r="A29" s="36">
        <v>15</v>
      </c>
      <c r="B29" s="24"/>
      <c r="C29" s="149" t="s">
        <v>375</v>
      </c>
      <c r="D29" s="144"/>
      <c r="E29" s="46"/>
      <c r="F29" s="41"/>
      <c r="G29" s="147"/>
      <c r="H29" s="135">
        <f t="shared" si="0"/>
        <v>0</v>
      </c>
      <c r="I29" s="142"/>
      <c r="J29" s="142"/>
      <c r="K29" s="171">
        <f t="shared" si="7"/>
        <v>0</v>
      </c>
      <c r="L29" s="41">
        <f t="shared" si="2"/>
        <v>0</v>
      </c>
      <c r="M29" s="135">
        <f t="shared" si="3"/>
        <v>0</v>
      </c>
      <c r="N29" s="135">
        <f t="shared" si="4"/>
        <v>0</v>
      </c>
      <c r="O29" s="135">
        <f t="shared" si="5"/>
        <v>0</v>
      </c>
      <c r="P29" s="172">
        <f t="shared" si="6"/>
        <v>0</v>
      </c>
      <c r="Q29" s="61"/>
    </row>
    <row r="30" spans="1:17" ht="22.5" x14ac:dyDescent="0.2">
      <c r="A30" s="36">
        <v>16</v>
      </c>
      <c r="B30" s="24" t="s">
        <v>163</v>
      </c>
      <c r="C30" s="138" t="s">
        <v>360</v>
      </c>
      <c r="D30" s="136" t="s">
        <v>91</v>
      </c>
      <c r="E30" s="137">
        <v>70</v>
      </c>
      <c r="F30" s="146"/>
      <c r="G30" s="147"/>
      <c r="H30" s="135">
        <f t="shared" si="0"/>
        <v>0</v>
      </c>
      <c r="I30" s="142"/>
      <c r="J30" s="147"/>
      <c r="K30" s="171">
        <f t="shared" si="7"/>
        <v>0</v>
      </c>
      <c r="L30" s="41">
        <f t="shared" si="2"/>
        <v>0</v>
      </c>
      <c r="M30" s="135">
        <f t="shared" si="3"/>
        <v>0</v>
      </c>
      <c r="N30" s="135">
        <f t="shared" si="4"/>
        <v>0</v>
      </c>
      <c r="O30" s="135">
        <f t="shared" si="5"/>
        <v>0</v>
      </c>
      <c r="P30" s="172">
        <f t="shared" si="6"/>
        <v>0</v>
      </c>
      <c r="Q30" s="61" t="s">
        <v>46</v>
      </c>
    </row>
    <row r="31" spans="1:17" ht="22.5" x14ac:dyDescent="0.2">
      <c r="A31" s="36">
        <v>17</v>
      </c>
      <c r="B31" s="24" t="s">
        <v>163</v>
      </c>
      <c r="C31" s="138" t="s">
        <v>361</v>
      </c>
      <c r="D31" s="136" t="s">
        <v>91</v>
      </c>
      <c r="E31" s="137">
        <v>70</v>
      </c>
      <c r="F31" s="146"/>
      <c r="G31" s="147"/>
      <c r="H31" s="135">
        <f t="shared" si="0"/>
        <v>0</v>
      </c>
      <c r="I31" s="142"/>
      <c r="J31" s="147"/>
      <c r="K31" s="171">
        <f t="shared" si="7"/>
        <v>0</v>
      </c>
      <c r="L31" s="41">
        <f t="shared" si="2"/>
        <v>0</v>
      </c>
      <c r="M31" s="135">
        <f t="shared" si="3"/>
        <v>0</v>
      </c>
      <c r="N31" s="135">
        <f t="shared" si="4"/>
        <v>0</v>
      </c>
      <c r="O31" s="135">
        <f t="shared" si="5"/>
        <v>0</v>
      </c>
      <c r="P31" s="172">
        <f t="shared" si="6"/>
        <v>0</v>
      </c>
      <c r="Q31" s="61" t="s">
        <v>46</v>
      </c>
    </row>
    <row r="32" spans="1:17" ht="22.5" x14ac:dyDescent="0.2">
      <c r="A32" s="36">
        <v>18</v>
      </c>
      <c r="B32" s="24" t="s">
        <v>163</v>
      </c>
      <c r="C32" s="138" t="s">
        <v>362</v>
      </c>
      <c r="D32" s="136" t="s">
        <v>91</v>
      </c>
      <c r="E32" s="137">
        <v>70</v>
      </c>
      <c r="F32" s="146"/>
      <c r="G32" s="147"/>
      <c r="H32" s="135">
        <f t="shared" si="0"/>
        <v>0</v>
      </c>
      <c r="I32" s="142"/>
      <c r="J32" s="147"/>
      <c r="K32" s="171">
        <f t="shared" si="7"/>
        <v>0</v>
      </c>
      <c r="L32" s="41">
        <f t="shared" si="2"/>
        <v>0</v>
      </c>
      <c r="M32" s="135">
        <f t="shared" si="3"/>
        <v>0</v>
      </c>
      <c r="N32" s="135">
        <f t="shared" si="4"/>
        <v>0</v>
      </c>
      <c r="O32" s="135">
        <f t="shared" si="5"/>
        <v>0</v>
      </c>
      <c r="P32" s="172">
        <f t="shared" si="6"/>
        <v>0</v>
      </c>
      <c r="Q32" s="61" t="s">
        <v>46</v>
      </c>
    </row>
    <row r="33" spans="1:17" ht="22.5" x14ac:dyDescent="0.2">
      <c r="A33" s="36">
        <v>19</v>
      </c>
      <c r="B33" s="24" t="s">
        <v>163</v>
      </c>
      <c r="C33" s="138" t="s">
        <v>363</v>
      </c>
      <c r="D33" s="136" t="s">
        <v>142</v>
      </c>
      <c r="E33" s="178">
        <v>210</v>
      </c>
      <c r="F33" s="146"/>
      <c r="G33" s="147"/>
      <c r="H33" s="135">
        <f t="shared" si="0"/>
        <v>0</v>
      </c>
      <c r="I33" s="142"/>
      <c r="J33" s="147"/>
      <c r="K33" s="171">
        <f t="shared" si="7"/>
        <v>0</v>
      </c>
      <c r="L33" s="41">
        <f t="shared" si="2"/>
        <v>0</v>
      </c>
      <c r="M33" s="135">
        <f t="shared" si="3"/>
        <v>0</v>
      </c>
      <c r="N33" s="135">
        <f t="shared" si="4"/>
        <v>0</v>
      </c>
      <c r="O33" s="135">
        <f t="shared" si="5"/>
        <v>0</v>
      </c>
      <c r="P33" s="172">
        <f t="shared" si="6"/>
        <v>0</v>
      </c>
      <c r="Q33" s="61" t="s">
        <v>46</v>
      </c>
    </row>
    <row r="34" spans="1:17" ht="22.5" x14ac:dyDescent="0.2">
      <c r="A34" s="36">
        <v>20</v>
      </c>
      <c r="B34" s="24" t="s">
        <v>163</v>
      </c>
      <c r="C34" s="138" t="s">
        <v>364</v>
      </c>
      <c r="D34" s="136" t="s">
        <v>91</v>
      </c>
      <c r="E34" s="137">
        <v>70</v>
      </c>
      <c r="F34" s="146"/>
      <c r="G34" s="147"/>
      <c r="H34" s="135">
        <f t="shared" si="0"/>
        <v>0</v>
      </c>
      <c r="I34" s="142"/>
      <c r="J34" s="147"/>
      <c r="K34" s="171">
        <f t="shared" si="7"/>
        <v>0</v>
      </c>
      <c r="L34" s="41">
        <f t="shared" si="2"/>
        <v>0</v>
      </c>
      <c r="M34" s="135">
        <f t="shared" si="3"/>
        <v>0</v>
      </c>
      <c r="N34" s="135">
        <f t="shared" si="4"/>
        <v>0</v>
      </c>
      <c r="O34" s="135">
        <f t="shared" si="5"/>
        <v>0</v>
      </c>
      <c r="P34" s="172">
        <f t="shared" si="6"/>
        <v>0</v>
      </c>
      <c r="Q34" s="61" t="s">
        <v>46</v>
      </c>
    </row>
    <row r="35" spans="1:17" ht="56.25" x14ac:dyDescent="0.2">
      <c r="A35" s="36">
        <v>21</v>
      </c>
      <c r="B35" s="24" t="s">
        <v>163</v>
      </c>
      <c r="C35" s="138" t="s">
        <v>365</v>
      </c>
      <c r="D35" s="136" t="s">
        <v>91</v>
      </c>
      <c r="E35" s="137">
        <v>73.5</v>
      </c>
      <c r="F35" s="146"/>
      <c r="G35" s="147"/>
      <c r="H35" s="135">
        <f t="shared" si="0"/>
        <v>0</v>
      </c>
      <c r="I35" s="142"/>
      <c r="J35" s="147"/>
      <c r="K35" s="171">
        <f t="shared" si="7"/>
        <v>0</v>
      </c>
      <c r="L35" s="41">
        <f t="shared" si="2"/>
        <v>0</v>
      </c>
      <c r="M35" s="135">
        <f t="shared" si="3"/>
        <v>0</v>
      </c>
      <c r="N35" s="135">
        <f t="shared" si="4"/>
        <v>0</v>
      </c>
      <c r="O35" s="135">
        <f t="shared" si="5"/>
        <v>0</v>
      </c>
      <c r="P35" s="172">
        <f t="shared" si="6"/>
        <v>0</v>
      </c>
      <c r="Q35" s="61" t="s">
        <v>46</v>
      </c>
    </row>
    <row r="36" spans="1:17" ht="22.5" x14ac:dyDescent="0.2">
      <c r="A36" s="36">
        <v>22</v>
      </c>
      <c r="B36" s="24" t="s">
        <v>163</v>
      </c>
      <c r="C36" s="138" t="s">
        <v>366</v>
      </c>
      <c r="D36" s="136" t="s">
        <v>68</v>
      </c>
      <c r="E36" s="137">
        <v>2</v>
      </c>
      <c r="F36" s="146"/>
      <c r="G36" s="147"/>
      <c r="H36" s="135">
        <f t="shared" si="0"/>
        <v>0</v>
      </c>
      <c r="I36" s="142"/>
      <c r="J36" s="147"/>
      <c r="K36" s="171">
        <f t="shared" si="7"/>
        <v>0</v>
      </c>
      <c r="L36" s="41">
        <f t="shared" si="2"/>
        <v>0</v>
      </c>
      <c r="M36" s="135">
        <f t="shared" si="3"/>
        <v>0</v>
      </c>
      <c r="N36" s="135">
        <f t="shared" si="4"/>
        <v>0</v>
      </c>
      <c r="O36" s="135">
        <f t="shared" si="5"/>
        <v>0</v>
      </c>
      <c r="P36" s="172">
        <f t="shared" si="6"/>
        <v>0</v>
      </c>
      <c r="Q36" s="61" t="s">
        <v>46</v>
      </c>
    </row>
    <row r="37" spans="1:17" ht="22.5" x14ac:dyDescent="0.2">
      <c r="A37" s="36">
        <v>23</v>
      </c>
      <c r="B37" s="24" t="s">
        <v>163</v>
      </c>
      <c r="C37" s="138" t="s">
        <v>367</v>
      </c>
      <c r="D37" s="136" t="s">
        <v>68</v>
      </c>
      <c r="E37" s="137">
        <v>2</v>
      </c>
      <c r="F37" s="146"/>
      <c r="G37" s="147"/>
      <c r="H37" s="135">
        <f t="shared" si="0"/>
        <v>0</v>
      </c>
      <c r="I37" s="142"/>
      <c r="J37" s="147"/>
      <c r="K37" s="171">
        <f t="shared" si="7"/>
        <v>0</v>
      </c>
      <c r="L37" s="41">
        <f t="shared" si="2"/>
        <v>0</v>
      </c>
      <c r="M37" s="135">
        <f t="shared" si="3"/>
        <v>0</v>
      </c>
      <c r="N37" s="135">
        <f t="shared" si="4"/>
        <v>0</v>
      </c>
      <c r="O37" s="135">
        <f t="shared" si="5"/>
        <v>0</v>
      </c>
      <c r="P37" s="172">
        <f t="shared" si="6"/>
        <v>0</v>
      </c>
      <c r="Q37" s="61" t="s">
        <v>46</v>
      </c>
    </row>
    <row r="38" spans="1:17" ht="22.5" x14ac:dyDescent="0.2">
      <c r="A38" s="36">
        <v>24</v>
      </c>
      <c r="B38" s="182"/>
      <c r="C38" s="179" t="s">
        <v>376</v>
      </c>
      <c r="D38" s="136"/>
      <c r="E38" s="183"/>
      <c r="F38" s="41"/>
      <c r="G38" s="135"/>
      <c r="H38" s="135">
        <f t="shared" ref="H38:H43" si="8">ROUND(F38*G38,2)</f>
        <v>0</v>
      </c>
      <c r="I38" s="135"/>
      <c r="J38" s="135"/>
      <c r="K38" s="171">
        <f t="shared" ref="K38:K43" si="9">SUM(H38:J38)</f>
        <v>0</v>
      </c>
      <c r="L38" s="166">
        <f t="shared" ref="L38:L43" si="10">ROUND(E38*F38,2)</f>
        <v>0</v>
      </c>
      <c r="M38" s="135">
        <f t="shared" ref="M38:M43" si="11">ROUND(H38*E38,2)</f>
        <v>0</v>
      </c>
      <c r="N38" s="135">
        <f t="shared" ref="N38:N43" si="12">ROUND(I38*E38,2)</f>
        <v>0</v>
      </c>
      <c r="O38" s="135">
        <f t="shared" ref="O38:O43" si="13">ROUND(J38*E38,2)</f>
        <v>0</v>
      </c>
      <c r="P38" s="171">
        <f t="shared" ref="P38:P43" si="14">SUM(M38:O38)</f>
        <v>0</v>
      </c>
      <c r="Q38" s="61" t="s">
        <v>391</v>
      </c>
    </row>
    <row r="39" spans="1:17" ht="11.25" customHeight="1" x14ac:dyDescent="0.2">
      <c r="A39" s="36">
        <v>25</v>
      </c>
      <c r="B39" s="304" t="s">
        <v>163</v>
      </c>
      <c r="C39" s="138" t="s">
        <v>377</v>
      </c>
      <c r="D39" s="136" t="s">
        <v>66</v>
      </c>
      <c r="E39" s="137">
        <v>100</v>
      </c>
      <c r="F39" s="41"/>
      <c r="G39" s="135"/>
      <c r="H39" s="135">
        <f t="shared" ref="H39:H49" si="15">ROUND(F39*G39,2)</f>
        <v>0</v>
      </c>
      <c r="I39" s="135"/>
      <c r="J39" s="135"/>
      <c r="K39" s="171">
        <f t="shared" ref="K39:K49" si="16">SUM(H39:J39)</f>
        <v>0</v>
      </c>
      <c r="L39" s="166">
        <f t="shared" ref="L39:L49" si="17">ROUND(E39*F39,2)</f>
        <v>0</v>
      </c>
      <c r="M39" s="135">
        <f t="shared" ref="M39:M49" si="18">ROUND(H39*E39,2)</f>
        <v>0</v>
      </c>
      <c r="N39" s="135">
        <f t="shared" ref="N39:N49" si="19">ROUND(I39*E39,2)</f>
        <v>0</v>
      </c>
      <c r="O39" s="135">
        <f t="shared" ref="O39:O49" si="20">ROUND(J39*E39,2)</f>
        <v>0</v>
      </c>
      <c r="P39" s="171">
        <f t="shared" ref="P39:P49" si="21">SUM(M39:O39)</f>
        <v>0</v>
      </c>
      <c r="Q39" s="61" t="s">
        <v>46</v>
      </c>
    </row>
    <row r="40" spans="1:17" x14ac:dyDescent="0.2">
      <c r="A40" s="36">
        <v>26</v>
      </c>
      <c r="B40" s="304"/>
      <c r="C40" s="138" t="s">
        <v>378</v>
      </c>
      <c r="D40" s="136" t="s">
        <v>83</v>
      </c>
      <c r="E40" s="137">
        <v>62.5</v>
      </c>
      <c r="F40" s="41"/>
      <c r="G40" s="135"/>
      <c r="H40" s="135">
        <f t="shared" si="15"/>
        <v>0</v>
      </c>
      <c r="I40" s="135"/>
      <c r="J40" s="135"/>
      <c r="K40" s="171">
        <f t="shared" si="16"/>
        <v>0</v>
      </c>
      <c r="L40" s="166">
        <f t="shared" si="17"/>
        <v>0</v>
      </c>
      <c r="M40" s="135">
        <f t="shared" si="18"/>
        <v>0</v>
      </c>
      <c r="N40" s="135">
        <f t="shared" si="19"/>
        <v>0</v>
      </c>
      <c r="O40" s="135">
        <f t="shared" si="20"/>
        <v>0</v>
      </c>
      <c r="P40" s="171">
        <f t="shared" si="21"/>
        <v>0</v>
      </c>
      <c r="Q40" s="61" t="s">
        <v>46</v>
      </c>
    </row>
    <row r="41" spans="1:17" ht="22.5" customHeight="1" x14ac:dyDescent="0.2">
      <c r="A41" s="36">
        <v>27</v>
      </c>
      <c r="B41" s="304"/>
      <c r="C41" s="138" t="s">
        <v>379</v>
      </c>
      <c r="D41" s="136" t="s">
        <v>66</v>
      </c>
      <c r="E41" s="137">
        <v>100</v>
      </c>
      <c r="F41" s="41"/>
      <c r="G41" s="135"/>
      <c r="H41" s="135">
        <f t="shared" si="15"/>
        <v>0</v>
      </c>
      <c r="I41" s="135"/>
      <c r="J41" s="135"/>
      <c r="K41" s="171">
        <f t="shared" si="16"/>
        <v>0</v>
      </c>
      <c r="L41" s="166">
        <f t="shared" si="17"/>
        <v>0</v>
      </c>
      <c r="M41" s="135">
        <f t="shared" si="18"/>
        <v>0</v>
      </c>
      <c r="N41" s="135">
        <f t="shared" si="19"/>
        <v>0</v>
      </c>
      <c r="O41" s="135">
        <f t="shared" si="20"/>
        <v>0</v>
      </c>
      <c r="P41" s="171">
        <f t="shared" si="21"/>
        <v>0</v>
      </c>
      <c r="Q41" s="61" t="s">
        <v>46</v>
      </c>
    </row>
    <row r="42" spans="1:17" x14ac:dyDescent="0.2">
      <c r="A42" s="36">
        <v>28</v>
      </c>
      <c r="B42" s="304"/>
      <c r="C42" s="138" t="s">
        <v>380</v>
      </c>
      <c r="D42" s="136" t="s">
        <v>66</v>
      </c>
      <c r="E42" s="137">
        <v>50</v>
      </c>
      <c r="F42" s="41"/>
      <c r="G42" s="135"/>
      <c r="H42" s="135">
        <f t="shared" si="15"/>
        <v>0</v>
      </c>
      <c r="I42" s="135"/>
      <c r="J42" s="135"/>
      <c r="K42" s="171">
        <f t="shared" si="16"/>
        <v>0</v>
      </c>
      <c r="L42" s="166">
        <f t="shared" si="17"/>
        <v>0</v>
      </c>
      <c r="M42" s="135">
        <f t="shared" si="18"/>
        <v>0</v>
      </c>
      <c r="N42" s="135">
        <f t="shared" si="19"/>
        <v>0</v>
      </c>
      <c r="O42" s="135">
        <f t="shared" si="20"/>
        <v>0</v>
      </c>
      <c r="P42" s="171">
        <f t="shared" si="21"/>
        <v>0</v>
      </c>
      <c r="Q42" s="61" t="s">
        <v>46</v>
      </c>
    </row>
    <row r="43" spans="1:17" ht="22.5" x14ac:dyDescent="0.2">
      <c r="A43" s="36">
        <v>29</v>
      </c>
      <c r="B43" s="304"/>
      <c r="C43" s="138" t="s">
        <v>381</v>
      </c>
      <c r="D43" s="136" t="s">
        <v>66</v>
      </c>
      <c r="E43" s="137">
        <v>50</v>
      </c>
      <c r="F43" s="41"/>
      <c r="G43" s="135"/>
      <c r="H43" s="135">
        <f t="shared" si="15"/>
        <v>0</v>
      </c>
      <c r="I43" s="135"/>
      <c r="J43" s="135"/>
      <c r="K43" s="171">
        <f t="shared" si="16"/>
        <v>0</v>
      </c>
      <c r="L43" s="166">
        <f t="shared" si="17"/>
        <v>0</v>
      </c>
      <c r="M43" s="135">
        <f t="shared" si="18"/>
        <v>0</v>
      </c>
      <c r="N43" s="135">
        <f t="shared" si="19"/>
        <v>0</v>
      </c>
      <c r="O43" s="135">
        <f t="shared" si="20"/>
        <v>0</v>
      </c>
      <c r="P43" s="171">
        <f t="shared" si="21"/>
        <v>0</v>
      </c>
      <c r="Q43" s="61" t="s">
        <v>46</v>
      </c>
    </row>
    <row r="44" spans="1:17" x14ac:dyDescent="0.2">
      <c r="A44" s="36">
        <v>30</v>
      </c>
      <c r="B44" s="24"/>
      <c r="C44" s="149" t="s">
        <v>368</v>
      </c>
      <c r="D44" s="144"/>
      <c r="E44" s="46"/>
      <c r="F44" s="41"/>
      <c r="G44" s="135"/>
      <c r="H44" s="135">
        <f t="shared" si="15"/>
        <v>0</v>
      </c>
      <c r="I44" s="135"/>
      <c r="J44" s="135"/>
      <c r="K44" s="171">
        <f t="shared" si="16"/>
        <v>0</v>
      </c>
      <c r="L44" s="166">
        <f t="shared" si="17"/>
        <v>0</v>
      </c>
      <c r="M44" s="135">
        <f t="shared" si="18"/>
        <v>0</v>
      </c>
      <c r="N44" s="135">
        <f t="shared" si="19"/>
        <v>0</v>
      </c>
      <c r="O44" s="135">
        <f t="shared" si="20"/>
        <v>0</v>
      </c>
      <c r="P44" s="171">
        <f t="shared" si="21"/>
        <v>0</v>
      </c>
      <c r="Q44" s="61"/>
    </row>
    <row r="45" spans="1:17" ht="22.5" x14ac:dyDescent="0.2">
      <c r="A45" s="36">
        <v>31</v>
      </c>
      <c r="B45" s="24" t="s">
        <v>163</v>
      </c>
      <c r="C45" s="138" t="s">
        <v>369</v>
      </c>
      <c r="D45" s="136" t="s">
        <v>68</v>
      </c>
      <c r="E45" s="46">
        <v>2</v>
      </c>
      <c r="F45" s="41"/>
      <c r="G45" s="135"/>
      <c r="H45" s="135">
        <f t="shared" si="15"/>
        <v>0</v>
      </c>
      <c r="I45" s="135"/>
      <c r="J45" s="135"/>
      <c r="K45" s="171">
        <f t="shared" si="16"/>
        <v>0</v>
      </c>
      <c r="L45" s="166">
        <f t="shared" si="17"/>
        <v>0</v>
      </c>
      <c r="M45" s="135">
        <f t="shared" si="18"/>
        <v>0</v>
      </c>
      <c r="N45" s="135">
        <f t="shared" si="19"/>
        <v>0</v>
      </c>
      <c r="O45" s="135">
        <f t="shared" si="20"/>
        <v>0</v>
      </c>
      <c r="P45" s="171">
        <f t="shared" si="21"/>
        <v>0</v>
      </c>
      <c r="Q45" s="61" t="s">
        <v>46</v>
      </c>
    </row>
    <row r="46" spans="1:17" x14ac:dyDescent="0.2">
      <c r="A46" s="36">
        <v>32</v>
      </c>
      <c r="B46" s="24"/>
      <c r="C46" s="149" t="s">
        <v>137</v>
      </c>
      <c r="D46" s="144"/>
      <c r="E46" s="46"/>
      <c r="F46" s="41"/>
      <c r="G46" s="135"/>
      <c r="H46" s="135">
        <f t="shared" si="15"/>
        <v>0</v>
      </c>
      <c r="I46" s="135"/>
      <c r="J46" s="135"/>
      <c r="K46" s="171">
        <f t="shared" si="16"/>
        <v>0</v>
      </c>
      <c r="L46" s="166">
        <f t="shared" si="17"/>
        <v>0</v>
      </c>
      <c r="M46" s="135">
        <f t="shared" si="18"/>
        <v>0</v>
      </c>
      <c r="N46" s="135">
        <f t="shared" si="19"/>
        <v>0</v>
      </c>
      <c r="O46" s="135">
        <f t="shared" si="20"/>
        <v>0</v>
      </c>
      <c r="P46" s="171">
        <f t="shared" si="21"/>
        <v>0</v>
      </c>
      <c r="Q46" s="61"/>
    </row>
    <row r="47" spans="1:17" ht="22.5" x14ac:dyDescent="0.2">
      <c r="A47" s="36">
        <v>33</v>
      </c>
      <c r="B47" s="24" t="s">
        <v>163</v>
      </c>
      <c r="C47" s="138" t="s">
        <v>370</v>
      </c>
      <c r="D47" s="136" t="s">
        <v>68</v>
      </c>
      <c r="E47" s="180">
        <v>18</v>
      </c>
      <c r="F47" s="41"/>
      <c r="G47" s="135"/>
      <c r="H47" s="135">
        <f t="shared" si="15"/>
        <v>0</v>
      </c>
      <c r="I47" s="135"/>
      <c r="J47" s="135"/>
      <c r="K47" s="171">
        <f t="shared" si="16"/>
        <v>0</v>
      </c>
      <c r="L47" s="166">
        <f t="shared" si="17"/>
        <v>0</v>
      </c>
      <c r="M47" s="135">
        <f t="shared" si="18"/>
        <v>0</v>
      </c>
      <c r="N47" s="135">
        <f t="shared" si="19"/>
        <v>0</v>
      </c>
      <c r="O47" s="135">
        <f t="shared" si="20"/>
        <v>0</v>
      </c>
      <c r="P47" s="171">
        <f t="shared" si="21"/>
        <v>0</v>
      </c>
      <c r="Q47" s="181" t="s">
        <v>46</v>
      </c>
    </row>
    <row r="48" spans="1:17" ht="22.5" x14ac:dyDescent="0.2">
      <c r="A48" s="36">
        <v>34</v>
      </c>
      <c r="B48" s="24" t="s">
        <v>163</v>
      </c>
      <c r="C48" s="40" t="s">
        <v>371</v>
      </c>
      <c r="D48" s="24" t="s">
        <v>68</v>
      </c>
      <c r="E48" s="46">
        <v>1</v>
      </c>
      <c r="F48" s="41"/>
      <c r="G48" s="135"/>
      <c r="H48" s="135">
        <f t="shared" si="15"/>
        <v>0</v>
      </c>
      <c r="I48" s="135"/>
      <c r="J48" s="135"/>
      <c r="K48" s="171">
        <f t="shared" si="16"/>
        <v>0</v>
      </c>
      <c r="L48" s="166">
        <f t="shared" si="17"/>
        <v>0</v>
      </c>
      <c r="M48" s="135">
        <f t="shared" si="18"/>
        <v>0</v>
      </c>
      <c r="N48" s="135">
        <f t="shared" si="19"/>
        <v>0</v>
      </c>
      <c r="O48" s="135">
        <f t="shared" si="20"/>
        <v>0</v>
      </c>
      <c r="P48" s="171">
        <f t="shared" si="21"/>
        <v>0</v>
      </c>
      <c r="Q48" s="61" t="s">
        <v>47</v>
      </c>
    </row>
    <row r="49" spans="1:17" ht="22.5" x14ac:dyDescent="0.2">
      <c r="A49" s="36">
        <v>35</v>
      </c>
      <c r="B49" s="24" t="s">
        <v>163</v>
      </c>
      <c r="C49" s="40" t="s">
        <v>388</v>
      </c>
      <c r="D49" s="24" t="s">
        <v>68</v>
      </c>
      <c r="E49" s="46">
        <v>3</v>
      </c>
      <c r="F49" s="41"/>
      <c r="G49" s="135"/>
      <c r="H49" s="135">
        <f t="shared" si="15"/>
        <v>0</v>
      </c>
      <c r="I49" s="135"/>
      <c r="J49" s="135"/>
      <c r="K49" s="171">
        <f t="shared" si="16"/>
        <v>0</v>
      </c>
      <c r="L49" s="166">
        <f t="shared" si="17"/>
        <v>0</v>
      </c>
      <c r="M49" s="135">
        <f t="shared" si="18"/>
        <v>0</v>
      </c>
      <c r="N49" s="135">
        <f t="shared" si="19"/>
        <v>0</v>
      </c>
      <c r="O49" s="135">
        <f t="shared" si="20"/>
        <v>0</v>
      </c>
      <c r="P49" s="171">
        <f t="shared" si="21"/>
        <v>0</v>
      </c>
      <c r="Q49" s="61" t="s">
        <v>47</v>
      </c>
    </row>
    <row r="50" spans="1:17" ht="22.5" x14ac:dyDescent="0.2">
      <c r="A50" s="36">
        <v>36</v>
      </c>
      <c r="B50" s="24" t="s">
        <v>163</v>
      </c>
      <c r="C50" s="40" t="s">
        <v>401</v>
      </c>
      <c r="D50" s="24" t="s">
        <v>68</v>
      </c>
      <c r="E50" s="46">
        <v>1</v>
      </c>
      <c r="F50" s="65"/>
      <c r="G50" s="147"/>
      <c r="H50" s="135">
        <f t="shared" ref="H49:H50" si="22">F50*G50</f>
        <v>0</v>
      </c>
      <c r="I50" s="142"/>
      <c r="J50" s="142"/>
      <c r="K50" s="171">
        <f t="shared" ref="K50" si="23">SUM(H50:J50)</f>
        <v>0</v>
      </c>
      <c r="L50" s="41">
        <f t="shared" ref="L49:L50" si="24">E50*F50</f>
        <v>0</v>
      </c>
      <c r="M50" s="135">
        <f t="shared" ref="M49:M50" si="25">H50*E50</f>
        <v>0</v>
      </c>
      <c r="N50" s="135">
        <f t="shared" ref="N49:N50" si="26">I50*E50</f>
        <v>0</v>
      </c>
      <c r="O50" s="135">
        <f t="shared" ref="O49:O50" si="27">J50*E50</f>
        <v>0</v>
      </c>
      <c r="P50" s="172">
        <f>SUM(M50:O50)</f>
        <v>0</v>
      </c>
      <c r="Q50" s="61" t="s">
        <v>47</v>
      </c>
    </row>
    <row r="51" spans="1:17" ht="12" customHeight="1" thickBot="1" x14ac:dyDescent="0.25">
      <c r="A51" s="286" t="s">
        <v>62</v>
      </c>
      <c r="B51" s="287"/>
      <c r="C51" s="287"/>
      <c r="D51" s="287"/>
      <c r="E51" s="287"/>
      <c r="F51" s="287"/>
      <c r="G51" s="287"/>
      <c r="H51" s="287"/>
      <c r="I51" s="287"/>
      <c r="J51" s="287"/>
      <c r="K51" s="288"/>
      <c r="L51" s="127">
        <f>SUM(L15:L50)</f>
        <v>0</v>
      </c>
      <c r="M51" s="128">
        <f>SUM(M15:M50)</f>
        <v>0</v>
      </c>
      <c r="N51" s="128">
        <f>SUM(N15:N50)</f>
        <v>0</v>
      </c>
      <c r="O51" s="128">
        <f>SUM(O15:O50)</f>
        <v>0</v>
      </c>
      <c r="P51" s="129">
        <f>SUM(P15:P50)</f>
        <v>0</v>
      </c>
    </row>
    <row r="52" spans="1:17" x14ac:dyDescent="0.2">
      <c r="A52" s="16"/>
      <c r="B52" s="16"/>
      <c r="C52" s="16"/>
      <c r="D52" s="16"/>
      <c r="E52" s="16"/>
      <c r="F52" s="16"/>
      <c r="G52" s="16"/>
      <c r="H52" s="16"/>
      <c r="I52" s="16"/>
      <c r="J52" s="16"/>
      <c r="K52" s="16"/>
      <c r="L52" s="16"/>
      <c r="M52" s="16"/>
      <c r="N52" s="16"/>
      <c r="O52" s="16"/>
      <c r="P52" s="16"/>
    </row>
    <row r="53" spans="1:17" x14ac:dyDescent="0.2">
      <c r="A53" s="16"/>
      <c r="B53" s="16"/>
      <c r="C53" s="16"/>
      <c r="D53" s="16"/>
      <c r="E53" s="16"/>
      <c r="F53" s="16"/>
      <c r="G53" s="16"/>
      <c r="H53" s="16"/>
      <c r="I53" s="16"/>
      <c r="J53" s="16"/>
      <c r="K53" s="16"/>
      <c r="L53" s="16"/>
      <c r="M53" s="16"/>
      <c r="N53" s="16"/>
      <c r="O53" s="16"/>
      <c r="P53" s="16"/>
    </row>
    <row r="54" spans="1:17" x14ac:dyDescent="0.2">
      <c r="A54" s="1" t="s">
        <v>14</v>
      </c>
      <c r="B54" s="16"/>
      <c r="C54" s="289">
        <f>'Kops n'!C36:H36</f>
        <v>0</v>
      </c>
      <c r="D54" s="289"/>
      <c r="E54" s="289"/>
      <c r="F54" s="289"/>
      <c r="G54" s="289"/>
      <c r="H54" s="289"/>
      <c r="I54" s="16"/>
      <c r="J54" s="16"/>
      <c r="K54" s="16"/>
      <c r="L54" s="16"/>
      <c r="M54" s="16"/>
      <c r="N54" s="16"/>
      <c r="O54" s="16"/>
      <c r="P54" s="16"/>
    </row>
    <row r="55" spans="1:17" x14ac:dyDescent="0.2">
      <c r="A55" s="16"/>
      <c r="B55" s="16"/>
      <c r="C55" s="215" t="s">
        <v>15</v>
      </c>
      <c r="D55" s="215"/>
      <c r="E55" s="215"/>
      <c r="F55" s="215"/>
      <c r="G55" s="215"/>
      <c r="H55" s="215"/>
      <c r="I55" s="16"/>
      <c r="J55" s="16"/>
      <c r="K55" s="16"/>
      <c r="L55" s="16"/>
      <c r="M55" s="16"/>
      <c r="N55" s="16"/>
      <c r="O55" s="16"/>
      <c r="P55" s="16"/>
    </row>
    <row r="56" spans="1:17" x14ac:dyDescent="0.2">
      <c r="A56" s="16"/>
      <c r="B56" s="16"/>
      <c r="C56" s="16"/>
      <c r="D56" s="16"/>
      <c r="E56" s="16"/>
      <c r="F56" s="16"/>
      <c r="G56" s="16"/>
      <c r="H56" s="16"/>
      <c r="I56" s="16"/>
      <c r="J56" s="16"/>
      <c r="K56" s="16"/>
      <c r="L56" s="16"/>
      <c r="M56" s="16"/>
      <c r="N56" s="16"/>
      <c r="O56" s="16"/>
      <c r="P56" s="16"/>
    </row>
    <row r="57" spans="1:17" x14ac:dyDescent="0.2">
      <c r="A57" s="237" t="str">
        <f>'Kops n'!A39:D39</f>
        <v>Tāme sastādīta 2023. gada __. __________</v>
      </c>
      <c r="B57" s="238"/>
      <c r="C57" s="238"/>
      <c r="D57" s="238"/>
      <c r="E57" s="16"/>
      <c r="F57" s="16"/>
      <c r="G57" s="16"/>
      <c r="H57" s="16"/>
      <c r="I57" s="16"/>
      <c r="J57" s="16"/>
      <c r="K57" s="16"/>
      <c r="L57" s="16"/>
      <c r="M57" s="16"/>
      <c r="N57" s="16"/>
      <c r="O57" s="16"/>
      <c r="P57" s="16"/>
    </row>
    <row r="58" spans="1:17" x14ac:dyDescent="0.2">
      <c r="A58" s="16"/>
      <c r="B58" s="16"/>
      <c r="C58" s="16"/>
      <c r="D58" s="16"/>
      <c r="E58" s="16"/>
      <c r="F58" s="16"/>
      <c r="G58" s="16"/>
      <c r="H58" s="16"/>
      <c r="I58" s="16"/>
      <c r="J58" s="16"/>
      <c r="K58" s="16"/>
      <c r="L58" s="16"/>
      <c r="M58" s="16"/>
      <c r="N58" s="16"/>
      <c r="O58" s="16"/>
      <c r="P58" s="16"/>
    </row>
    <row r="59" spans="1:17" x14ac:dyDescent="0.2">
      <c r="A59" s="1" t="s">
        <v>41</v>
      </c>
      <c r="B59" s="16"/>
      <c r="C59" s="289">
        <f>'Kops n'!C41:H41</f>
        <v>0</v>
      </c>
      <c r="D59" s="289"/>
      <c r="E59" s="289"/>
      <c r="F59" s="289"/>
      <c r="G59" s="289"/>
      <c r="H59" s="289"/>
      <c r="I59" s="16"/>
      <c r="J59" s="16"/>
      <c r="K59" s="16"/>
      <c r="L59" s="16"/>
      <c r="M59" s="16"/>
      <c r="N59" s="16"/>
      <c r="O59" s="16"/>
      <c r="P59" s="16"/>
    </row>
    <row r="60" spans="1:17" x14ac:dyDescent="0.2">
      <c r="A60" s="16"/>
      <c r="B60" s="16"/>
      <c r="C60" s="215" t="s">
        <v>15</v>
      </c>
      <c r="D60" s="215"/>
      <c r="E60" s="215"/>
      <c r="F60" s="215"/>
      <c r="G60" s="215"/>
      <c r="H60" s="215"/>
      <c r="I60" s="16"/>
      <c r="J60" s="16"/>
      <c r="K60" s="16"/>
      <c r="L60" s="16"/>
      <c r="M60" s="16"/>
      <c r="N60" s="16"/>
      <c r="O60" s="16"/>
      <c r="P60" s="16"/>
    </row>
    <row r="61" spans="1:17" x14ac:dyDescent="0.2">
      <c r="A61" s="16"/>
      <c r="B61" s="16"/>
      <c r="C61" s="16"/>
      <c r="D61" s="16"/>
      <c r="E61" s="16"/>
      <c r="F61" s="16"/>
      <c r="G61" s="16"/>
      <c r="H61" s="16"/>
      <c r="I61" s="16"/>
      <c r="J61" s="16"/>
      <c r="K61" s="16"/>
      <c r="L61" s="16"/>
      <c r="M61" s="16"/>
      <c r="N61" s="16"/>
      <c r="O61" s="16"/>
      <c r="P61" s="16"/>
    </row>
    <row r="62" spans="1:17" x14ac:dyDescent="0.2">
      <c r="A62" s="78" t="s">
        <v>16</v>
      </c>
      <c r="B62" s="42"/>
      <c r="C62" s="84">
        <f>'Kops n'!C44</f>
        <v>0</v>
      </c>
      <c r="D62" s="42"/>
      <c r="E62" s="16"/>
      <c r="F62" s="16"/>
      <c r="G62" s="16"/>
      <c r="H62" s="16"/>
      <c r="I62" s="16"/>
      <c r="J62" s="16"/>
      <c r="K62" s="16"/>
      <c r="L62" s="16"/>
      <c r="M62" s="16"/>
      <c r="N62" s="16"/>
      <c r="O62" s="16"/>
      <c r="P62" s="16"/>
    </row>
    <row r="63" spans="1:17" x14ac:dyDescent="0.2">
      <c r="A63" s="16"/>
      <c r="B63" s="16"/>
      <c r="C63" s="16"/>
      <c r="D63" s="16"/>
      <c r="E63" s="16"/>
      <c r="F63" s="16"/>
      <c r="G63" s="16"/>
      <c r="H63" s="16"/>
      <c r="I63" s="16"/>
      <c r="J63" s="16"/>
      <c r="K63" s="16"/>
      <c r="L63" s="16"/>
      <c r="M63" s="16"/>
      <c r="N63" s="16"/>
      <c r="O63" s="16"/>
      <c r="P63" s="16"/>
    </row>
  </sheetData>
  <mergeCells count="24">
    <mergeCell ref="C2:I2"/>
    <mergeCell ref="C3:I3"/>
    <mergeCell ref="D5:L5"/>
    <mergeCell ref="D6:L6"/>
    <mergeCell ref="D7:L7"/>
    <mergeCell ref="N9:O9"/>
    <mergeCell ref="A12:A13"/>
    <mergeCell ref="B12:B13"/>
    <mergeCell ref="C12:C13"/>
    <mergeCell ref="D12:D13"/>
    <mergeCell ref="E12:E13"/>
    <mergeCell ref="L12:P12"/>
    <mergeCell ref="C60:H60"/>
    <mergeCell ref="C4:I4"/>
    <mergeCell ref="F12:K12"/>
    <mergeCell ref="A9:F9"/>
    <mergeCell ref="J9:M9"/>
    <mergeCell ref="D8:L8"/>
    <mergeCell ref="A51:K51"/>
    <mergeCell ref="C54:H54"/>
    <mergeCell ref="C55:H55"/>
    <mergeCell ref="A57:D57"/>
    <mergeCell ref="C59:H59"/>
    <mergeCell ref="B39:B43"/>
  </mergeCells>
  <conditionalFormatting sqref="A14:B15 G15:G37 A16:A50 E45">
    <cfRule type="cellIs" dxfId="231" priority="147" operator="equal">
      <formula>0</formula>
    </cfRule>
  </conditionalFormatting>
  <conditionalFormatting sqref="A9:F9">
    <cfRule type="containsText" dxfId="230" priority="168" operator="containsText" text="Tāme sastādīta  20__. gada tirgus cenās, pamatojoties uz ___ daļas rasējumiem">
      <formula>NOT(ISERROR(SEARCH("Tāme sastādīta  20__. gada tirgus cenās, pamatojoties uz ___ daļas rasējumiem",A9)))</formula>
    </cfRule>
  </conditionalFormatting>
  <conditionalFormatting sqref="A51:K51">
    <cfRule type="containsText" dxfId="229" priority="152" operator="containsText" text="Tiešās izmaksas kopā, t. sk. darba devēja sociālais nodoklis __.__% ">
      <formula>NOT(ISERROR(SEARCH("Tiešās izmaksas kopā, t. sk. darba devēja sociālais nodoklis __.__% ",A51)))</formula>
    </cfRule>
  </conditionalFormatting>
  <conditionalFormatting sqref="B16:B39 D38:E40">
    <cfRule type="cellIs" dxfId="228" priority="10" operator="equal">
      <formula>0</formula>
    </cfRule>
  </conditionalFormatting>
  <conditionalFormatting sqref="C14:C19">
    <cfRule type="cellIs" dxfId="227" priority="125" operator="equal">
      <formula>0</formula>
    </cfRule>
  </conditionalFormatting>
  <conditionalFormatting sqref="C38:C42">
    <cfRule type="cellIs" dxfId="226" priority="7" operator="equal">
      <formula>0</formula>
    </cfRule>
  </conditionalFormatting>
  <conditionalFormatting sqref="C43:D43">
    <cfRule type="cellIs" dxfId="225" priority="8" operator="equal">
      <formula>0</formula>
    </cfRule>
  </conditionalFormatting>
  <conditionalFormatting sqref="C26:E29">
    <cfRule type="cellIs" dxfId="224" priority="116" operator="equal">
      <formula>0</formula>
    </cfRule>
  </conditionalFormatting>
  <conditionalFormatting sqref="C44:E44 C46:E46">
    <cfRule type="cellIs" dxfId="223" priority="119" operator="equal">
      <formula>0</formula>
    </cfRule>
  </conditionalFormatting>
  <conditionalFormatting sqref="C30:F37">
    <cfRule type="cellIs" dxfId="222" priority="113" operator="equal">
      <formula>0</formula>
    </cfRule>
  </conditionalFormatting>
  <conditionalFormatting sqref="C50:G50 C48:E49">
    <cfRule type="cellIs" dxfId="221" priority="1" operator="equal">
      <formula>0</formula>
    </cfRule>
  </conditionalFormatting>
  <conditionalFormatting sqref="C54:H54">
    <cfRule type="cellIs" dxfId="220" priority="161" operator="equal">
      <formula>0</formula>
    </cfRule>
  </conditionalFormatting>
  <conditionalFormatting sqref="C59:H59">
    <cfRule type="cellIs" dxfId="219" priority="162" operator="equal">
      <formula>0</formula>
    </cfRule>
  </conditionalFormatting>
  <conditionalFormatting sqref="C2:I2">
    <cfRule type="cellIs" dxfId="218" priority="167" operator="equal">
      <formula>0</formula>
    </cfRule>
  </conditionalFormatting>
  <conditionalFormatting sqref="C4:I4">
    <cfRule type="cellIs" dxfId="217" priority="159" operator="equal">
      <formula>0</formula>
    </cfRule>
  </conditionalFormatting>
  <conditionalFormatting sqref="D1">
    <cfRule type="cellIs" dxfId="216" priority="154" operator="equal">
      <formula>0</formula>
    </cfRule>
  </conditionalFormatting>
  <conditionalFormatting sqref="D41:D42">
    <cfRule type="cellIs" dxfId="215" priority="5" operator="equal">
      <formula>0</formula>
    </cfRule>
  </conditionalFormatting>
  <conditionalFormatting sqref="D15:F19">
    <cfRule type="cellIs" dxfId="214" priority="124" operator="equal">
      <formula>0</formula>
    </cfRule>
  </conditionalFormatting>
  <conditionalFormatting sqref="D14:G14">
    <cfRule type="cellIs" dxfId="213" priority="137" operator="equal">
      <formula>0</formula>
    </cfRule>
  </conditionalFormatting>
  <conditionalFormatting sqref="D5:L8">
    <cfRule type="cellIs" dxfId="212" priority="155" operator="equal">
      <formula>0</formula>
    </cfRule>
  </conditionalFormatting>
  <conditionalFormatting sqref="E21:F24">
    <cfRule type="cellIs" dxfId="211" priority="76" operator="equal">
      <formula>0</formula>
    </cfRule>
  </conditionalFormatting>
  <conditionalFormatting sqref="E47">
    <cfRule type="cellIs" dxfId="210" priority="18" operator="equal">
      <formula>0</formula>
    </cfRule>
  </conditionalFormatting>
  <conditionalFormatting sqref="F20:F29">
    <cfRule type="cellIs" dxfId="209" priority="75" operator="equal">
      <formula>0</formula>
    </cfRule>
  </conditionalFormatting>
  <conditionalFormatting sqref="H14:H49 K14:P50">
    <cfRule type="cellIs" dxfId="208" priority="12" operator="equal">
      <formula>0</formula>
    </cfRule>
  </conditionalFormatting>
  <conditionalFormatting sqref="H50">
    <cfRule type="cellIs" dxfId="207" priority="136" operator="equal">
      <formula>0</formula>
    </cfRule>
  </conditionalFormatting>
  <conditionalFormatting sqref="E41:E43 I14:J49 F38:G49">
    <cfRule type="cellIs" dxfId="205" priority="13" operator="equal">
      <formula>0</formula>
    </cfRule>
  </conditionalFormatting>
  <conditionalFormatting sqref="I50:J50">
    <cfRule type="cellIs" dxfId="204" priority="3" operator="equal">
      <formula>0</formula>
    </cfRule>
  </conditionalFormatting>
  <conditionalFormatting sqref="L51:P51">
    <cfRule type="cellIs" dxfId="203" priority="160" operator="equal">
      <formula>0</formula>
    </cfRule>
  </conditionalFormatting>
  <conditionalFormatting sqref="N9:O9">
    <cfRule type="cellIs" dxfId="202" priority="170" operator="equal">
      <formula>0</formula>
    </cfRule>
  </conditionalFormatting>
  <conditionalFormatting sqref="Q14:Q50 B44:B50">
    <cfRule type="cellIs" dxfId="201" priority="21" operator="equal">
      <formula>0</formula>
    </cfRule>
  </conditionalFormatting>
  <dataValidations count="1">
    <dataValidation type="list" allowBlank="1" showInputMessage="1" showErrorMessage="1" sqref="Q14:Q50" xr:uid="{7442DB0F-FE76-4562-8CED-9B255AA5B2F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64" operator="containsText" id="{B8C534A8-1389-4FB7-AB9D-1716933C5704}">
            <xm:f>NOT(ISERROR(SEARCH("Tāme sastādīta ____. gada ___. ______________",A57)))</xm:f>
            <xm:f>"Tāme sastādīta ____. gada ___. ______________"</xm:f>
            <x14:dxf>
              <font>
                <color auto="1"/>
              </font>
              <fill>
                <patternFill>
                  <bgColor rgb="FFC6EFCE"/>
                </patternFill>
              </fill>
            </x14:dxf>
          </x14:cfRule>
          <xm:sqref>A57</xm:sqref>
        </x14:conditionalFormatting>
        <x14:conditionalFormatting xmlns:xm="http://schemas.microsoft.com/office/excel/2006/main">
          <x14:cfRule type="containsText" priority="163" operator="containsText" id="{CE152A0A-42AE-4275-9336-5D218AD53D74}">
            <xm:f>NOT(ISERROR(SEARCH("Sertifikāta Nr. _________________________________",A62)))</xm:f>
            <xm:f>"Sertifikāta Nr. _________________________________"</xm:f>
            <x14:dxf>
              <font>
                <color auto="1"/>
              </font>
              <fill>
                <patternFill>
                  <bgColor rgb="FFC6EFCE"/>
                </patternFill>
              </fill>
            </x14:dxf>
          </x14:cfRule>
          <xm:sqref>A62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59"/>
  <sheetViews>
    <sheetView topLeftCell="A33" workbookViewId="0">
      <selection activeCell="Q54" sqref="Q5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'6a+c+n'!D1</f>
        <v>6</v>
      </c>
      <c r="E1" s="22"/>
      <c r="F1" s="22"/>
      <c r="G1" s="22"/>
      <c r="H1" s="22"/>
      <c r="I1" s="22"/>
      <c r="J1" s="22"/>
      <c r="N1" s="26"/>
      <c r="O1" s="27"/>
      <c r="P1" s="28"/>
    </row>
    <row r="2" spans="1:16" x14ac:dyDescent="0.2">
      <c r="A2" s="29"/>
      <c r="B2" s="29"/>
      <c r="C2" s="301" t="str">
        <f>'6a+c+n'!C2:I2</f>
        <v>Jumta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'6a+c+n'!A9</f>
        <v>Tāme sastādīta  2023. gada tirgus cenās, pamatojoties uz AR daļas rasējumiem</v>
      </c>
      <c r="B9" s="298"/>
      <c r="C9" s="298"/>
      <c r="D9" s="298"/>
      <c r="E9" s="298"/>
      <c r="F9" s="298"/>
      <c r="G9" s="31"/>
      <c r="H9" s="31"/>
      <c r="I9" s="31"/>
      <c r="J9" s="299" t="s">
        <v>45</v>
      </c>
      <c r="K9" s="299"/>
      <c r="L9" s="299"/>
      <c r="M9" s="299"/>
      <c r="N9" s="300">
        <f>P47</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ht="22.5" x14ac:dyDescent="0.2">
      <c r="A14" s="51">
        <f>IF(P14=0,0,IF(COUNTBLANK(P14)=1,0,COUNTA($P$14:P14)))</f>
        <v>0</v>
      </c>
      <c r="B14" s="24" t="str">
        <f>IF($C$4="Attiecināmās izmaksas",IF('6a+c+n'!$Q15="A",'6a+c+n'!B15,0),0)</f>
        <v>09-00000</v>
      </c>
      <c r="C14" s="24" t="str">
        <f>IF($C$4="Attiecināmās izmaksas",IF('6a+c+n'!$Q15="A",'6a+c+n'!C15,0),0)</f>
        <v>Cinkots skārds ar PURAL pārklājumu b=0.5mm, platums ~1350mm</v>
      </c>
      <c r="D14" s="24" t="str">
        <f>IF($C$4="Attiecināmās izmaksas",IF('6a+c+n'!$Q15="A",'6a+c+n'!D15,0),0)</f>
        <v>tm</v>
      </c>
      <c r="E14" s="46"/>
      <c r="F14" s="65"/>
      <c r="G14" s="116"/>
      <c r="H14" s="116">
        <f>IF($C$4="Attiecināmās izmaksas",IF('6a+c+n'!$Q15="A",'6a+c+n'!H15,0),0)</f>
        <v>0</v>
      </c>
      <c r="I14" s="116"/>
      <c r="J14" s="116"/>
      <c r="K14" s="117">
        <f>IF($C$4="Attiecināmās izmaksas",IF('6a+c+n'!$Q15="A",'6a+c+n'!K15,0),0)</f>
        <v>0</v>
      </c>
      <c r="L14" s="65">
        <f>IF($C$4="Attiecināmās izmaksas",IF('6a+c+n'!$Q15="A",'6a+c+n'!L15,0),0)</f>
        <v>0</v>
      </c>
      <c r="M14" s="116">
        <f>IF($C$4="Attiecināmās izmaksas",IF('6a+c+n'!$Q15="A",'6a+c+n'!M15,0),0)</f>
        <v>0</v>
      </c>
      <c r="N14" s="116">
        <f>IF($C$4="Attiecināmās izmaksas",IF('6a+c+n'!$Q15="A",'6a+c+n'!N15,0),0)</f>
        <v>0</v>
      </c>
      <c r="O14" s="116">
        <f>IF($C$4="Attiecināmās izmaksas",IF('6a+c+n'!$Q15="A",'6a+c+n'!O15,0),0)</f>
        <v>0</v>
      </c>
      <c r="P14" s="117">
        <f>IF($C$4="Attiecināmās izmaksas",IF('6a+c+n'!$Q15="A",'6a+c+n'!P15,0),0)</f>
        <v>0</v>
      </c>
    </row>
    <row r="15" spans="1:16" ht="22.5" x14ac:dyDescent="0.2">
      <c r="A15" s="51">
        <f>IF(P15=0,0,IF(COUNTBLANK(P15)=1,0,COUNTA($P$14:P15)))</f>
        <v>0</v>
      </c>
      <c r="B15" s="24" t="str">
        <f>IF($C$4="Attiecināmās izmaksas",IF('6a+c+n'!$Q16="A",'6a+c+n'!B16,0),0)</f>
        <v>09-00000</v>
      </c>
      <c r="C15" s="24" t="str">
        <f>IF($C$4="Attiecināmās izmaksas",IF('6a+c+n'!$Q16="A",'6a+c+n'!C16,0),0)</f>
        <v>Impregnēta koka brusa 50x50mm, t.sk. stiprinājumi</v>
      </c>
      <c r="D15" s="24" t="str">
        <f>IF($C$4="Attiecināmās izmaksas",IF('6a+c+n'!$Q16="A",'6a+c+n'!D16,0),0)</f>
        <v>tm</v>
      </c>
      <c r="E15" s="46"/>
      <c r="F15" s="65"/>
      <c r="G15" s="116"/>
      <c r="H15" s="116">
        <f>IF($C$4="Attiecināmās izmaksas",IF('6a+c+n'!$Q16="A",'6a+c+n'!H16,0),0)</f>
        <v>0</v>
      </c>
      <c r="I15" s="116"/>
      <c r="J15" s="116"/>
      <c r="K15" s="117">
        <f>IF($C$4="Attiecināmās izmaksas",IF('6a+c+n'!$Q16="A",'6a+c+n'!K16,0),0)</f>
        <v>0</v>
      </c>
      <c r="L15" s="65">
        <f>IF($C$4="Attiecināmās izmaksas",IF('6a+c+n'!$Q16="A",'6a+c+n'!L16,0),0)</f>
        <v>0</v>
      </c>
      <c r="M15" s="116">
        <f>IF($C$4="Attiecināmās izmaksas",IF('6a+c+n'!$Q16="A",'6a+c+n'!M16,0),0)</f>
        <v>0</v>
      </c>
      <c r="N15" s="116">
        <f>IF($C$4="Attiecināmās izmaksas",IF('6a+c+n'!$Q16="A",'6a+c+n'!N16,0),0)</f>
        <v>0</v>
      </c>
      <c r="O15" s="116">
        <f>IF($C$4="Attiecināmās izmaksas",IF('6a+c+n'!$Q16="A",'6a+c+n'!O16,0),0)</f>
        <v>0</v>
      </c>
      <c r="P15" s="117">
        <f>IF($C$4="Attiecināmās izmaksas",IF('6a+c+n'!$Q16="A",'6a+c+n'!P16,0),0)</f>
        <v>0</v>
      </c>
    </row>
    <row r="16" spans="1:16" ht="22.5" x14ac:dyDescent="0.2">
      <c r="A16" s="51">
        <f>IF(P16=0,0,IF(COUNTBLANK(P16)=1,0,COUNTA($P$14:P16)))</f>
        <v>0</v>
      </c>
      <c r="B16" s="24" t="str">
        <f>IF($C$4="Attiecināmās izmaksas",IF('6a+c+n'!$Q17="A",'6a+c+n'!B17,0),0)</f>
        <v>09-00000</v>
      </c>
      <c r="C16" s="24" t="str">
        <f>IF($C$4="Attiecināmās izmaksas",IF('6a+c+n'!$Q17="A",'6a+c+n'!C17,0),0)</f>
        <v>Bitumena ruļļu materiāls</v>
      </c>
      <c r="D16" s="24" t="str">
        <f>IF($C$4="Attiecināmās izmaksas",IF('6a+c+n'!$Q17="A",'6a+c+n'!D17,0),0)</f>
        <v>m2</v>
      </c>
      <c r="E16" s="46"/>
      <c r="F16" s="65"/>
      <c r="G16" s="116"/>
      <c r="H16" s="116">
        <f>IF($C$4="Attiecināmās izmaksas",IF('6a+c+n'!$Q17="A",'6a+c+n'!H17,0),0)</f>
        <v>0</v>
      </c>
      <c r="I16" s="116"/>
      <c r="J16" s="116"/>
      <c r="K16" s="117">
        <f>IF($C$4="Attiecināmās izmaksas",IF('6a+c+n'!$Q17="A",'6a+c+n'!K17,0),0)</f>
        <v>0</v>
      </c>
      <c r="L16" s="65">
        <f>IF($C$4="Attiecināmās izmaksas",IF('6a+c+n'!$Q17="A",'6a+c+n'!L17,0),0)</f>
        <v>0</v>
      </c>
      <c r="M16" s="116">
        <f>IF($C$4="Attiecināmās izmaksas",IF('6a+c+n'!$Q17="A",'6a+c+n'!M17,0),0)</f>
        <v>0</v>
      </c>
      <c r="N16" s="116">
        <f>IF($C$4="Attiecināmās izmaksas",IF('6a+c+n'!$Q17="A",'6a+c+n'!N17,0),0)</f>
        <v>0</v>
      </c>
      <c r="O16" s="116">
        <f>IF($C$4="Attiecināmās izmaksas",IF('6a+c+n'!$Q17="A",'6a+c+n'!O17,0),0)</f>
        <v>0</v>
      </c>
      <c r="P16" s="117">
        <f>IF($C$4="Attiecināmās izmaksas",IF('6a+c+n'!$Q17="A",'6a+c+n'!P17,0),0)</f>
        <v>0</v>
      </c>
    </row>
    <row r="17" spans="1:16" ht="22.5" x14ac:dyDescent="0.2">
      <c r="A17" s="51">
        <f>IF(P17=0,0,IF(COUNTBLANK(P17)=1,0,COUNTA($P$14:P17)))</f>
        <v>0</v>
      </c>
      <c r="B17" s="24" t="str">
        <f>IF($C$4="Attiecināmās izmaksas",IF('6a+c+n'!$Q18="A",'6a+c+n'!B18,0),0)</f>
        <v>09-00000</v>
      </c>
      <c r="C17" s="24" t="str">
        <f>IF($C$4="Attiecināmās izmaksas",IF('6a+c+n'!$Q18="A",'6a+c+n'!C18,0),0)</f>
        <v>Mitrumizturīgs saplāksnis b=15mm</v>
      </c>
      <c r="D17" s="24" t="str">
        <f>IF($C$4="Attiecināmās izmaksas",IF('6a+c+n'!$Q18="A",'6a+c+n'!D18,0),0)</f>
        <v>m2</v>
      </c>
      <c r="E17" s="46"/>
      <c r="F17" s="65"/>
      <c r="G17" s="116"/>
      <c r="H17" s="116">
        <f>IF($C$4="Attiecināmās izmaksas",IF('6a+c+n'!$Q18="A",'6a+c+n'!H18,0),0)</f>
        <v>0</v>
      </c>
      <c r="I17" s="116"/>
      <c r="J17" s="116"/>
      <c r="K17" s="117">
        <f>IF($C$4="Attiecināmās izmaksas",IF('6a+c+n'!$Q18="A",'6a+c+n'!K18,0),0)</f>
        <v>0</v>
      </c>
      <c r="L17" s="65">
        <f>IF($C$4="Attiecināmās izmaksas",IF('6a+c+n'!$Q18="A",'6a+c+n'!L18,0),0)</f>
        <v>0</v>
      </c>
      <c r="M17" s="116">
        <f>IF($C$4="Attiecināmās izmaksas",IF('6a+c+n'!$Q18="A",'6a+c+n'!M18,0),0)</f>
        <v>0</v>
      </c>
      <c r="N17" s="116">
        <f>IF($C$4="Attiecināmās izmaksas",IF('6a+c+n'!$Q18="A",'6a+c+n'!N18,0),0)</f>
        <v>0</v>
      </c>
      <c r="O17" s="116">
        <f>IF($C$4="Attiecināmās izmaksas",IF('6a+c+n'!$Q18="A",'6a+c+n'!O18,0),0)</f>
        <v>0</v>
      </c>
      <c r="P17" s="117">
        <f>IF($C$4="Attiecināmās izmaksas",IF('6a+c+n'!$Q18="A",'6a+c+n'!P18,0),0)</f>
        <v>0</v>
      </c>
    </row>
    <row r="18" spans="1:16" ht="22.5" x14ac:dyDescent="0.2">
      <c r="A18" s="51">
        <f>IF(P18=0,0,IF(COUNTBLANK(P18)=1,0,COUNTA($P$14:P18)))</f>
        <v>0</v>
      </c>
      <c r="B18" s="24" t="str">
        <f>IF($C$4="Attiecināmās izmaksas",IF('6a+c+n'!$Q19="A",'6a+c+n'!B19,0),0)</f>
        <v>09-00000</v>
      </c>
      <c r="C18" s="24" t="str">
        <f>IF($C$4="Attiecināmās izmaksas",IF('6a+c+n'!$Q19="A",'6a+c+n'!C19,0),0)</f>
        <v>Impregnēta koka brusas 75x50, t.sk. stiprinājumi</v>
      </c>
      <c r="D18" s="24" t="str">
        <f>IF($C$4="Attiecināmās izmaksas",IF('6a+c+n'!$Q19="A",'6a+c+n'!D19,0),0)</f>
        <v>tm</v>
      </c>
      <c r="E18" s="46"/>
      <c r="F18" s="65"/>
      <c r="G18" s="116"/>
      <c r="H18" s="116">
        <f>IF($C$4="Attiecināmās izmaksas",IF('6a+c+n'!$Q19="A",'6a+c+n'!H19,0),0)</f>
        <v>0</v>
      </c>
      <c r="I18" s="116"/>
      <c r="J18" s="116"/>
      <c r="K18" s="117">
        <f>IF($C$4="Attiecināmās izmaksas",IF('6a+c+n'!$Q19="A",'6a+c+n'!K19,0),0)</f>
        <v>0</v>
      </c>
      <c r="L18" s="65">
        <f>IF($C$4="Attiecināmās izmaksas",IF('6a+c+n'!$Q19="A",'6a+c+n'!L19,0),0)</f>
        <v>0</v>
      </c>
      <c r="M18" s="116">
        <f>IF($C$4="Attiecināmās izmaksas",IF('6a+c+n'!$Q19="A",'6a+c+n'!M19,0),0)</f>
        <v>0</v>
      </c>
      <c r="N18" s="116">
        <f>IF($C$4="Attiecināmās izmaksas",IF('6a+c+n'!$Q19="A",'6a+c+n'!N19,0),0)</f>
        <v>0</v>
      </c>
      <c r="O18" s="116">
        <f>IF($C$4="Attiecināmās izmaksas",IF('6a+c+n'!$Q19="A",'6a+c+n'!O19,0),0)</f>
        <v>0</v>
      </c>
      <c r="P18" s="117">
        <f>IF($C$4="Attiecināmās izmaksas",IF('6a+c+n'!$Q19="A",'6a+c+n'!P19,0),0)</f>
        <v>0</v>
      </c>
    </row>
    <row r="19" spans="1:16" x14ac:dyDescent="0.2">
      <c r="A19" s="51">
        <f>IF(P19=0,0,IF(COUNTBLANK(P19)=1,0,COUNTA($P$14:P19)))</f>
        <v>0</v>
      </c>
      <c r="B19" s="24">
        <f>IF($C$4="Attiecināmās izmaksas",IF('6a+c+n'!$Q20="A",'6a+c+n'!B20,0),0)</f>
        <v>0</v>
      </c>
      <c r="C19" s="24">
        <f>IF($C$4="Attiecināmās izmaksas",IF('6a+c+n'!$Q20="A",'6a+c+n'!C20,0),0)</f>
        <v>0</v>
      </c>
      <c r="D19" s="24">
        <f>IF($C$4="Attiecināmās izmaksas",IF('6a+c+n'!$Q20="A",'6a+c+n'!D20,0),0)</f>
        <v>0</v>
      </c>
      <c r="E19" s="46"/>
      <c r="F19" s="65"/>
      <c r="G19" s="116"/>
      <c r="H19" s="116">
        <f>IF($C$4="Attiecināmās izmaksas",IF('6a+c+n'!$Q20="A",'6a+c+n'!H20,0),0)</f>
        <v>0</v>
      </c>
      <c r="I19" s="116"/>
      <c r="J19" s="116"/>
      <c r="K19" s="117">
        <f>IF($C$4="Attiecināmās izmaksas",IF('6a+c+n'!$Q20="A",'6a+c+n'!K20,0),0)</f>
        <v>0</v>
      </c>
      <c r="L19" s="65">
        <f>IF($C$4="Attiecināmās izmaksas",IF('6a+c+n'!$Q20="A",'6a+c+n'!L20,0),0)</f>
        <v>0</v>
      </c>
      <c r="M19" s="116">
        <f>IF($C$4="Attiecināmās izmaksas",IF('6a+c+n'!$Q20="A",'6a+c+n'!M20,0),0)</f>
        <v>0</v>
      </c>
      <c r="N19" s="116">
        <f>IF($C$4="Attiecināmās izmaksas",IF('6a+c+n'!$Q20="A",'6a+c+n'!N20,0),0)</f>
        <v>0</v>
      </c>
      <c r="O19" s="116">
        <f>IF($C$4="Attiecināmās izmaksas",IF('6a+c+n'!$Q20="A",'6a+c+n'!O20,0),0)</f>
        <v>0</v>
      </c>
      <c r="P19" s="117">
        <f>IF($C$4="Attiecināmās izmaksas",IF('6a+c+n'!$Q20="A",'6a+c+n'!P20,0),0)</f>
        <v>0</v>
      </c>
    </row>
    <row r="20" spans="1:16" hidden="1" x14ac:dyDescent="0.2">
      <c r="A20" s="51">
        <f>IF(P20=0,0,IF(COUNTBLANK(P20)=1,0,COUNTA($P$14:P20)))</f>
        <v>0</v>
      </c>
      <c r="B20" s="24">
        <f>IF($C$4="Attiecināmās izmaksas",IF('6a+c+n'!$Q21="A",'6a+c+n'!B21,0),0)</f>
        <v>0</v>
      </c>
      <c r="C20" s="24">
        <f>IF($C$4="Attiecināmās izmaksas",IF('6a+c+n'!$Q21="A",'6a+c+n'!C21,0),0)</f>
        <v>0</v>
      </c>
      <c r="D20" s="24">
        <f>IF($C$4="Attiecināmās izmaksas",IF('6a+c+n'!$Q21="A",'6a+c+n'!D21,0),0)</f>
        <v>0</v>
      </c>
      <c r="E20" s="46"/>
      <c r="F20" s="65"/>
      <c r="G20" s="116"/>
      <c r="H20" s="116">
        <f>IF($C$4="Attiecināmās izmaksas",IF('6a+c+n'!$Q21="A",'6a+c+n'!H21,0),0)</f>
        <v>0</v>
      </c>
      <c r="I20" s="116"/>
      <c r="J20" s="116"/>
      <c r="K20" s="117">
        <f>IF($C$4="Attiecināmās izmaksas",IF('6a+c+n'!$Q21="A",'6a+c+n'!K21,0),0)</f>
        <v>0</v>
      </c>
      <c r="L20" s="65">
        <f>IF($C$4="Attiecināmās izmaksas",IF('6a+c+n'!$Q21="A",'6a+c+n'!L21,0),0)</f>
        <v>0</v>
      </c>
      <c r="M20" s="116">
        <f>IF($C$4="Attiecināmās izmaksas",IF('6a+c+n'!$Q21="A",'6a+c+n'!M21,0),0)</f>
        <v>0</v>
      </c>
      <c r="N20" s="116">
        <f>IF($C$4="Attiecināmās izmaksas",IF('6a+c+n'!$Q21="A",'6a+c+n'!N21,0),0)</f>
        <v>0</v>
      </c>
      <c r="O20" s="116">
        <f>IF($C$4="Attiecināmās izmaksas",IF('6a+c+n'!$Q21="A",'6a+c+n'!O21,0),0)</f>
        <v>0</v>
      </c>
      <c r="P20" s="117">
        <f>IF($C$4="Attiecināmās izmaksas",IF('6a+c+n'!$Q21="A",'6a+c+n'!P21,0),0)</f>
        <v>0</v>
      </c>
    </row>
    <row r="21" spans="1:16" hidden="1" x14ac:dyDescent="0.2">
      <c r="A21" s="51">
        <f>IF(P21=0,0,IF(COUNTBLANK(P21)=1,0,COUNTA($P$14:P21)))</f>
        <v>0</v>
      </c>
      <c r="B21" s="24">
        <f>IF($C$4="Attiecināmās izmaksas",IF('6a+c+n'!$Q22="A",'6a+c+n'!B22,0),0)</f>
        <v>0</v>
      </c>
      <c r="C21" s="24">
        <f>IF($C$4="Attiecināmās izmaksas",IF('6a+c+n'!$Q22="A",'6a+c+n'!C22,0),0)</f>
        <v>0</v>
      </c>
      <c r="D21" s="24">
        <f>IF($C$4="Attiecināmās izmaksas",IF('6a+c+n'!$Q22="A",'6a+c+n'!D22,0),0)</f>
        <v>0</v>
      </c>
      <c r="E21" s="46"/>
      <c r="F21" s="65"/>
      <c r="G21" s="116"/>
      <c r="H21" s="116">
        <f>IF($C$4="Attiecināmās izmaksas",IF('6a+c+n'!$Q22="A",'6a+c+n'!H22,0),0)</f>
        <v>0</v>
      </c>
      <c r="I21" s="116"/>
      <c r="J21" s="116"/>
      <c r="K21" s="117">
        <f>IF($C$4="Attiecināmās izmaksas",IF('6a+c+n'!$Q22="A",'6a+c+n'!K22,0),0)</f>
        <v>0</v>
      </c>
      <c r="L21" s="65">
        <f>IF($C$4="Attiecināmās izmaksas",IF('6a+c+n'!$Q22="A",'6a+c+n'!L22,0),0)</f>
        <v>0</v>
      </c>
      <c r="M21" s="116">
        <f>IF($C$4="Attiecināmās izmaksas",IF('6a+c+n'!$Q22="A",'6a+c+n'!M22,0),0)</f>
        <v>0</v>
      </c>
      <c r="N21" s="116">
        <f>IF($C$4="Attiecināmās izmaksas",IF('6a+c+n'!$Q22="A",'6a+c+n'!N22,0),0)</f>
        <v>0</v>
      </c>
      <c r="O21" s="116">
        <f>IF($C$4="Attiecināmās izmaksas",IF('6a+c+n'!$Q22="A",'6a+c+n'!O22,0),0)</f>
        <v>0</v>
      </c>
      <c r="P21" s="117">
        <f>IF($C$4="Attiecināmās izmaksas",IF('6a+c+n'!$Q22="A",'6a+c+n'!P22,0),0)</f>
        <v>0</v>
      </c>
    </row>
    <row r="22" spans="1:16" hidden="1" x14ac:dyDescent="0.2">
      <c r="A22" s="51">
        <f>IF(P22=0,0,IF(COUNTBLANK(P22)=1,0,COUNTA($P$14:P22)))</f>
        <v>0</v>
      </c>
      <c r="B22" s="24">
        <f>IF($C$4="Attiecināmās izmaksas",IF('6a+c+n'!$Q23="A",'6a+c+n'!B23,0),0)</f>
        <v>0</v>
      </c>
      <c r="C22" s="24">
        <f>IF($C$4="Attiecināmās izmaksas",IF('6a+c+n'!$Q23="A",'6a+c+n'!C23,0),0)</f>
        <v>0</v>
      </c>
      <c r="D22" s="24">
        <f>IF($C$4="Attiecināmās izmaksas",IF('6a+c+n'!$Q23="A",'6a+c+n'!D23,0),0)</f>
        <v>0</v>
      </c>
      <c r="E22" s="46"/>
      <c r="F22" s="65"/>
      <c r="G22" s="116"/>
      <c r="H22" s="116">
        <f>IF($C$4="Attiecināmās izmaksas",IF('6a+c+n'!$Q23="A",'6a+c+n'!H23,0),0)</f>
        <v>0</v>
      </c>
      <c r="I22" s="116"/>
      <c r="J22" s="116"/>
      <c r="K22" s="117">
        <f>IF($C$4="Attiecināmās izmaksas",IF('6a+c+n'!$Q23="A",'6a+c+n'!K23,0),0)</f>
        <v>0</v>
      </c>
      <c r="L22" s="65">
        <f>IF($C$4="Attiecināmās izmaksas",IF('6a+c+n'!$Q23="A",'6a+c+n'!L23,0),0)</f>
        <v>0</v>
      </c>
      <c r="M22" s="116">
        <f>IF($C$4="Attiecināmās izmaksas",IF('6a+c+n'!$Q23="A",'6a+c+n'!M23,0),0)</f>
        <v>0</v>
      </c>
      <c r="N22" s="116">
        <f>IF($C$4="Attiecināmās izmaksas",IF('6a+c+n'!$Q23="A",'6a+c+n'!N23,0),0)</f>
        <v>0</v>
      </c>
      <c r="O22" s="116">
        <f>IF($C$4="Attiecināmās izmaksas",IF('6a+c+n'!$Q23="A",'6a+c+n'!O23,0),0)</f>
        <v>0</v>
      </c>
      <c r="P22" s="117">
        <f>IF($C$4="Attiecināmās izmaksas",IF('6a+c+n'!$Q23="A",'6a+c+n'!P23,0),0)</f>
        <v>0</v>
      </c>
    </row>
    <row r="23" spans="1:16" hidden="1" x14ac:dyDescent="0.2">
      <c r="A23" s="51">
        <f>IF(P23=0,0,IF(COUNTBLANK(P23)=1,0,COUNTA($P$14:P23)))</f>
        <v>0</v>
      </c>
      <c r="B23" s="24">
        <f>IF($C$4="Attiecināmās izmaksas",IF('6a+c+n'!$Q24="A",'6a+c+n'!B24,0),0)</f>
        <v>0</v>
      </c>
      <c r="C23" s="24">
        <f>IF($C$4="Attiecināmās izmaksas",IF('6a+c+n'!$Q24="A",'6a+c+n'!C24,0),0)</f>
        <v>0</v>
      </c>
      <c r="D23" s="24">
        <f>IF($C$4="Attiecināmās izmaksas",IF('6a+c+n'!$Q24="A",'6a+c+n'!D24,0),0)</f>
        <v>0</v>
      </c>
      <c r="E23" s="46"/>
      <c r="F23" s="65"/>
      <c r="G23" s="116"/>
      <c r="H23" s="116">
        <f>IF($C$4="Attiecināmās izmaksas",IF('6a+c+n'!$Q24="A",'6a+c+n'!H24,0),0)</f>
        <v>0</v>
      </c>
      <c r="I23" s="116"/>
      <c r="J23" s="116"/>
      <c r="K23" s="117">
        <f>IF($C$4="Attiecināmās izmaksas",IF('6a+c+n'!$Q24="A",'6a+c+n'!K24,0),0)</f>
        <v>0</v>
      </c>
      <c r="L23" s="65">
        <f>IF($C$4="Attiecināmās izmaksas",IF('6a+c+n'!$Q24="A",'6a+c+n'!L24,0),0)</f>
        <v>0</v>
      </c>
      <c r="M23" s="116">
        <f>IF($C$4="Attiecināmās izmaksas",IF('6a+c+n'!$Q24="A",'6a+c+n'!M24,0),0)</f>
        <v>0</v>
      </c>
      <c r="N23" s="116">
        <f>IF($C$4="Attiecināmās izmaksas",IF('6a+c+n'!$Q24="A",'6a+c+n'!N24,0),0)</f>
        <v>0</v>
      </c>
      <c r="O23" s="116">
        <f>IF($C$4="Attiecināmās izmaksas",IF('6a+c+n'!$Q24="A",'6a+c+n'!O24,0),0)</f>
        <v>0</v>
      </c>
      <c r="P23" s="117">
        <f>IF($C$4="Attiecināmās izmaksas",IF('6a+c+n'!$Q24="A",'6a+c+n'!P24,0),0)</f>
        <v>0</v>
      </c>
    </row>
    <row r="24" spans="1:16" hidden="1" x14ac:dyDescent="0.2">
      <c r="A24" s="51">
        <f>IF(P24=0,0,IF(COUNTBLANK(P24)=1,0,COUNTA($P$14:P24)))</f>
        <v>0</v>
      </c>
      <c r="B24" s="24">
        <f>IF($C$4="Attiecināmās izmaksas",IF('6a+c+n'!$Q25="A",'6a+c+n'!B25,0),0)</f>
        <v>0</v>
      </c>
      <c r="C24" s="24">
        <f>IF($C$4="Attiecināmās izmaksas",IF('6a+c+n'!$Q25="A",'6a+c+n'!C25,0),0)</f>
        <v>0</v>
      </c>
      <c r="D24" s="24">
        <f>IF($C$4="Attiecināmās izmaksas",IF('6a+c+n'!$Q25="A",'6a+c+n'!D25,0),0)</f>
        <v>0</v>
      </c>
      <c r="E24" s="46"/>
      <c r="F24" s="65"/>
      <c r="G24" s="116"/>
      <c r="H24" s="116">
        <f>IF($C$4="Attiecināmās izmaksas",IF('6a+c+n'!$Q25="A",'6a+c+n'!H25,0),0)</f>
        <v>0</v>
      </c>
      <c r="I24" s="116"/>
      <c r="J24" s="116"/>
      <c r="K24" s="117">
        <f>IF($C$4="Attiecināmās izmaksas",IF('6a+c+n'!$Q25="A",'6a+c+n'!K25,0),0)</f>
        <v>0</v>
      </c>
      <c r="L24" s="65">
        <f>IF($C$4="Attiecināmās izmaksas",IF('6a+c+n'!$Q25="A",'6a+c+n'!L25,0),0)</f>
        <v>0</v>
      </c>
      <c r="M24" s="116">
        <f>IF($C$4="Attiecināmās izmaksas",IF('6a+c+n'!$Q25="A",'6a+c+n'!M25,0),0)</f>
        <v>0</v>
      </c>
      <c r="N24" s="116">
        <f>IF($C$4="Attiecināmās izmaksas",IF('6a+c+n'!$Q25="A",'6a+c+n'!N25,0),0)</f>
        <v>0</v>
      </c>
      <c r="O24" s="116">
        <f>IF($C$4="Attiecināmās izmaksas",IF('6a+c+n'!$Q25="A",'6a+c+n'!O25,0),0)</f>
        <v>0</v>
      </c>
      <c r="P24" s="117">
        <f>IF($C$4="Attiecināmās izmaksas",IF('6a+c+n'!$Q25="A",'6a+c+n'!P25,0),0)</f>
        <v>0</v>
      </c>
    </row>
    <row r="25" spans="1:16" hidden="1" x14ac:dyDescent="0.2">
      <c r="A25" s="51">
        <f>IF(P25=0,0,IF(COUNTBLANK(P25)=1,0,COUNTA($P$14:P25)))</f>
        <v>0</v>
      </c>
      <c r="B25" s="24">
        <f>IF($C$4="Attiecināmās izmaksas",IF('6a+c+n'!$Q26="A",'6a+c+n'!B26,0),0)</f>
        <v>0</v>
      </c>
      <c r="C25" s="24">
        <f>IF($C$4="Attiecināmās izmaksas",IF('6a+c+n'!$Q26="A",'6a+c+n'!C26,0),0)</f>
        <v>0</v>
      </c>
      <c r="D25" s="24">
        <f>IF($C$4="Attiecināmās izmaksas",IF('6a+c+n'!$Q26="A",'6a+c+n'!D26,0),0)</f>
        <v>0</v>
      </c>
      <c r="E25" s="46"/>
      <c r="F25" s="65"/>
      <c r="G25" s="116"/>
      <c r="H25" s="116">
        <f>IF($C$4="Attiecināmās izmaksas",IF('6a+c+n'!$Q26="A",'6a+c+n'!H26,0),0)</f>
        <v>0</v>
      </c>
      <c r="I25" s="116"/>
      <c r="J25" s="116"/>
      <c r="K25" s="117">
        <f>IF($C$4="Attiecināmās izmaksas",IF('6a+c+n'!$Q26="A",'6a+c+n'!K26,0),0)</f>
        <v>0</v>
      </c>
      <c r="L25" s="65">
        <f>IF($C$4="Attiecināmās izmaksas",IF('6a+c+n'!$Q26="A",'6a+c+n'!L26,0),0)</f>
        <v>0</v>
      </c>
      <c r="M25" s="116">
        <f>IF($C$4="Attiecināmās izmaksas",IF('6a+c+n'!$Q26="A",'6a+c+n'!M26,0),0)</f>
        <v>0</v>
      </c>
      <c r="N25" s="116">
        <f>IF($C$4="Attiecināmās izmaksas",IF('6a+c+n'!$Q26="A",'6a+c+n'!N26,0),0)</f>
        <v>0</v>
      </c>
      <c r="O25" s="116">
        <f>IF($C$4="Attiecināmās izmaksas",IF('6a+c+n'!$Q26="A",'6a+c+n'!O26,0),0)</f>
        <v>0</v>
      </c>
      <c r="P25" s="117">
        <f>IF($C$4="Attiecināmās izmaksas",IF('6a+c+n'!$Q26="A",'6a+c+n'!P26,0),0)</f>
        <v>0</v>
      </c>
    </row>
    <row r="26" spans="1:16" hidden="1" x14ac:dyDescent="0.2">
      <c r="A26" s="51">
        <f>IF(P26=0,0,IF(COUNTBLANK(P26)=1,0,COUNTA($P$14:P26)))</f>
        <v>0</v>
      </c>
      <c r="B26" s="24">
        <f>IF($C$4="Attiecināmās izmaksas",IF('6a+c+n'!$Q27="A",'6a+c+n'!B27,0),0)</f>
        <v>0</v>
      </c>
      <c r="C26" s="24">
        <f>IF($C$4="Attiecināmās izmaksas",IF('6a+c+n'!$Q27="A",'6a+c+n'!C27,0),0)</f>
        <v>0</v>
      </c>
      <c r="D26" s="24">
        <f>IF($C$4="Attiecināmās izmaksas",IF('6a+c+n'!$Q27="A",'6a+c+n'!D27,0),0)</f>
        <v>0</v>
      </c>
      <c r="E26" s="46"/>
      <c r="F26" s="65"/>
      <c r="G26" s="116"/>
      <c r="H26" s="116">
        <f>IF($C$4="Attiecināmās izmaksas",IF('6a+c+n'!$Q27="A",'6a+c+n'!H27,0),0)</f>
        <v>0</v>
      </c>
      <c r="I26" s="116"/>
      <c r="J26" s="116"/>
      <c r="K26" s="117">
        <f>IF($C$4="Attiecināmās izmaksas",IF('6a+c+n'!$Q27="A",'6a+c+n'!K27,0),0)</f>
        <v>0</v>
      </c>
      <c r="L26" s="65">
        <f>IF($C$4="Attiecināmās izmaksas",IF('6a+c+n'!$Q27="A",'6a+c+n'!L27,0),0)</f>
        <v>0</v>
      </c>
      <c r="M26" s="116">
        <f>IF($C$4="Attiecināmās izmaksas",IF('6a+c+n'!$Q27="A",'6a+c+n'!M27,0),0)</f>
        <v>0</v>
      </c>
      <c r="N26" s="116">
        <f>IF($C$4="Attiecināmās izmaksas",IF('6a+c+n'!$Q27="A",'6a+c+n'!N27,0),0)</f>
        <v>0</v>
      </c>
      <c r="O26" s="116">
        <f>IF($C$4="Attiecināmās izmaksas",IF('6a+c+n'!$Q27="A",'6a+c+n'!O27,0),0)</f>
        <v>0</v>
      </c>
      <c r="P26" s="117">
        <f>IF($C$4="Attiecināmās izmaksas",IF('6a+c+n'!$Q27="A",'6a+c+n'!P27,0),0)</f>
        <v>0</v>
      </c>
    </row>
    <row r="27" spans="1:16" hidden="1" x14ac:dyDescent="0.2">
      <c r="A27" s="51">
        <f>IF(P27=0,0,IF(COUNTBLANK(P27)=1,0,COUNTA($P$14:P27)))</f>
        <v>0</v>
      </c>
      <c r="B27" s="24">
        <f>IF($C$4="Attiecināmās izmaksas",IF('6a+c+n'!$Q28="A",'6a+c+n'!B28,0),0)</f>
        <v>0</v>
      </c>
      <c r="C27" s="24">
        <f>IF($C$4="Attiecināmās izmaksas",IF('6a+c+n'!$Q28="A",'6a+c+n'!C28,0),0)</f>
        <v>0</v>
      </c>
      <c r="D27" s="24">
        <f>IF($C$4="Attiecināmās izmaksas",IF('6a+c+n'!$Q28="A",'6a+c+n'!D28,0),0)</f>
        <v>0</v>
      </c>
      <c r="E27" s="46"/>
      <c r="F27" s="65"/>
      <c r="G27" s="116"/>
      <c r="H27" s="116">
        <f>IF($C$4="Attiecināmās izmaksas",IF('6a+c+n'!$Q28="A",'6a+c+n'!H28,0),0)</f>
        <v>0</v>
      </c>
      <c r="I27" s="116"/>
      <c r="J27" s="116"/>
      <c r="K27" s="117">
        <f>IF($C$4="Attiecināmās izmaksas",IF('6a+c+n'!$Q28="A",'6a+c+n'!K28,0),0)</f>
        <v>0</v>
      </c>
      <c r="L27" s="65">
        <f>IF($C$4="Attiecināmās izmaksas",IF('6a+c+n'!$Q28="A",'6a+c+n'!L28,0),0)</f>
        <v>0</v>
      </c>
      <c r="M27" s="116">
        <f>IF($C$4="Attiecināmās izmaksas",IF('6a+c+n'!$Q28="A",'6a+c+n'!M28,0),0)</f>
        <v>0</v>
      </c>
      <c r="N27" s="116">
        <f>IF($C$4="Attiecināmās izmaksas",IF('6a+c+n'!$Q28="A",'6a+c+n'!N28,0),0)</f>
        <v>0</v>
      </c>
      <c r="O27" s="116">
        <f>IF($C$4="Attiecināmās izmaksas",IF('6a+c+n'!$Q28="A",'6a+c+n'!O28,0),0)</f>
        <v>0</v>
      </c>
      <c r="P27" s="117">
        <f>IF($C$4="Attiecināmās izmaksas",IF('6a+c+n'!$Q28="A",'6a+c+n'!P28,0),0)</f>
        <v>0</v>
      </c>
    </row>
    <row r="28" spans="1:16" hidden="1" x14ac:dyDescent="0.2">
      <c r="A28" s="51">
        <f>IF(P28=0,0,IF(COUNTBLANK(P28)=1,0,COUNTA($P$14:P28)))</f>
        <v>0</v>
      </c>
      <c r="B28" s="24">
        <f>IF($C$4="Attiecināmās izmaksas",IF('6a+c+n'!$Q29="A",'6a+c+n'!B29,0),0)</f>
        <v>0</v>
      </c>
      <c r="C28" s="24">
        <f>IF($C$4="Attiecināmās izmaksas",IF('6a+c+n'!$Q29="A",'6a+c+n'!C29,0),0)</f>
        <v>0</v>
      </c>
      <c r="D28" s="24">
        <f>IF($C$4="Attiecināmās izmaksas",IF('6a+c+n'!$Q29="A",'6a+c+n'!D29,0),0)</f>
        <v>0</v>
      </c>
      <c r="E28" s="46"/>
      <c r="F28" s="65"/>
      <c r="G28" s="116"/>
      <c r="H28" s="116">
        <f>IF($C$4="Attiecināmās izmaksas",IF('6a+c+n'!$Q29="A",'6a+c+n'!H29,0),0)</f>
        <v>0</v>
      </c>
      <c r="I28" s="116"/>
      <c r="J28" s="116"/>
      <c r="K28" s="117">
        <f>IF($C$4="Attiecināmās izmaksas",IF('6a+c+n'!$Q29="A",'6a+c+n'!K29,0),0)</f>
        <v>0</v>
      </c>
      <c r="L28" s="65">
        <f>IF($C$4="Attiecināmās izmaksas",IF('6a+c+n'!$Q29="A",'6a+c+n'!L29,0),0)</f>
        <v>0</v>
      </c>
      <c r="M28" s="116">
        <f>IF($C$4="Attiecināmās izmaksas",IF('6a+c+n'!$Q29="A",'6a+c+n'!M29,0),0)</f>
        <v>0</v>
      </c>
      <c r="N28" s="116">
        <f>IF($C$4="Attiecināmās izmaksas",IF('6a+c+n'!$Q29="A",'6a+c+n'!N29,0),0)</f>
        <v>0</v>
      </c>
      <c r="O28" s="116">
        <f>IF($C$4="Attiecināmās izmaksas",IF('6a+c+n'!$Q29="A",'6a+c+n'!O29,0),0)</f>
        <v>0</v>
      </c>
      <c r="P28" s="117">
        <f>IF($C$4="Attiecināmās izmaksas",IF('6a+c+n'!$Q29="A",'6a+c+n'!P29,0),0)</f>
        <v>0</v>
      </c>
    </row>
    <row r="29" spans="1:16" ht="22.5" x14ac:dyDescent="0.2">
      <c r="A29" s="51">
        <f>IF(P29=0,0,IF(COUNTBLANK(P29)=1,0,COUNTA($P$14:P29)))</f>
        <v>0</v>
      </c>
      <c r="B29" s="24" t="str">
        <f>IF($C$4="Attiecināmās izmaksas",IF('6a+c+n'!$Q30="A",'6a+c+n'!B30,0),0)</f>
        <v>09-00000</v>
      </c>
      <c r="C29" s="24" t="str">
        <f>IF($C$4="Attiecināmās izmaksas",IF('6a+c+n'!$Q30="A",'6a+c+n'!C30,0),0)</f>
        <v>Apakšējais juma siltumizolācijas slānis Paroc Ros 30 vai ekvivalents; λ=0,036W/mK, b=100</v>
      </c>
      <c r="D29" s="24" t="str">
        <f>IF($C$4="Attiecināmās izmaksas",IF('6a+c+n'!$Q30="A",'6a+c+n'!D30,0),0)</f>
        <v>m2</v>
      </c>
      <c r="E29" s="46"/>
      <c r="F29" s="65"/>
      <c r="G29" s="116"/>
      <c r="H29" s="116">
        <f>IF($C$4="Attiecināmās izmaksas",IF('6a+c+n'!$Q30="A",'6a+c+n'!H30,0),0)</f>
        <v>0</v>
      </c>
      <c r="I29" s="116"/>
      <c r="J29" s="116"/>
      <c r="K29" s="117">
        <f>IF($C$4="Attiecināmās izmaksas",IF('6a+c+n'!$Q30="A",'6a+c+n'!K30,0),0)</f>
        <v>0</v>
      </c>
      <c r="L29" s="65">
        <f>IF($C$4="Attiecināmās izmaksas",IF('6a+c+n'!$Q30="A",'6a+c+n'!L30,0),0)</f>
        <v>0</v>
      </c>
      <c r="M29" s="116">
        <f>IF($C$4="Attiecināmās izmaksas",IF('6a+c+n'!$Q30="A",'6a+c+n'!M30,0),0)</f>
        <v>0</v>
      </c>
      <c r="N29" s="116">
        <f>IF($C$4="Attiecināmās izmaksas",IF('6a+c+n'!$Q30="A",'6a+c+n'!N30,0),0)</f>
        <v>0</v>
      </c>
      <c r="O29" s="116">
        <f>IF($C$4="Attiecināmās izmaksas",IF('6a+c+n'!$Q30="A",'6a+c+n'!O30,0),0)</f>
        <v>0</v>
      </c>
      <c r="P29" s="117">
        <f>IF($C$4="Attiecināmās izmaksas",IF('6a+c+n'!$Q30="A",'6a+c+n'!P30,0),0)</f>
        <v>0</v>
      </c>
    </row>
    <row r="30" spans="1:16" ht="22.5" x14ac:dyDescent="0.2">
      <c r="A30" s="51">
        <f>IF(P30=0,0,IF(COUNTBLANK(P30)=1,0,COUNTA($P$14:P30)))</f>
        <v>0</v>
      </c>
      <c r="B30" s="24" t="str">
        <f>IF($C$4="Attiecināmās izmaksas",IF('6a+c+n'!$Q31="A",'6a+c+n'!B31,0),0)</f>
        <v>09-00000</v>
      </c>
      <c r="C30" s="24" t="str">
        <f>IF($C$4="Attiecināmās izmaksas",IF('6a+c+n'!$Q31="A",'6a+c+n'!C31,0),0)</f>
        <v>Apakšējais juma siltumizolācijas slānis Paroc Ros 30 G vai ekvivalents; λ=0,036W/mK, b=120</v>
      </c>
      <c r="D30" s="24" t="str">
        <f>IF($C$4="Attiecināmās izmaksas",IF('6a+c+n'!$Q31="A",'6a+c+n'!D31,0),0)</f>
        <v>m2</v>
      </c>
      <c r="E30" s="46"/>
      <c r="F30" s="65"/>
      <c r="G30" s="116"/>
      <c r="H30" s="116">
        <f>IF($C$4="Attiecināmās izmaksas",IF('6a+c+n'!$Q31="A",'6a+c+n'!H31,0),0)</f>
        <v>0</v>
      </c>
      <c r="I30" s="116"/>
      <c r="J30" s="116"/>
      <c r="K30" s="117">
        <f>IF($C$4="Attiecināmās izmaksas",IF('6a+c+n'!$Q31="A",'6a+c+n'!K31,0),0)</f>
        <v>0</v>
      </c>
      <c r="L30" s="65">
        <f>IF($C$4="Attiecināmās izmaksas",IF('6a+c+n'!$Q31="A",'6a+c+n'!L31,0),0)</f>
        <v>0</v>
      </c>
      <c r="M30" s="116">
        <f>IF($C$4="Attiecināmās izmaksas",IF('6a+c+n'!$Q31="A",'6a+c+n'!M31,0),0)</f>
        <v>0</v>
      </c>
      <c r="N30" s="116">
        <f>IF($C$4="Attiecināmās izmaksas",IF('6a+c+n'!$Q31="A",'6a+c+n'!N31,0),0)</f>
        <v>0</v>
      </c>
      <c r="O30" s="116">
        <f>IF($C$4="Attiecināmās izmaksas",IF('6a+c+n'!$Q31="A",'6a+c+n'!O31,0),0)</f>
        <v>0</v>
      </c>
      <c r="P30" s="117">
        <f>IF($C$4="Attiecināmās izmaksas",IF('6a+c+n'!$Q31="A",'6a+c+n'!P31,0),0)</f>
        <v>0</v>
      </c>
    </row>
    <row r="31" spans="1:16" ht="22.5" x14ac:dyDescent="0.2">
      <c r="A31" s="51">
        <f>IF(P31=0,0,IF(COUNTBLANK(P31)=1,0,COUNTA($P$14:P31)))</f>
        <v>0</v>
      </c>
      <c r="B31" s="24" t="str">
        <f>IF($C$4="Attiecināmās izmaksas",IF('6a+c+n'!$Q32="A",'6a+c+n'!B32,0),0)</f>
        <v>09-00000</v>
      </c>
      <c r="C31" s="24" t="str">
        <f>IF($C$4="Attiecināmās izmaksas",IF('6a+c+n'!$Q32="A",'6a+c+n'!C32,0),0)</f>
        <v>Augšējais jumta siltumizolācijas slānis Paroc Rob 80 vai ekvivalents; λ=0,038W/mK, b=30</v>
      </c>
      <c r="D31" s="24" t="str">
        <f>IF($C$4="Attiecināmās izmaksas",IF('6a+c+n'!$Q32="A",'6a+c+n'!D32,0),0)</f>
        <v>m2</v>
      </c>
      <c r="E31" s="46"/>
      <c r="F31" s="65"/>
      <c r="G31" s="116"/>
      <c r="H31" s="116">
        <f>IF($C$4="Attiecināmās izmaksas",IF('6a+c+n'!$Q32="A",'6a+c+n'!H32,0),0)</f>
        <v>0</v>
      </c>
      <c r="I31" s="116"/>
      <c r="J31" s="116"/>
      <c r="K31" s="117">
        <f>IF($C$4="Attiecināmās izmaksas",IF('6a+c+n'!$Q32="A",'6a+c+n'!K32,0),0)</f>
        <v>0</v>
      </c>
      <c r="L31" s="65">
        <f>IF($C$4="Attiecināmās izmaksas",IF('6a+c+n'!$Q32="A",'6a+c+n'!L32,0),0)</f>
        <v>0</v>
      </c>
      <c r="M31" s="116">
        <f>IF($C$4="Attiecināmās izmaksas",IF('6a+c+n'!$Q32="A",'6a+c+n'!M32,0),0)</f>
        <v>0</v>
      </c>
      <c r="N31" s="116">
        <f>IF($C$4="Attiecināmās izmaksas",IF('6a+c+n'!$Q32="A",'6a+c+n'!N32,0),0)</f>
        <v>0</v>
      </c>
      <c r="O31" s="116">
        <f>IF($C$4="Attiecināmās izmaksas",IF('6a+c+n'!$Q32="A",'6a+c+n'!O32,0),0)</f>
        <v>0</v>
      </c>
      <c r="P31" s="117">
        <f>IF($C$4="Attiecināmās izmaksas",IF('6a+c+n'!$Q32="A",'6a+c+n'!P32,0),0)</f>
        <v>0</v>
      </c>
    </row>
    <row r="32" spans="1:16" ht="22.5" x14ac:dyDescent="0.2">
      <c r="A32" s="51">
        <f>IF(P32=0,0,IF(COUNTBLANK(P32)=1,0,COUNTA($P$14:P32)))</f>
        <v>0</v>
      </c>
      <c r="B32" s="24" t="str">
        <f>IF($C$4="Attiecināmās izmaksas",IF('6a+c+n'!$Q33="A",'6a+c+n'!B33,0),0)</f>
        <v>09-00000</v>
      </c>
      <c r="C32" s="24" t="str">
        <f>IF($C$4="Attiecināmās izmaksas",IF('6a+c+n'!$Q33="A",'6a+c+n'!C33,0),0)</f>
        <v>Teleskopiskie jumta izolācijas dībeļi, t.sk. skrūves 3gab/m2</v>
      </c>
      <c r="D32" s="24" t="str">
        <f>IF($C$4="Attiecināmās izmaksas",IF('6a+c+n'!$Q33="A",'6a+c+n'!D33,0),0)</f>
        <v>gab.</v>
      </c>
      <c r="E32" s="46"/>
      <c r="F32" s="65"/>
      <c r="G32" s="116"/>
      <c r="H32" s="116">
        <f>IF($C$4="Attiecināmās izmaksas",IF('6a+c+n'!$Q33="A",'6a+c+n'!H33,0),0)</f>
        <v>0</v>
      </c>
      <c r="I32" s="116"/>
      <c r="J32" s="116"/>
      <c r="K32" s="117">
        <f>IF($C$4="Attiecināmās izmaksas",IF('6a+c+n'!$Q33="A",'6a+c+n'!K33,0),0)</f>
        <v>0</v>
      </c>
      <c r="L32" s="65">
        <f>IF($C$4="Attiecināmās izmaksas",IF('6a+c+n'!$Q33="A",'6a+c+n'!L33,0),0)</f>
        <v>0</v>
      </c>
      <c r="M32" s="116">
        <f>IF($C$4="Attiecināmās izmaksas",IF('6a+c+n'!$Q33="A",'6a+c+n'!M33,0),0)</f>
        <v>0</v>
      </c>
      <c r="N32" s="116">
        <f>IF($C$4="Attiecināmās izmaksas",IF('6a+c+n'!$Q33="A",'6a+c+n'!N33,0),0)</f>
        <v>0</v>
      </c>
      <c r="O32" s="116">
        <f>IF($C$4="Attiecināmās izmaksas",IF('6a+c+n'!$Q33="A",'6a+c+n'!O33,0),0)</f>
        <v>0</v>
      </c>
      <c r="P32" s="117">
        <f>IF($C$4="Attiecināmās izmaksas",IF('6a+c+n'!$Q33="A",'6a+c+n'!P33,0),0)</f>
        <v>0</v>
      </c>
    </row>
    <row r="33" spans="1:16" ht="22.5" x14ac:dyDescent="0.2">
      <c r="A33" s="51">
        <f>IF(P33=0,0,IF(COUNTBLANK(P33)=1,0,COUNTA($P$14:P33)))</f>
        <v>0</v>
      </c>
      <c r="B33" s="24" t="str">
        <f>IF($C$4="Attiecināmās izmaksas",IF('6a+c+n'!$Q34="A",'6a+c+n'!B34,0),0)</f>
        <v>09-00000</v>
      </c>
      <c r="C33" s="24" t="str">
        <f>IF($C$4="Attiecināmās izmaksas",IF('6a+c+n'!$Q34="A",'6a+c+n'!C34,0),0)</f>
        <v>Ruļļveida hidroizolācija TECHNONICOL Technoelast Premium SBS  - apakšklājs</v>
      </c>
      <c r="D33" s="24" t="str">
        <f>IF($C$4="Attiecināmās izmaksas",IF('6a+c+n'!$Q34="A",'6a+c+n'!D34,0),0)</f>
        <v>m2</v>
      </c>
      <c r="E33" s="46"/>
      <c r="F33" s="65"/>
      <c r="G33" s="116"/>
      <c r="H33" s="116">
        <f>IF($C$4="Attiecināmās izmaksas",IF('6a+c+n'!$Q34="A",'6a+c+n'!H34,0),0)</f>
        <v>0</v>
      </c>
      <c r="I33" s="116"/>
      <c r="J33" s="116"/>
      <c r="K33" s="117">
        <f>IF($C$4="Attiecināmās izmaksas",IF('6a+c+n'!$Q34="A",'6a+c+n'!K34,0),0)</f>
        <v>0</v>
      </c>
      <c r="L33" s="65">
        <f>IF($C$4="Attiecināmās izmaksas",IF('6a+c+n'!$Q34="A",'6a+c+n'!L34,0),0)</f>
        <v>0</v>
      </c>
      <c r="M33" s="116">
        <f>IF($C$4="Attiecināmās izmaksas",IF('6a+c+n'!$Q34="A",'6a+c+n'!M34,0),0)</f>
        <v>0</v>
      </c>
      <c r="N33" s="116">
        <f>IF($C$4="Attiecināmās izmaksas",IF('6a+c+n'!$Q34="A",'6a+c+n'!N34,0),0)</f>
        <v>0</v>
      </c>
      <c r="O33" s="116">
        <f>IF($C$4="Attiecināmās izmaksas",IF('6a+c+n'!$Q34="A",'6a+c+n'!O34,0),0)</f>
        <v>0</v>
      </c>
      <c r="P33" s="117">
        <f>IF($C$4="Attiecināmās izmaksas",IF('6a+c+n'!$Q34="A",'6a+c+n'!P34,0),0)</f>
        <v>0</v>
      </c>
    </row>
    <row r="34" spans="1:16" ht="56.25" x14ac:dyDescent="0.2">
      <c r="A34" s="51">
        <f>IF(P34=0,0,IF(COUNTBLANK(P34)=1,0,COUNTA($P$14:P34)))</f>
        <v>0</v>
      </c>
      <c r="B34" s="24" t="str">
        <f>IF($C$4="Attiecināmās izmaksas",IF('6a+c+n'!$Q35="A",'6a+c+n'!B35,0),0)</f>
        <v>09-00000</v>
      </c>
      <c r="C34" s="24" t="str">
        <f>IF($C$4="Attiecināmās izmaksas",IF('6a+c+n'!$Q35="A",'6a+c+n'!C35,0),0)</f>
        <v>Ruļļveida hidroizolācija TECHNONICOL Technoelast EKP K-PS 170/5000  - virsklājs, t.sk. papaildus slāņu veidošana pie ventilācijas skursteņiem, jumta aeratoriem, jumta lūkām, u.c. izbīdījumiem un izbūvēm jumtā</v>
      </c>
      <c r="D34" s="24" t="str">
        <f>IF($C$4="Attiecināmās izmaksas",IF('6a+c+n'!$Q35="A",'6a+c+n'!D35,0),0)</f>
        <v>m2</v>
      </c>
      <c r="E34" s="46"/>
      <c r="F34" s="65"/>
      <c r="G34" s="116"/>
      <c r="H34" s="116">
        <f>IF($C$4="Attiecināmās izmaksas",IF('6a+c+n'!$Q35="A",'6a+c+n'!H35,0),0)</f>
        <v>0</v>
      </c>
      <c r="I34" s="116"/>
      <c r="J34" s="116"/>
      <c r="K34" s="117">
        <f>IF($C$4="Attiecināmās izmaksas",IF('6a+c+n'!$Q35="A",'6a+c+n'!K35,0),0)</f>
        <v>0</v>
      </c>
      <c r="L34" s="65">
        <f>IF($C$4="Attiecināmās izmaksas",IF('6a+c+n'!$Q35="A",'6a+c+n'!L35,0),0)</f>
        <v>0</v>
      </c>
      <c r="M34" s="116">
        <f>IF($C$4="Attiecināmās izmaksas",IF('6a+c+n'!$Q35="A",'6a+c+n'!M35,0),0)</f>
        <v>0</v>
      </c>
      <c r="N34" s="116">
        <f>IF($C$4="Attiecināmās izmaksas",IF('6a+c+n'!$Q35="A",'6a+c+n'!N35,0),0)</f>
        <v>0</v>
      </c>
      <c r="O34" s="116">
        <f>IF($C$4="Attiecināmās izmaksas",IF('6a+c+n'!$Q35="A",'6a+c+n'!O35,0),0)</f>
        <v>0</v>
      </c>
      <c r="P34" s="117">
        <f>IF($C$4="Attiecināmās izmaksas",IF('6a+c+n'!$Q35="A",'6a+c+n'!P35,0),0)</f>
        <v>0</v>
      </c>
    </row>
    <row r="35" spans="1:16" ht="22.5" x14ac:dyDescent="0.2">
      <c r="A35" s="51">
        <f>IF(P35=0,0,IF(COUNTBLANK(P35)=1,0,COUNTA($P$14:P35)))</f>
        <v>0</v>
      </c>
      <c r="B35" s="24" t="str">
        <f>IF($C$4="Attiecināmās izmaksas",IF('6a+c+n'!$Q36="A",'6a+c+n'!B36,0),0)</f>
        <v>09-00000</v>
      </c>
      <c r="C35" s="24" t="str">
        <f>IF($C$4="Attiecināmās izmaksas",IF('6a+c+n'!$Q36="A",'6a+c+n'!C36,0),0)</f>
        <v>Gaisa kanālu veidošana siltumizolācijas slānī</v>
      </c>
      <c r="D35" s="24" t="str">
        <f>IF($C$4="Attiecināmās izmaksas",IF('6a+c+n'!$Q36="A",'6a+c+n'!D36,0),0)</f>
        <v>kompl</v>
      </c>
      <c r="E35" s="46"/>
      <c r="F35" s="65"/>
      <c r="G35" s="116"/>
      <c r="H35" s="116">
        <f>IF($C$4="Attiecināmās izmaksas",IF('6a+c+n'!$Q36="A",'6a+c+n'!H36,0),0)</f>
        <v>0</v>
      </c>
      <c r="I35" s="116"/>
      <c r="J35" s="116"/>
      <c r="K35" s="117">
        <f>IF($C$4="Attiecināmās izmaksas",IF('6a+c+n'!$Q36="A",'6a+c+n'!K36,0),0)</f>
        <v>0</v>
      </c>
      <c r="L35" s="65">
        <f>IF($C$4="Attiecināmās izmaksas",IF('6a+c+n'!$Q36="A",'6a+c+n'!L36,0),0)</f>
        <v>0</v>
      </c>
      <c r="M35" s="116">
        <f>IF($C$4="Attiecināmās izmaksas",IF('6a+c+n'!$Q36="A",'6a+c+n'!M36,0),0)</f>
        <v>0</v>
      </c>
      <c r="N35" s="116">
        <f>IF($C$4="Attiecināmās izmaksas",IF('6a+c+n'!$Q36="A",'6a+c+n'!N36,0),0)</f>
        <v>0</v>
      </c>
      <c r="O35" s="116">
        <f>IF($C$4="Attiecināmās izmaksas",IF('6a+c+n'!$Q36="A",'6a+c+n'!O36,0),0)</f>
        <v>0</v>
      </c>
      <c r="P35" s="117">
        <f>IF($C$4="Attiecināmās izmaksas",IF('6a+c+n'!$Q36="A",'6a+c+n'!P36,0),0)</f>
        <v>0</v>
      </c>
    </row>
    <row r="36" spans="1:16" ht="22.5" x14ac:dyDescent="0.2">
      <c r="A36" s="51">
        <f>IF(P36=0,0,IF(COUNTBLANK(P36)=1,0,COUNTA($P$14:P36)))</f>
        <v>0</v>
      </c>
      <c r="B36" s="24" t="str">
        <f>IF($C$4="Attiecināmās izmaksas",IF('6a+c+n'!$Q37="A",'6a+c+n'!B37,0),0)</f>
        <v>09-00000</v>
      </c>
      <c r="C36" s="24" t="str">
        <f>IF($C$4="Attiecināmās izmaksas",IF('6a+c+n'!$Q37="A",'6a+c+n'!C37,0),0)</f>
        <v>Jumta aeratoru uzstādīšana d=110mm</v>
      </c>
      <c r="D36" s="24" t="str">
        <f>IF($C$4="Attiecināmās izmaksas",IF('6a+c+n'!$Q37="A",'6a+c+n'!D37,0),0)</f>
        <v>kompl</v>
      </c>
      <c r="E36" s="46"/>
      <c r="F36" s="65"/>
      <c r="G36" s="116"/>
      <c r="H36" s="116">
        <f>IF($C$4="Attiecināmās izmaksas",IF('6a+c+n'!$Q37="A",'6a+c+n'!H37,0),0)</f>
        <v>0</v>
      </c>
      <c r="I36" s="116"/>
      <c r="J36" s="116"/>
      <c r="K36" s="117">
        <f>IF($C$4="Attiecināmās izmaksas",IF('6a+c+n'!$Q37="A",'6a+c+n'!K37,0),0)</f>
        <v>0</v>
      </c>
      <c r="L36" s="65">
        <f>IF($C$4="Attiecināmās izmaksas",IF('6a+c+n'!$Q37="A",'6a+c+n'!L37,0),0)</f>
        <v>0</v>
      </c>
      <c r="M36" s="116">
        <f>IF($C$4="Attiecināmās izmaksas",IF('6a+c+n'!$Q37="A",'6a+c+n'!M37,0),0)</f>
        <v>0</v>
      </c>
      <c r="N36" s="116">
        <f>IF($C$4="Attiecināmās izmaksas",IF('6a+c+n'!$Q37="A",'6a+c+n'!N37,0),0)</f>
        <v>0</v>
      </c>
      <c r="O36" s="116">
        <f>IF($C$4="Attiecināmās izmaksas",IF('6a+c+n'!$Q37="A",'6a+c+n'!O37,0),0)</f>
        <v>0</v>
      </c>
      <c r="P36" s="117">
        <f>IF($C$4="Attiecināmās izmaksas",IF('6a+c+n'!$Q37="A",'6a+c+n'!P37,0),0)</f>
        <v>0</v>
      </c>
    </row>
    <row r="37" spans="1:16" x14ac:dyDescent="0.2">
      <c r="A37" s="51">
        <f>IF(P37=0,0,IF(COUNTBLANK(P37)=1,0,COUNTA($P$14:P37)))</f>
        <v>0</v>
      </c>
      <c r="B37" s="24">
        <f>IF($C$4="Attiecināmās izmaksas",IF('6a+c+n'!$Q38="A",'6a+c+n'!B38,0),0)</f>
        <v>0</v>
      </c>
      <c r="C37" s="24">
        <f>IF($C$4="Attiecināmās izmaksas",IF('6a+c+n'!$Q38="A",'6a+c+n'!C38,0),0)</f>
        <v>0</v>
      </c>
      <c r="D37" s="24">
        <f>IF($C$4="Attiecināmās izmaksas",IF('6a+c+n'!$Q38="A",'6a+c+n'!D38,0),0)</f>
        <v>0</v>
      </c>
      <c r="E37" s="46"/>
      <c r="F37" s="65"/>
      <c r="G37" s="116"/>
      <c r="H37" s="116">
        <f>IF($C$4="Attiecināmās izmaksas",IF('6a+c+n'!$Q38="A",'6a+c+n'!H38,0),0)</f>
        <v>0</v>
      </c>
      <c r="I37" s="116"/>
      <c r="J37" s="116"/>
      <c r="K37" s="117">
        <f>IF($C$4="Attiecināmās izmaksas",IF('6a+c+n'!$Q38="A",'6a+c+n'!K38,0),0)</f>
        <v>0</v>
      </c>
      <c r="L37" s="65">
        <f>IF($C$4="Attiecināmās izmaksas",IF('6a+c+n'!$Q38="A",'6a+c+n'!L38,0),0)</f>
        <v>0</v>
      </c>
      <c r="M37" s="116">
        <f>IF($C$4="Attiecināmās izmaksas",IF('6a+c+n'!$Q38="A",'6a+c+n'!M38,0),0)</f>
        <v>0</v>
      </c>
      <c r="N37" s="116">
        <f>IF($C$4="Attiecināmās izmaksas",IF('6a+c+n'!$Q38="A",'6a+c+n'!N38,0),0)</f>
        <v>0</v>
      </c>
      <c r="O37" s="116">
        <f>IF($C$4="Attiecināmās izmaksas",IF('6a+c+n'!$Q38="A",'6a+c+n'!O38,0),0)</f>
        <v>0</v>
      </c>
      <c r="P37" s="117">
        <f>IF($C$4="Attiecināmās izmaksas",IF('6a+c+n'!$Q38="A",'6a+c+n'!P38,0),0)</f>
        <v>0</v>
      </c>
    </row>
    <row r="38" spans="1:16" ht="22.5" x14ac:dyDescent="0.2">
      <c r="A38" s="51">
        <f>IF(P38=0,0,IF(COUNTBLANK(P38)=1,0,COUNTA($P$14:P38)))</f>
        <v>0</v>
      </c>
      <c r="B38" s="24" t="str">
        <f>IF($C$4="Attiecināmās izmaksas",IF('6a+c+n'!$Q39="A",'6a+c+n'!B39,0),0)</f>
        <v>09-00000</v>
      </c>
      <c r="C38" s="24" t="str">
        <f>IF($C$4="Attiecināmās izmaksas",IF('6a+c+n'!$Q39="A",'6a+c+n'!C39,0),0)</f>
        <v>Koka brusa 100x50, t.sk. stiprinājumi</v>
      </c>
      <c r="D38" s="24" t="str">
        <f>IF($C$4="Attiecināmās izmaksas",IF('6a+c+n'!$Q39="A",'6a+c+n'!D39,0),0)</f>
        <v>tm</v>
      </c>
      <c r="E38" s="46"/>
      <c r="F38" s="65"/>
      <c r="G38" s="116"/>
      <c r="H38" s="116">
        <f>IF($C$4="Attiecināmās izmaksas",IF('6a+c+n'!$Q39="A",'6a+c+n'!H39,0),0)</f>
        <v>0</v>
      </c>
      <c r="I38" s="116"/>
      <c r="J38" s="116"/>
      <c r="K38" s="117">
        <f>IF($C$4="Attiecināmās izmaksas",IF('6a+c+n'!$Q39="A",'6a+c+n'!K39,0),0)</f>
        <v>0</v>
      </c>
      <c r="L38" s="65">
        <f>IF($C$4="Attiecināmās izmaksas",IF('6a+c+n'!$Q39="A",'6a+c+n'!L39,0),0)</f>
        <v>0</v>
      </c>
      <c r="M38" s="116">
        <f>IF($C$4="Attiecināmās izmaksas",IF('6a+c+n'!$Q39="A",'6a+c+n'!M39,0),0)</f>
        <v>0</v>
      </c>
      <c r="N38" s="116">
        <f>IF($C$4="Attiecināmās izmaksas",IF('6a+c+n'!$Q39="A",'6a+c+n'!N39,0),0)</f>
        <v>0</v>
      </c>
      <c r="O38" s="116">
        <f>IF($C$4="Attiecināmās izmaksas",IF('6a+c+n'!$Q39="A",'6a+c+n'!O39,0),0)</f>
        <v>0</v>
      </c>
      <c r="P38" s="117">
        <f>IF($C$4="Attiecināmās izmaksas",IF('6a+c+n'!$Q39="A",'6a+c+n'!P39,0),0)</f>
        <v>0</v>
      </c>
    </row>
    <row r="39" spans="1:16" x14ac:dyDescent="0.2">
      <c r="A39" s="51">
        <f>IF(P39=0,0,IF(COUNTBLANK(P39)=1,0,COUNTA($P$14:P39)))</f>
        <v>0</v>
      </c>
      <c r="B39" s="24">
        <f>IF($C$4="Attiecināmās izmaksas",IF('6a+c+n'!$Q40="A",'6a+c+n'!B40,0),0)</f>
        <v>0</v>
      </c>
      <c r="C39" s="24" t="str">
        <f>IF($C$4="Attiecināmās izmaksas",IF('6a+c+n'!$Q40="A",'6a+c+n'!C40,0),0)</f>
        <v>Koka  sija 120x50, l=800, t.sk. stiprinājumi</v>
      </c>
      <c r="D39" s="24" t="str">
        <f>IF($C$4="Attiecināmās izmaksas",IF('6a+c+n'!$Q40="A",'6a+c+n'!D40,0),0)</f>
        <v>gb</v>
      </c>
      <c r="E39" s="46"/>
      <c r="F39" s="65"/>
      <c r="G39" s="116"/>
      <c r="H39" s="116">
        <f>IF($C$4="Attiecināmās izmaksas",IF('6a+c+n'!$Q40="A",'6a+c+n'!H40,0),0)</f>
        <v>0</v>
      </c>
      <c r="I39" s="116"/>
      <c r="J39" s="116"/>
      <c r="K39" s="117">
        <f>IF($C$4="Attiecināmās izmaksas",IF('6a+c+n'!$Q40="A",'6a+c+n'!K40,0),0)</f>
        <v>0</v>
      </c>
      <c r="L39" s="65">
        <f>IF($C$4="Attiecināmās izmaksas",IF('6a+c+n'!$Q40="A",'6a+c+n'!L40,0),0)</f>
        <v>0</v>
      </c>
      <c r="M39" s="116">
        <f>IF($C$4="Attiecināmās izmaksas",IF('6a+c+n'!$Q40="A",'6a+c+n'!M40,0),0)</f>
        <v>0</v>
      </c>
      <c r="N39" s="116">
        <f>IF($C$4="Attiecināmās izmaksas",IF('6a+c+n'!$Q40="A",'6a+c+n'!N40,0),0)</f>
        <v>0</v>
      </c>
      <c r="O39" s="116">
        <f>IF($C$4="Attiecināmās izmaksas",IF('6a+c+n'!$Q40="A",'6a+c+n'!O40,0),0)</f>
        <v>0</v>
      </c>
      <c r="P39" s="117">
        <f>IF($C$4="Attiecināmās izmaksas",IF('6a+c+n'!$Q40="A",'6a+c+n'!P40,0),0)</f>
        <v>0</v>
      </c>
    </row>
    <row r="40" spans="1:16" x14ac:dyDescent="0.2">
      <c r="A40" s="51">
        <f>IF(P40=0,0,IF(COUNTBLANK(P40)=1,0,COUNTA($P$14:P40)))</f>
        <v>0</v>
      </c>
      <c r="B40" s="24">
        <f>IF($C$4="Attiecināmās izmaksas",IF('6a+c+n'!$Q41="A",'6a+c+n'!B41,0),0)</f>
        <v>0</v>
      </c>
      <c r="C40" s="24" t="str">
        <f>IF($C$4="Attiecināmās izmaksas",IF('6a+c+n'!$Q41="A",'6a+c+n'!C41,0),0)</f>
        <v>Koka brusas 30x30, t.sk. stiprinājumi</v>
      </c>
      <c r="D40" s="24" t="str">
        <f>IF($C$4="Attiecināmās izmaksas",IF('6a+c+n'!$Q41="A",'6a+c+n'!D41,0),0)</f>
        <v>tm</v>
      </c>
      <c r="E40" s="46"/>
      <c r="F40" s="65"/>
      <c r="G40" s="116"/>
      <c r="H40" s="116">
        <f>IF($C$4="Attiecināmās izmaksas",IF('6a+c+n'!$Q41="A",'6a+c+n'!H41,0),0)</f>
        <v>0</v>
      </c>
      <c r="I40" s="116"/>
      <c r="J40" s="116"/>
      <c r="K40" s="117">
        <f>IF($C$4="Attiecināmās izmaksas",IF('6a+c+n'!$Q41="A",'6a+c+n'!K41,0),0)</f>
        <v>0</v>
      </c>
      <c r="L40" s="65">
        <f>IF($C$4="Attiecināmās izmaksas",IF('6a+c+n'!$Q41="A",'6a+c+n'!L41,0),0)</f>
        <v>0</v>
      </c>
      <c r="M40" s="116">
        <f>IF($C$4="Attiecināmās izmaksas",IF('6a+c+n'!$Q41="A",'6a+c+n'!M41,0),0)</f>
        <v>0</v>
      </c>
      <c r="N40" s="116">
        <f>IF($C$4="Attiecināmās izmaksas",IF('6a+c+n'!$Q41="A",'6a+c+n'!N41,0),0)</f>
        <v>0</v>
      </c>
      <c r="O40" s="116">
        <f>IF($C$4="Attiecināmās izmaksas",IF('6a+c+n'!$Q41="A",'6a+c+n'!O41,0),0)</f>
        <v>0</v>
      </c>
      <c r="P40" s="117">
        <f>IF($C$4="Attiecināmās izmaksas",IF('6a+c+n'!$Q41="A",'6a+c+n'!P41,0),0)</f>
        <v>0</v>
      </c>
    </row>
    <row r="41" spans="1:16" x14ac:dyDescent="0.2">
      <c r="A41" s="51">
        <f>IF(P41=0,0,IF(COUNTBLANK(P41)=1,0,COUNTA($P$14:P41)))</f>
        <v>0</v>
      </c>
      <c r="B41" s="24">
        <f>IF($C$4="Attiecināmās izmaksas",IF('6a+c+n'!$Q42="A",'6a+c+n'!B42,0),0)</f>
        <v>0</v>
      </c>
      <c r="C41" s="24" t="str">
        <f>IF($C$4="Attiecināmās izmaksas",IF('6a+c+n'!$Q42="A",'6a+c+n'!C42,0),0)</f>
        <v>Apdares dēļu klājs b=100 un b=150, t.sk. stiprinājumi</v>
      </c>
      <c r="D41" s="24" t="str">
        <f>IF($C$4="Attiecināmās izmaksas",IF('6a+c+n'!$Q42="A",'6a+c+n'!D42,0),0)</f>
        <v>tm</v>
      </c>
      <c r="E41" s="46"/>
      <c r="F41" s="65"/>
      <c r="G41" s="116"/>
      <c r="H41" s="116">
        <f>IF($C$4="Attiecināmās izmaksas",IF('6a+c+n'!$Q42="A",'6a+c+n'!H42,0),0)</f>
        <v>0</v>
      </c>
      <c r="I41" s="116"/>
      <c r="J41" s="116"/>
      <c r="K41" s="117">
        <f>IF($C$4="Attiecināmās izmaksas",IF('6a+c+n'!$Q42="A",'6a+c+n'!K42,0),0)</f>
        <v>0</v>
      </c>
      <c r="L41" s="65">
        <f>IF($C$4="Attiecināmās izmaksas",IF('6a+c+n'!$Q42="A",'6a+c+n'!L42,0),0)</f>
        <v>0</v>
      </c>
      <c r="M41" s="116">
        <f>IF($C$4="Attiecināmās izmaksas",IF('6a+c+n'!$Q42="A",'6a+c+n'!M42,0),0)</f>
        <v>0</v>
      </c>
      <c r="N41" s="116">
        <f>IF($C$4="Attiecināmās izmaksas",IF('6a+c+n'!$Q42="A",'6a+c+n'!N42,0),0)</f>
        <v>0</v>
      </c>
      <c r="O41" s="116">
        <f>IF($C$4="Attiecināmās izmaksas",IF('6a+c+n'!$Q42="A",'6a+c+n'!O42,0),0)</f>
        <v>0</v>
      </c>
      <c r="P41" s="117">
        <f>IF($C$4="Attiecināmās izmaksas",IF('6a+c+n'!$Q42="A",'6a+c+n'!P42,0),0)</f>
        <v>0</v>
      </c>
    </row>
    <row r="42" spans="1:16" ht="22.5" x14ac:dyDescent="0.2">
      <c r="A42" s="51">
        <f>IF(P42=0,0,IF(COUNTBLANK(P42)=1,0,COUNTA($P$14:P42)))</f>
        <v>0</v>
      </c>
      <c r="B42" s="24">
        <f>IF($C$4="Attiecināmās izmaksas",IF('6a+c+n'!$Q43="A",'6a+c+n'!B43,0),0)</f>
        <v>0</v>
      </c>
      <c r="C42" s="24" t="str">
        <f>IF($C$4="Attiecināmās izmaksas",IF('6a+c+n'!$Q43="A",'6a+c+n'!C43,0),0)</f>
        <v>Cinkota skārda ar PURAL pārklājumu jumta karnīze, b=0,5mm, h~150mm</v>
      </c>
      <c r="D42" s="24" t="str">
        <f>IF($C$4="Attiecināmās izmaksas",IF('6a+c+n'!$Q43="A",'6a+c+n'!D43,0),0)</f>
        <v>tm</v>
      </c>
      <c r="E42" s="46"/>
      <c r="F42" s="65"/>
      <c r="G42" s="116"/>
      <c r="H42" s="116">
        <f>IF($C$4="Attiecināmās izmaksas",IF('6a+c+n'!$Q43="A",'6a+c+n'!H43,0),0)</f>
        <v>0</v>
      </c>
      <c r="I42" s="116"/>
      <c r="J42" s="116"/>
      <c r="K42" s="117">
        <f>IF($C$4="Attiecināmās izmaksas",IF('6a+c+n'!$Q43="A",'6a+c+n'!K43,0),0)</f>
        <v>0</v>
      </c>
      <c r="L42" s="65">
        <f>IF($C$4="Attiecināmās izmaksas",IF('6a+c+n'!$Q43="A",'6a+c+n'!L43,0),0)</f>
        <v>0</v>
      </c>
      <c r="M42" s="116">
        <f>IF($C$4="Attiecināmās izmaksas",IF('6a+c+n'!$Q43="A",'6a+c+n'!M43,0),0)</f>
        <v>0</v>
      </c>
      <c r="N42" s="116">
        <f>IF($C$4="Attiecināmās izmaksas",IF('6a+c+n'!$Q43="A",'6a+c+n'!N43,0),0)</f>
        <v>0</v>
      </c>
      <c r="O42" s="116">
        <f>IF($C$4="Attiecināmās izmaksas",IF('6a+c+n'!$Q43="A",'6a+c+n'!O43,0),0)</f>
        <v>0</v>
      </c>
      <c r="P42" s="117">
        <f>IF($C$4="Attiecināmās izmaksas",IF('6a+c+n'!$Q43="A",'6a+c+n'!P43,0),0)</f>
        <v>0</v>
      </c>
    </row>
    <row r="43" spans="1:16" x14ac:dyDescent="0.2">
      <c r="A43" s="51">
        <f>IF(P43=0,0,IF(COUNTBLANK(P43)=1,0,COUNTA($P$14:P43)))</f>
        <v>0</v>
      </c>
      <c r="B43" s="24">
        <f>IF($C$4="Attiecināmās izmaksas",IF('6a+c+n'!$Q44="A",'6a+c+n'!B44,0),0)</f>
        <v>0</v>
      </c>
      <c r="C43" s="24">
        <f>IF($C$4="Attiecināmās izmaksas",IF('6a+c+n'!$Q44="A",'6a+c+n'!C44,0),0)</f>
        <v>0</v>
      </c>
      <c r="D43" s="24">
        <f>IF($C$4="Attiecināmās izmaksas",IF('6a+c+n'!$Q44="A",'6a+c+n'!D44,0),0)</f>
        <v>0</v>
      </c>
      <c r="E43" s="46"/>
      <c r="F43" s="65"/>
      <c r="G43" s="116"/>
      <c r="H43" s="116">
        <f>IF($C$4="Attiecināmās izmaksas",IF('6a+c+n'!$Q44="A",'6a+c+n'!H44,0),0)</f>
        <v>0</v>
      </c>
      <c r="I43" s="116"/>
      <c r="J43" s="116"/>
      <c r="K43" s="117">
        <f>IF($C$4="Attiecināmās izmaksas",IF('6a+c+n'!$Q44="A",'6a+c+n'!K44,0),0)</f>
        <v>0</v>
      </c>
      <c r="L43" s="65">
        <f>IF($C$4="Attiecināmās izmaksas",IF('6a+c+n'!$Q44="A",'6a+c+n'!L44,0),0)</f>
        <v>0</v>
      </c>
      <c r="M43" s="116">
        <f>IF($C$4="Attiecināmās izmaksas",IF('6a+c+n'!$Q44="A",'6a+c+n'!M44,0),0)</f>
        <v>0</v>
      </c>
      <c r="N43" s="116">
        <f>IF($C$4="Attiecināmās izmaksas",IF('6a+c+n'!$Q44="A",'6a+c+n'!N44,0),0)</f>
        <v>0</v>
      </c>
      <c r="O43" s="116">
        <f>IF($C$4="Attiecināmās izmaksas",IF('6a+c+n'!$Q44="A",'6a+c+n'!O44,0),0)</f>
        <v>0</v>
      </c>
      <c r="P43" s="117">
        <f>IF($C$4="Attiecināmās izmaksas",IF('6a+c+n'!$Q44="A",'6a+c+n'!P44,0),0)</f>
        <v>0</v>
      </c>
    </row>
    <row r="44" spans="1:16" ht="22.5" x14ac:dyDescent="0.2">
      <c r="A44" s="51">
        <f>IF(P44=0,0,IF(COUNTBLANK(P44)=1,0,COUNTA($P$14:P44)))</f>
        <v>0</v>
      </c>
      <c r="B44" s="24" t="str">
        <f>IF($C$4="Attiecināmās izmaksas",IF('6a+c+n'!$Q45="A",'6a+c+n'!B45,0),0)</f>
        <v>09-00000</v>
      </c>
      <c r="C44" s="24" t="str">
        <f>IF($C$4="Attiecināmās izmaksas",IF('6a+c+n'!$Q45="A",'6a+c+n'!C45,0),0)</f>
        <v>Individuāli izgatavota hermētiska jumta lūka (900x900mm)</v>
      </c>
      <c r="D44" s="24" t="str">
        <f>IF($C$4="Attiecināmās izmaksas",IF('6a+c+n'!$Q45="A",'6a+c+n'!D45,0),0)</f>
        <v>kompl</v>
      </c>
      <c r="E44" s="46"/>
      <c r="F44" s="65"/>
      <c r="G44" s="116"/>
      <c r="H44" s="116">
        <f>IF($C$4="Attiecināmās izmaksas",IF('6a+c+n'!$Q45="A",'6a+c+n'!H45,0),0)</f>
        <v>0</v>
      </c>
      <c r="I44" s="116"/>
      <c r="J44" s="116"/>
      <c r="K44" s="117">
        <f>IF($C$4="Attiecināmās izmaksas",IF('6a+c+n'!$Q45="A",'6a+c+n'!K45,0),0)</f>
        <v>0</v>
      </c>
      <c r="L44" s="65">
        <f>IF($C$4="Attiecināmās izmaksas",IF('6a+c+n'!$Q45="A",'6a+c+n'!L45,0),0)</f>
        <v>0</v>
      </c>
      <c r="M44" s="116">
        <f>IF($C$4="Attiecināmās izmaksas",IF('6a+c+n'!$Q45="A",'6a+c+n'!M45,0),0)</f>
        <v>0</v>
      </c>
      <c r="N44" s="116">
        <f>IF($C$4="Attiecināmās izmaksas",IF('6a+c+n'!$Q45="A",'6a+c+n'!N45,0),0)</f>
        <v>0</v>
      </c>
      <c r="O44" s="116">
        <f>IF($C$4="Attiecināmās izmaksas",IF('6a+c+n'!$Q45="A",'6a+c+n'!O45,0),0)</f>
        <v>0</v>
      </c>
      <c r="P44" s="117">
        <f>IF($C$4="Attiecināmās izmaksas",IF('6a+c+n'!$Q45="A",'6a+c+n'!P45,0),0)</f>
        <v>0</v>
      </c>
    </row>
    <row r="45" spans="1:16" x14ac:dyDescent="0.2">
      <c r="A45" s="51">
        <f>IF(P45=0,0,IF(COUNTBLANK(P45)=1,0,COUNTA($P$14:P45)))</f>
        <v>0</v>
      </c>
      <c r="B45" s="24">
        <f>IF($C$4="Attiecināmās izmaksas",IF('6a+c+n'!$Q46="A",'6a+c+n'!B46,0),0)</f>
        <v>0</v>
      </c>
      <c r="C45" s="24">
        <f>IF($C$4="Attiecināmās izmaksas",IF('6a+c+n'!$Q46="A",'6a+c+n'!C46,0),0)</f>
        <v>0</v>
      </c>
      <c r="D45" s="24">
        <f>IF($C$4="Attiecināmās izmaksas",IF('6a+c+n'!$Q46="A",'6a+c+n'!D46,0),0)</f>
        <v>0</v>
      </c>
      <c r="E45" s="46"/>
      <c r="F45" s="65"/>
      <c r="G45" s="116"/>
      <c r="H45" s="116">
        <f>IF($C$4="Attiecināmās izmaksas",IF('6a+c+n'!$Q46="A",'6a+c+n'!H46,0),0)</f>
        <v>0</v>
      </c>
      <c r="I45" s="116"/>
      <c r="J45" s="116"/>
      <c r="K45" s="117">
        <f>IF($C$4="Attiecināmās izmaksas",IF('6a+c+n'!$Q46="A",'6a+c+n'!K46,0),0)</f>
        <v>0</v>
      </c>
      <c r="L45" s="65">
        <f>IF($C$4="Attiecināmās izmaksas",IF('6a+c+n'!$Q46="A",'6a+c+n'!L46,0),0)</f>
        <v>0</v>
      </c>
      <c r="M45" s="116">
        <f>IF($C$4="Attiecināmās izmaksas",IF('6a+c+n'!$Q46="A",'6a+c+n'!M46,0),0)</f>
        <v>0</v>
      </c>
      <c r="N45" s="116">
        <f>IF($C$4="Attiecināmās izmaksas",IF('6a+c+n'!$Q46="A",'6a+c+n'!N46,0),0)</f>
        <v>0</v>
      </c>
      <c r="O45" s="116">
        <f>IF($C$4="Attiecināmās izmaksas",IF('6a+c+n'!$Q46="A",'6a+c+n'!O46,0),0)</f>
        <v>0</v>
      </c>
      <c r="P45" s="117">
        <f>IF($C$4="Attiecināmās izmaksas",IF('6a+c+n'!$Q46="A",'6a+c+n'!P46,0),0)</f>
        <v>0</v>
      </c>
    </row>
    <row r="46" spans="1:16" ht="22.5" x14ac:dyDescent="0.2">
      <c r="A46" s="51">
        <f>IF(P46=0,0,IF(COUNTBLANK(P46)=1,0,COUNTA($P$14:P46)))</f>
        <v>0</v>
      </c>
      <c r="B46" s="24" t="str">
        <f>IF($C$4="Attiecināmās izmaksas",IF('6a+c+n'!$Q47="A",'6a+c+n'!B47,0),0)</f>
        <v>09-00000</v>
      </c>
      <c r="C46" s="24" t="str">
        <f>IF($C$4="Attiecināmās izmaksas",IF('6a+c+n'!$Q47="A",'6a+c+n'!C47,0),0)</f>
        <v>Ventilācijas šahtu apsekošana un tīrīšana.</v>
      </c>
      <c r="D46" s="24" t="str">
        <f>IF($C$4="Attiecināmās izmaksas",IF('6a+c+n'!$Q47="A",'6a+c+n'!D47,0),0)</f>
        <v>kompl</v>
      </c>
      <c r="E46" s="46"/>
      <c r="F46" s="65"/>
      <c r="G46" s="116"/>
      <c r="H46" s="116">
        <f>IF($C$4="Attiecināmās izmaksas",IF('6a+c+n'!$Q47="A",'6a+c+n'!H47,0),0)</f>
        <v>0</v>
      </c>
      <c r="I46" s="116"/>
      <c r="J46" s="116"/>
      <c r="K46" s="117">
        <f>IF($C$4="Attiecināmās izmaksas",IF('6a+c+n'!$Q47="A",'6a+c+n'!K47,0),0)</f>
        <v>0</v>
      </c>
      <c r="L46" s="65">
        <f>IF($C$4="Attiecināmās izmaksas",IF('6a+c+n'!$Q47="A",'6a+c+n'!L47,0),0)</f>
        <v>0</v>
      </c>
      <c r="M46" s="116">
        <f>IF($C$4="Attiecināmās izmaksas",IF('6a+c+n'!$Q47="A",'6a+c+n'!M47,0),0)</f>
        <v>0</v>
      </c>
      <c r="N46" s="116">
        <f>IF($C$4="Attiecināmās izmaksas",IF('6a+c+n'!$Q47="A",'6a+c+n'!N47,0),0)</f>
        <v>0</v>
      </c>
      <c r="O46" s="116">
        <f>IF($C$4="Attiecināmās izmaksas",IF('6a+c+n'!$Q47="A",'6a+c+n'!O47,0),0)</f>
        <v>0</v>
      </c>
      <c r="P46" s="117">
        <f>IF($C$4="Attiecināmās izmaksas",IF('6a+c+n'!$Q47="A",'6a+c+n'!P47,0),0)</f>
        <v>0</v>
      </c>
    </row>
    <row r="47" spans="1:16" ht="12" customHeight="1" thickBot="1" x14ac:dyDescent="0.25">
      <c r="A47" s="286" t="s">
        <v>62</v>
      </c>
      <c r="B47" s="287"/>
      <c r="C47" s="287"/>
      <c r="D47" s="287"/>
      <c r="E47" s="287"/>
      <c r="F47" s="287"/>
      <c r="G47" s="287"/>
      <c r="H47" s="287"/>
      <c r="I47" s="287"/>
      <c r="J47" s="287"/>
      <c r="K47" s="288"/>
      <c r="L47" s="127">
        <f>SUM(L14:L46)</f>
        <v>0</v>
      </c>
      <c r="M47" s="128">
        <f>SUM(M14:M46)</f>
        <v>0</v>
      </c>
      <c r="N47" s="128">
        <f>SUM(N14:N46)</f>
        <v>0</v>
      </c>
      <c r="O47" s="128">
        <f>SUM(O14:O46)</f>
        <v>0</v>
      </c>
      <c r="P47" s="129">
        <f>SUM(P14:P46)</f>
        <v>0</v>
      </c>
    </row>
    <row r="48" spans="1:16" x14ac:dyDescent="0.2">
      <c r="A48" s="16"/>
      <c r="B48" s="16"/>
      <c r="C48" s="16"/>
      <c r="D48" s="16"/>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1" t="s">
        <v>14</v>
      </c>
      <c r="B50" s="16"/>
      <c r="C50" s="289">
        <f>'Kops n'!C36:H36</f>
        <v>0</v>
      </c>
      <c r="D50" s="289"/>
      <c r="E50" s="289"/>
      <c r="F50" s="289"/>
      <c r="G50" s="289"/>
      <c r="H50" s="289"/>
      <c r="I50" s="16"/>
      <c r="J50" s="16"/>
      <c r="K50" s="16"/>
      <c r="L50" s="16"/>
      <c r="M50" s="16"/>
      <c r="N50" s="16"/>
      <c r="O50" s="16"/>
      <c r="P50" s="16"/>
    </row>
    <row r="51" spans="1:16" x14ac:dyDescent="0.2">
      <c r="A51" s="16"/>
      <c r="B51" s="16"/>
      <c r="C51" s="215" t="s">
        <v>15</v>
      </c>
      <c r="D51" s="215"/>
      <c r="E51" s="215"/>
      <c r="F51" s="215"/>
      <c r="G51" s="215"/>
      <c r="H51" s="215"/>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237" t="str">
        <f>'Kops n'!A39:D39</f>
        <v>Tāme sastādīta 2023. gada __. __________</v>
      </c>
      <c r="B53" s="238"/>
      <c r="C53" s="238"/>
      <c r="D53" s="238"/>
      <c r="E53" s="16"/>
      <c r="F53" s="16"/>
      <c r="G53" s="16"/>
      <c r="H53" s="16"/>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1" t="s">
        <v>41</v>
      </c>
      <c r="B55" s="16"/>
      <c r="C55" s="289">
        <f>'Kops n'!C41:H41</f>
        <v>0</v>
      </c>
      <c r="D55" s="289"/>
      <c r="E55" s="289"/>
      <c r="F55" s="289"/>
      <c r="G55" s="289"/>
      <c r="H55" s="289"/>
      <c r="I55" s="16"/>
      <c r="J55" s="16"/>
      <c r="K55" s="16"/>
      <c r="L55" s="16"/>
      <c r="M55" s="16"/>
      <c r="N55" s="16"/>
      <c r="O55" s="16"/>
      <c r="P55" s="16"/>
    </row>
    <row r="56" spans="1:16" x14ac:dyDescent="0.2">
      <c r="A56" s="16"/>
      <c r="B56" s="16"/>
      <c r="C56" s="215" t="s">
        <v>15</v>
      </c>
      <c r="D56" s="215"/>
      <c r="E56" s="215"/>
      <c r="F56" s="215"/>
      <c r="G56" s="215"/>
      <c r="H56" s="215"/>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row r="58" spans="1:16" x14ac:dyDescent="0.2">
      <c r="A58" s="78" t="s">
        <v>16</v>
      </c>
      <c r="B58" s="42"/>
      <c r="C58" s="84">
        <f>'Kops n'!C44</f>
        <v>0</v>
      </c>
      <c r="D58" s="42"/>
      <c r="E58" s="16"/>
      <c r="F58" s="16"/>
      <c r="G58" s="16"/>
      <c r="H58" s="16"/>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sheetData>
  <mergeCells count="23">
    <mergeCell ref="C2:I2"/>
    <mergeCell ref="C3:I3"/>
    <mergeCell ref="C4:I4"/>
    <mergeCell ref="D5:L5"/>
    <mergeCell ref="D6:L6"/>
    <mergeCell ref="D8:L8"/>
    <mergeCell ref="A9:F9"/>
    <mergeCell ref="J9:M9"/>
    <mergeCell ref="N9:O9"/>
    <mergeCell ref="D7:L7"/>
    <mergeCell ref="C56:H56"/>
    <mergeCell ref="L12:P12"/>
    <mergeCell ref="A47:K47"/>
    <mergeCell ref="C50:H50"/>
    <mergeCell ref="C51:H51"/>
    <mergeCell ref="A53:D53"/>
    <mergeCell ref="C55:H55"/>
    <mergeCell ref="A12:A13"/>
    <mergeCell ref="B12:B13"/>
    <mergeCell ref="C12:C13"/>
    <mergeCell ref="D12:D13"/>
    <mergeCell ref="E12:E13"/>
    <mergeCell ref="F12:K12"/>
  </mergeCells>
  <conditionalFormatting sqref="A47:K47">
    <cfRule type="containsText" dxfId="200" priority="3" operator="containsText" text="Tiešās izmaksas kopā, t. sk. darba devēja sociālais nodoklis __.__% ">
      <formula>NOT(ISERROR(SEARCH("Tiešās izmaksas kopā, t. sk. darba devēja sociālais nodoklis __.__% ",A47)))</formula>
    </cfRule>
  </conditionalFormatting>
  <conditionalFormatting sqref="A14:P46">
    <cfRule type="cellIs" dxfId="199" priority="1" operator="equal">
      <formula>0</formula>
    </cfRule>
  </conditionalFormatting>
  <conditionalFormatting sqref="C2:I2 D5:L8 N9:O9 L47:P47 C50:H50 C55:H55 C58">
    <cfRule type="cellIs" dxfId="198"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39"/>
  <sheetViews>
    <sheetView topLeftCell="A8" workbookViewId="0">
      <selection activeCell="A24" sqref="A24:XFD4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'6a+c+n'!D1</f>
        <v>6</v>
      </c>
      <c r="E1" s="22"/>
      <c r="F1" s="22"/>
      <c r="G1" s="22"/>
      <c r="H1" s="22"/>
      <c r="I1" s="22"/>
      <c r="J1" s="22"/>
      <c r="N1" s="26"/>
      <c r="O1" s="27"/>
      <c r="P1" s="28"/>
    </row>
    <row r="2" spans="1:16" x14ac:dyDescent="0.2">
      <c r="A2" s="29"/>
      <c r="B2" s="29"/>
      <c r="C2" s="301" t="str">
        <f>'6a+c+n'!C2:I2</f>
        <v>Jumta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'6a+c+n'!A9</f>
        <v>Tāme sastādīta  2023. gada tirgus cenās, pamatojoties uz AR daļas rasējumiem</v>
      </c>
      <c r="B9" s="298"/>
      <c r="C9" s="298"/>
      <c r="D9" s="298"/>
      <c r="E9" s="298"/>
      <c r="F9" s="298"/>
      <c r="G9" s="31"/>
      <c r="H9" s="31"/>
      <c r="I9" s="31"/>
      <c r="J9" s="299" t="s">
        <v>45</v>
      </c>
      <c r="K9" s="299"/>
      <c r="L9" s="299"/>
      <c r="M9" s="299"/>
      <c r="N9" s="300">
        <f>P27</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1">
        <f>IF(P14=0,0,IF(COUNTBLANK(P14)=1,0,COUNTA($P$14:P14)))</f>
        <v>0</v>
      </c>
      <c r="B14" s="24">
        <f>IF($C$4="citu pasākumu izmaksas",IF('6a+c+n'!$Q20="C",'6a+c+n'!B20,0))</f>
        <v>0</v>
      </c>
      <c r="C14" s="24">
        <f>IF($C$4="citu pasākumu izmaksas",IF('6a+c+n'!$Q20="C",'6a+c+n'!C20,0))</f>
        <v>0</v>
      </c>
      <c r="D14" s="24">
        <f>IF($C$4="citu pasākumu izmaksas",IF('6a+c+n'!$Q20="C",'6a+c+n'!D20,0))</f>
        <v>0</v>
      </c>
      <c r="E14" s="46"/>
      <c r="F14" s="65"/>
      <c r="G14" s="116"/>
      <c r="H14" s="116">
        <f>IF($C$4="citu pasākumu izmaksas",IF('6a+c+n'!$Q20="C",'6a+c+n'!H20,0))</f>
        <v>0</v>
      </c>
      <c r="I14" s="116"/>
      <c r="J14" s="116"/>
      <c r="K14" s="117">
        <f>IF($C$4="citu pasākumu izmaksas",IF('6a+c+n'!$Q20="C",'6a+c+n'!K20,0))</f>
        <v>0</v>
      </c>
      <c r="L14" s="82">
        <f>IF($C$4="citu pasākumu izmaksas",IF('6a+c+n'!$Q20="C",'6a+c+n'!L20,0))</f>
        <v>0</v>
      </c>
      <c r="M14" s="116">
        <f>IF($C$4="citu pasākumu izmaksas",IF('6a+c+n'!$Q20="C",'6a+c+n'!M20,0))</f>
        <v>0</v>
      </c>
      <c r="N14" s="116">
        <f>IF($C$4="citu pasākumu izmaksas",IF('6a+c+n'!$Q20="C",'6a+c+n'!N20,0))</f>
        <v>0</v>
      </c>
      <c r="O14" s="116">
        <f>IF($C$4="citu pasākumu izmaksas",IF('6a+c+n'!$Q20="C",'6a+c+n'!O20,0))</f>
        <v>0</v>
      </c>
      <c r="P14" s="117">
        <f>IF($C$4="citu pasākumu izmaksas",IF('6a+c+n'!$Q20="C",'6a+c+n'!P20,0))</f>
        <v>0</v>
      </c>
    </row>
    <row r="15" spans="1:16" ht="22.5" x14ac:dyDescent="0.2">
      <c r="A15" s="51">
        <f>IF(P15=0,0,IF(COUNTBLANK(P15)=1,0,COUNTA($P$14:P15)))</f>
        <v>0</v>
      </c>
      <c r="B15" s="24" t="str">
        <f>IF($C$4="citu pasākumu izmaksas",IF('6a+c+n'!$Q21="C",'6a+c+n'!B21,0))</f>
        <v>09-00000</v>
      </c>
      <c r="C15" s="24" t="str">
        <f>IF($C$4="citu pasākumu izmaksas",IF('6a+c+n'!$Q21="C",'6a+c+n'!C21,0))</f>
        <v>Cinkotas skārda joslas 50x2mm montāža pa perimetru esošiem ventilācijas skursteņiem</v>
      </c>
      <c r="D15" s="24" t="str">
        <f>IF($C$4="citu pasākumu izmaksas",IF('6a+c+n'!$Q21="C",'6a+c+n'!D21,0))</f>
        <v>tm</v>
      </c>
      <c r="E15" s="46"/>
      <c r="F15" s="65"/>
      <c r="G15" s="116"/>
      <c r="H15" s="116">
        <f>IF($C$4="citu pasākumu izmaksas",IF('6a+c+n'!$Q21="C",'6a+c+n'!H21,0))</f>
        <v>0</v>
      </c>
      <c r="I15" s="116"/>
      <c r="J15" s="116"/>
      <c r="K15" s="117">
        <f>IF($C$4="citu pasākumu izmaksas",IF('6a+c+n'!$Q21="C",'6a+c+n'!K21,0))</f>
        <v>0</v>
      </c>
      <c r="L15" s="82">
        <f>IF($C$4="citu pasākumu izmaksas",IF('6a+c+n'!$Q21="C",'6a+c+n'!L21,0))</f>
        <v>0</v>
      </c>
      <c r="M15" s="116">
        <f>IF($C$4="citu pasākumu izmaksas",IF('6a+c+n'!$Q21="C",'6a+c+n'!M21,0))</f>
        <v>0</v>
      </c>
      <c r="N15" s="116">
        <f>IF($C$4="citu pasākumu izmaksas",IF('6a+c+n'!$Q21="C",'6a+c+n'!N21,0))</f>
        <v>0</v>
      </c>
      <c r="O15" s="116">
        <f>IF($C$4="citu pasākumu izmaksas",IF('6a+c+n'!$Q21="C",'6a+c+n'!O21,0))</f>
        <v>0</v>
      </c>
      <c r="P15" s="117">
        <f>IF($C$4="citu pasākumu izmaksas",IF('6a+c+n'!$Q21="C",'6a+c+n'!P21,0))</f>
        <v>0</v>
      </c>
    </row>
    <row r="16" spans="1:16" ht="22.5" x14ac:dyDescent="0.2">
      <c r="A16" s="51">
        <f>IF(P16=0,0,IF(COUNTBLANK(P16)=1,0,COUNTA($P$14:P16)))</f>
        <v>0</v>
      </c>
      <c r="B16" s="24" t="str">
        <f>IF($C$4="citu pasākumu izmaksas",IF('6a+c+n'!$Q22="C",'6a+c+n'!B22,0))</f>
        <v>09-00000</v>
      </c>
      <c r="C16" s="24" t="str">
        <f>IF($C$4="citu pasākumu izmaksas",IF('6a+c+n'!$Q22="C",'6a+c+n'!C22,0))</f>
        <v>Karsti cinkota skārda stati 30x4 mm piemetināti</v>
      </c>
      <c r="D16" s="24" t="str">
        <f>IF($C$4="citu pasākumu izmaksas",IF('6a+c+n'!$Q22="C",'6a+c+n'!D22,0))</f>
        <v>kompl</v>
      </c>
      <c r="E16" s="46"/>
      <c r="F16" s="65"/>
      <c r="G16" s="116"/>
      <c r="H16" s="116">
        <f>IF($C$4="citu pasākumu izmaksas",IF('6a+c+n'!$Q22="C",'6a+c+n'!H22,0))</f>
        <v>0</v>
      </c>
      <c r="I16" s="116"/>
      <c r="J16" s="116"/>
      <c r="K16" s="117">
        <f>IF($C$4="citu pasākumu izmaksas",IF('6a+c+n'!$Q22="C",'6a+c+n'!K22,0))</f>
        <v>0</v>
      </c>
      <c r="L16" s="82">
        <f>IF($C$4="citu pasākumu izmaksas",IF('6a+c+n'!$Q22="C",'6a+c+n'!L22,0))</f>
        <v>0</v>
      </c>
      <c r="M16" s="116">
        <f>IF($C$4="citu pasākumu izmaksas",IF('6a+c+n'!$Q22="C",'6a+c+n'!M22,0))</f>
        <v>0</v>
      </c>
      <c r="N16" s="116">
        <f>IF($C$4="citu pasākumu izmaksas",IF('6a+c+n'!$Q22="C",'6a+c+n'!N22,0))</f>
        <v>0</v>
      </c>
      <c r="O16" s="116">
        <f>IF($C$4="citu pasākumu izmaksas",IF('6a+c+n'!$Q22="C",'6a+c+n'!O22,0))</f>
        <v>0</v>
      </c>
      <c r="P16" s="117">
        <f>IF($C$4="citu pasākumu izmaksas",IF('6a+c+n'!$Q22="C",'6a+c+n'!P22,0))</f>
        <v>0</v>
      </c>
    </row>
    <row r="17" spans="1:16" ht="33.75" x14ac:dyDescent="0.2">
      <c r="A17" s="51">
        <f>IF(P17=0,0,IF(COUNTBLANK(P17)=1,0,COUNTA($P$14:P17)))</f>
        <v>0</v>
      </c>
      <c r="B17" s="24" t="str">
        <f>IF($C$4="citu pasākumu izmaksas",IF('6a+c+n'!$Q23="C",'6a+c+n'!B23,0))</f>
        <v>09-00000</v>
      </c>
      <c r="C17" s="24" t="str">
        <f>IF($C$4="citu pasākumu izmaksas",IF('6a+c+n'!$Q23="C",'6a+c+n'!C23,0))</f>
        <v>Karsti cinkota skārda b=1.0 mm ar rūpnieciski krāsotu  PURAL pārklājumu ventilācijas skursteņu jumtiņu montāža</v>
      </c>
      <c r="D17" s="24" t="str">
        <f>IF($C$4="citu pasākumu izmaksas",IF('6a+c+n'!$Q23="C",'6a+c+n'!D23,0))</f>
        <v>kompl</v>
      </c>
      <c r="E17" s="46"/>
      <c r="F17" s="65"/>
      <c r="G17" s="116"/>
      <c r="H17" s="116">
        <f>IF($C$4="citu pasākumu izmaksas",IF('6a+c+n'!$Q23="C",'6a+c+n'!H23,0))</f>
        <v>0</v>
      </c>
      <c r="I17" s="116"/>
      <c r="J17" s="116"/>
      <c r="K17" s="117">
        <f>IF($C$4="citu pasākumu izmaksas",IF('6a+c+n'!$Q23="C",'6a+c+n'!K23,0))</f>
        <v>0</v>
      </c>
      <c r="L17" s="82">
        <f>IF($C$4="citu pasākumu izmaksas",IF('6a+c+n'!$Q23="C",'6a+c+n'!L23,0))</f>
        <v>0</v>
      </c>
      <c r="M17" s="116">
        <f>IF($C$4="citu pasākumu izmaksas",IF('6a+c+n'!$Q23="C",'6a+c+n'!M23,0))</f>
        <v>0</v>
      </c>
      <c r="N17" s="116">
        <f>IF($C$4="citu pasākumu izmaksas",IF('6a+c+n'!$Q23="C",'6a+c+n'!N23,0))</f>
        <v>0</v>
      </c>
      <c r="O17" s="116">
        <f>IF($C$4="citu pasākumu izmaksas",IF('6a+c+n'!$Q23="C",'6a+c+n'!O23,0))</f>
        <v>0</v>
      </c>
      <c r="P17" s="117">
        <f>IF($C$4="citu pasākumu izmaksas",IF('6a+c+n'!$Q23="C",'6a+c+n'!P23,0))</f>
        <v>0</v>
      </c>
    </row>
    <row r="18" spans="1:16" ht="22.5" x14ac:dyDescent="0.2">
      <c r="A18" s="51">
        <f>IF(P18=0,0,IF(COUNTBLANK(P18)=1,0,COUNTA($P$14:P18)))</f>
        <v>0</v>
      </c>
      <c r="B18" s="24" t="str">
        <f>IF($C$4="citu pasākumu izmaksas",IF('6a+c+n'!$Q24="C",'6a+c+n'!B24,0))</f>
        <v>09-00000</v>
      </c>
      <c r="C18" s="24" t="str">
        <f>IF($C$4="citu pasākumu izmaksas",IF('6a+c+n'!$Q24="C",'6a+c+n'!C24,0))</f>
        <v>Cinkota rabicas sieta (pret putniem) montāža pa perimetru ventilācijas skursteņiem</v>
      </c>
      <c r="D18" s="24" t="str">
        <f>IF($C$4="citu pasākumu izmaksas",IF('6a+c+n'!$Q24="C",'6a+c+n'!D24,0))</f>
        <v>kompl</v>
      </c>
      <c r="E18" s="46"/>
      <c r="F18" s="65"/>
      <c r="G18" s="116"/>
      <c r="H18" s="116">
        <f>IF($C$4="citu pasākumu izmaksas",IF('6a+c+n'!$Q24="C",'6a+c+n'!H24,0))</f>
        <v>0</v>
      </c>
      <c r="I18" s="116"/>
      <c r="J18" s="116"/>
      <c r="K18" s="117">
        <f>IF($C$4="citu pasākumu izmaksas",IF('6a+c+n'!$Q24="C",'6a+c+n'!K24,0))</f>
        <v>0</v>
      </c>
      <c r="L18" s="82">
        <f>IF($C$4="citu pasākumu izmaksas",IF('6a+c+n'!$Q24="C",'6a+c+n'!L24,0))</f>
        <v>0</v>
      </c>
      <c r="M18" s="116">
        <f>IF($C$4="citu pasākumu izmaksas",IF('6a+c+n'!$Q24="C",'6a+c+n'!M24,0))</f>
        <v>0</v>
      </c>
      <c r="N18" s="116">
        <f>IF($C$4="citu pasākumu izmaksas",IF('6a+c+n'!$Q24="C",'6a+c+n'!N24,0))</f>
        <v>0</v>
      </c>
      <c r="O18" s="116">
        <f>IF($C$4="citu pasākumu izmaksas",IF('6a+c+n'!$Q24="C",'6a+c+n'!O24,0))</f>
        <v>0</v>
      </c>
      <c r="P18" s="117">
        <f>IF($C$4="citu pasākumu izmaksas",IF('6a+c+n'!$Q24="C",'6a+c+n'!P24,0))</f>
        <v>0</v>
      </c>
    </row>
    <row r="19" spans="1:16" x14ac:dyDescent="0.2">
      <c r="A19" s="51">
        <f>IF(P19=0,0,IF(COUNTBLANK(P19)=1,0,COUNTA($P$14:P19)))</f>
        <v>0</v>
      </c>
      <c r="B19" s="24">
        <f>IF($C$4="citu pasākumu izmaksas",IF('6a+c+n'!$Q25="C",'6a+c+n'!B25,0))</f>
        <v>0</v>
      </c>
      <c r="C19" s="24">
        <f>IF($C$4="citu pasākumu izmaksas",IF('6a+c+n'!$Q25="C",'6a+c+n'!C25,0))</f>
        <v>0</v>
      </c>
      <c r="D19" s="24">
        <f>IF($C$4="citu pasākumu izmaksas",IF('6a+c+n'!$Q25="C",'6a+c+n'!D25,0))</f>
        <v>0</v>
      </c>
      <c r="E19" s="46"/>
      <c r="F19" s="65"/>
      <c r="G19" s="116"/>
      <c r="H19" s="116">
        <f>IF($C$4="citu pasākumu izmaksas",IF('6a+c+n'!$Q25="C",'6a+c+n'!H25,0))</f>
        <v>0</v>
      </c>
      <c r="I19" s="116"/>
      <c r="J19" s="116"/>
      <c r="K19" s="117">
        <f>IF($C$4="citu pasākumu izmaksas",IF('6a+c+n'!$Q25="C",'6a+c+n'!K25,0))</f>
        <v>0</v>
      </c>
      <c r="L19" s="82">
        <f>IF($C$4="citu pasākumu izmaksas",IF('6a+c+n'!$Q25="C",'6a+c+n'!L25,0))</f>
        <v>0</v>
      </c>
      <c r="M19" s="116">
        <f>IF($C$4="citu pasākumu izmaksas",IF('6a+c+n'!$Q25="C",'6a+c+n'!M25,0))</f>
        <v>0</v>
      </c>
      <c r="N19" s="116">
        <f>IF($C$4="citu pasākumu izmaksas",IF('6a+c+n'!$Q25="C",'6a+c+n'!N25,0))</f>
        <v>0</v>
      </c>
      <c r="O19" s="116">
        <f>IF($C$4="citu pasākumu izmaksas",IF('6a+c+n'!$Q25="C",'6a+c+n'!O25,0))</f>
        <v>0</v>
      </c>
      <c r="P19" s="117">
        <f>IF($C$4="citu pasākumu izmaksas",IF('6a+c+n'!$Q25="C",'6a+c+n'!P25,0))</f>
        <v>0</v>
      </c>
    </row>
    <row r="20" spans="1:16" ht="22.5" x14ac:dyDescent="0.2">
      <c r="A20" s="51">
        <f>IF(P20=0,0,IF(COUNTBLANK(P20)=1,0,COUNTA($P$14:P20)))</f>
        <v>0</v>
      </c>
      <c r="B20" s="24" t="str">
        <f>IF($C$4="citu pasākumu izmaksas",IF('6a+c+n'!$Q26="C",'6a+c+n'!B26,0))</f>
        <v>09-00000</v>
      </c>
      <c r="C20" s="24" t="str">
        <f>IF($C$4="citu pasākumu izmaksas",IF('6a+c+n'!$Q26="C",'6a+c+n'!C26,0))</f>
        <v>Jauna bitumena ruļmateriāla ieklāšana 20% no kopējās virsmas</v>
      </c>
      <c r="D20" s="24" t="str">
        <f>IF($C$4="citu pasākumu izmaksas",IF('6a+c+n'!$Q26="C",'6a+c+n'!D26,0))</f>
        <v>m2</v>
      </c>
      <c r="E20" s="46"/>
      <c r="F20" s="65"/>
      <c r="G20" s="116"/>
      <c r="H20" s="116">
        <f>IF($C$4="citu pasākumu izmaksas",IF('6a+c+n'!$Q26="C",'6a+c+n'!H26,0))</f>
        <v>0</v>
      </c>
      <c r="I20" s="116"/>
      <c r="J20" s="116"/>
      <c r="K20" s="117">
        <f>IF($C$4="citu pasākumu izmaksas",IF('6a+c+n'!$Q26="C",'6a+c+n'!K26,0))</f>
        <v>0</v>
      </c>
      <c r="L20" s="82">
        <f>IF($C$4="citu pasākumu izmaksas",IF('6a+c+n'!$Q26="C",'6a+c+n'!L26,0))</f>
        <v>0</v>
      </c>
      <c r="M20" s="116">
        <f>IF($C$4="citu pasākumu izmaksas",IF('6a+c+n'!$Q26="C",'6a+c+n'!M26,0))</f>
        <v>0</v>
      </c>
      <c r="N20" s="116">
        <f>IF($C$4="citu pasākumu izmaksas",IF('6a+c+n'!$Q26="C",'6a+c+n'!N26,0))</f>
        <v>0</v>
      </c>
      <c r="O20" s="116">
        <f>IF($C$4="citu pasākumu izmaksas",IF('6a+c+n'!$Q26="C",'6a+c+n'!O26,0))</f>
        <v>0</v>
      </c>
      <c r="P20" s="117">
        <f>IF($C$4="citu pasākumu izmaksas",IF('6a+c+n'!$Q26="C",'6a+c+n'!P26,0))</f>
        <v>0</v>
      </c>
    </row>
    <row r="21" spans="1:16" ht="33.75" x14ac:dyDescent="0.2">
      <c r="A21" s="51">
        <f>IF(P21=0,0,IF(COUNTBLANK(P21)=1,0,COUNTA($P$14:P21)))</f>
        <v>0</v>
      </c>
      <c r="B21" s="24" t="str">
        <f>IF($C$4="citu pasākumu izmaksas",IF('6a+c+n'!$Q27="C",'6a+c+n'!B27,0))</f>
        <v>09-00000</v>
      </c>
      <c r="C21" s="24" t="str">
        <f>IF($C$4="citu pasākumu izmaksas",IF('6a+c+n'!$Q27="C",'6a+c+n'!C27,0))</f>
        <v>Jumta attīrīšana no bojātā un atslāņotā betona un augsnes paliekām izmantojot augsta spiediena (800 bāri) ūdens strūklu. 10% no kopējā jumta laukuma</v>
      </c>
      <c r="D21" s="24" t="str">
        <f>IF($C$4="citu pasākumu izmaksas",IF('6a+c+n'!$Q27="C",'6a+c+n'!D27,0))</f>
        <v>m2</v>
      </c>
      <c r="E21" s="46"/>
      <c r="F21" s="65"/>
      <c r="G21" s="116"/>
      <c r="H21" s="116">
        <f>IF($C$4="citu pasākumu izmaksas",IF('6a+c+n'!$Q27="C",'6a+c+n'!H27,0))</f>
        <v>0</v>
      </c>
      <c r="I21" s="116"/>
      <c r="J21" s="116"/>
      <c r="K21" s="117">
        <f>IF($C$4="citu pasākumu izmaksas",IF('6a+c+n'!$Q27="C",'6a+c+n'!K27,0))</f>
        <v>0</v>
      </c>
      <c r="L21" s="82">
        <f>IF($C$4="citu pasākumu izmaksas",IF('6a+c+n'!$Q27="C",'6a+c+n'!L27,0))</f>
        <v>0</v>
      </c>
      <c r="M21" s="116">
        <f>IF($C$4="citu pasākumu izmaksas",IF('6a+c+n'!$Q27="C",'6a+c+n'!M27,0))</f>
        <v>0</v>
      </c>
      <c r="N21" s="116">
        <f>IF($C$4="citu pasākumu izmaksas",IF('6a+c+n'!$Q27="C",'6a+c+n'!N27,0))</f>
        <v>0</v>
      </c>
      <c r="O21" s="116">
        <f>IF($C$4="citu pasākumu izmaksas",IF('6a+c+n'!$Q27="C",'6a+c+n'!O27,0))</f>
        <v>0</v>
      </c>
      <c r="P21" s="117">
        <f>IF($C$4="citu pasākumu izmaksas",IF('6a+c+n'!$Q27="C",'6a+c+n'!P27,0))</f>
        <v>0</v>
      </c>
    </row>
    <row r="22" spans="1:16" ht="33.75" x14ac:dyDescent="0.2">
      <c r="A22" s="51">
        <f>IF(P22=0,0,IF(COUNTBLANK(P22)=1,0,COUNTA($P$14:P22)))</f>
        <v>0</v>
      </c>
      <c r="B22" s="24" t="str">
        <f>IF($C$4="citu pasākumu izmaksas",IF('6a+c+n'!$Q28="C",'6a+c+n'!B28,0))</f>
        <v>09-00000</v>
      </c>
      <c r="C22" s="24" t="str">
        <f>IF($C$4="citu pasākumu izmaksas",IF('6a+c+n'!$Q28="C",'6a+c+n'!C28,0))</f>
        <v>Atsegtā stiegrojuma apstrāde ar rūsas pārveidotāju Vincent Rust Off vai ekvivalentu. 10% no jumta kopējā laukuma</v>
      </c>
      <c r="D22" s="24" t="str">
        <f>IF($C$4="citu pasākumu izmaksas",IF('6a+c+n'!$Q28="C",'6a+c+n'!D28,0))</f>
        <v>m2</v>
      </c>
      <c r="E22" s="46"/>
      <c r="F22" s="65"/>
      <c r="G22" s="116"/>
      <c r="H22" s="116">
        <f>IF($C$4="citu pasākumu izmaksas",IF('6a+c+n'!$Q28="C",'6a+c+n'!H28,0))</f>
        <v>0</v>
      </c>
      <c r="I22" s="116"/>
      <c r="J22" s="116"/>
      <c r="K22" s="117">
        <f>IF($C$4="citu pasākumu izmaksas",IF('6a+c+n'!$Q28="C",'6a+c+n'!K28,0))</f>
        <v>0</v>
      </c>
      <c r="L22" s="82">
        <f>IF($C$4="citu pasākumu izmaksas",IF('6a+c+n'!$Q28="C",'6a+c+n'!L28,0))</f>
        <v>0</v>
      </c>
      <c r="M22" s="116">
        <f>IF($C$4="citu pasākumu izmaksas",IF('6a+c+n'!$Q28="C",'6a+c+n'!M28,0))</f>
        <v>0</v>
      </c>
      <c r="N22" s="116">
        <f>IF($C$4="citu pasākumu izmaksas",IF('6a+c+n'!$Q28="C",'6a+c+n'!N28,0))</f>
        <v>0</v>
      </c>
      <c r="O22" s="116">
        <f>IF($C$4="citu pasākumu izmaksas",IF('6a+c+n'!$Q28="C",'6a+c+n'!O28,0))</f>
        <v>0</v>
      </c>
      <c r="P22" s="117">
        <f>IF($C$4="citu pasākumu izmaksas",IF('6a+c+n'!$Q28="C",'6a+c+n'!P28,0))</f>
        <v>0</v>
      </c>
    </row>
    <row r="23" spans="1:16" x14ac:dyDescent="0.2">
      <c r="A23" s="51">
        <f>IF(P23=0,0,IF(COUNTBLANK(P23)=1,0,COUNTA($P$14:P23)))</f>
        <v>0</v>
      </c>
      <c r="B23" s="24">
        <f>IF($C$4="citu pasākumu izmaksas",IF('6a+c+n'!$Q29="C",'6a+c+n'!B29,0))</f>
        <v>0</v>
      </c>
      <c r="C23" s="24">
        <f>IF($C$4="citu pasākumu izmaksas",IF('6a+c+n'!$Q29="C",'6a+c+n'!C29,0))</f>
        <v>0</v>
      </c>
      <c r="D23" s="24">
        <f>IF($C$4="citu pasākumu izmaksas",IF('6a+c+n'!$Q29="C",'6a+c+n'!D29,0))</f>
        <v>0</v>
      </c>
      <c r="E23" s="46"/>
      <c r="F23" s="65"/>
      <c r="G23" s="116"/>
      <c r="H23" s="116">
        <f>IF($C$4="citu pasākumu izmaksas",IF('6a+c+n'!$Q29="C",'6a+c+n'!H29,0))</f>
        <v>0</v>
      </c>
      <c r="I23" s="116"/>
      <c r="J23" s="116"/>
      <c r="K23" s="117">
        <f>IF($C$4="citu pasākumu izmaksas",IF('6a+c+n'!$Q29="C",'6a+c+n'!K29,0))</f>
        <v>0</v>
      </c>
      <c r="L23" s="82">
        <f>IF($C$4="citu pasākumu izmaksas",IF('6a+c+n'!$Q29="C",'6a+c+n'!L29,0))</f>
        <v>0</v>
      </c>
      <c r="M23" s="116">
        <f>IF($C$4="citu pasākumu izmaksas",IF('6a+c+n'!$Q29="C",'6a+c+n'!M29,0))</f>
        <v>0</v>
      </c>
      <c r="N23" s="116">
        <f>IF($C$4="citu pasākumu izmaksas",IF('6a+c+n'!$Q29="C",'6a+c+n'!N29,0))</f>
        <v>0</v>
      </c>
      <c r="O23" s="116">
        <f>IF($C$4="citu pasākumu izmaksas",IF('6a+c+n'!$Q29="C",'6a+c+n'!O29,0))</f>
        <v>0</v>
      </c>
      <c r="P23" s="117">
        <f>IF($C$4="citu pasākumu izmaksas",IF('6a+c+n'!$Q29="C",'6a+c+n'!P29,0))</f>
        <v>0</v>
      </c>
    </row>
    <row r="24" spans="1:16" ht="22.5" x14ac:dyDescent="0.2">
      <c r="A24" s="51">
        <f>IF(P24=0,0,IF(COUNTBLANK(P24)=1,0,COUNTA($P$14:P24)))</f>
        <v>0</v>
      </c>
      <c r="B24" s="24" t="str">
        <f>IF($C$4="citu pasākumu izmaksas",IF('6a+c+n'!$Q48="C",'6a+c+n'!B48,0))</f>
        <v>09-00000</v>
      </c>
      <c r="C24" s="24" t="str">
        <f>IF($C$4="citu pasākumu izmaksas",IF('6a+c+n'!$Q48="C",'6a+c+n'!C48,0))</f>
        <v>Lapu ķērāju uzstādīšana</v>
      </c>
      <c r="D24" s="24" t="str">
        <f>IF($C$4="citu pasākumu izmaksas",IF('6a+c+n'!$Q48="C",'6a+c+n'!D48,0))</f>
        <v>kompl</v>
      </c>
      <c r="E24" s="46"/>
      <c r="F24" s="65"/>
      <c r="G24" s="116"/>
      <c r="H24" s="116">
        <f>IF($C$4="citu pasākumu izmaksas",IF('6a+c+n'!$Q48="C",'6a+c+n'!H48,0))</f>
        <v>0</v>
      </c>
      <c r="I24" s="116"/>
      <c r="J24" s="116"/>
      <c r="K24" s="117">
        <f>IF($C$4="citu pasākumu izmaksas",IF('6a+c+n'!$Q48="C",'6a+c+n'!K48,0))</f>
        <v>0</v>
      </c>
      <c r="L24" s="82">
        <f>IF($C$4="citu pasākumu izmaksas",IF('6a+c+n'!$Q48="C",'6a+c+n'!L48,0))</f>
        <v>0</v>
      </c>
      <c r="M24" s="116">
        <f>IF($C$4="citu pasākumu izmaksas",IF('6a+c+n'!$Q48="C",'6a+c+n'!M48,0))</f>
        <v>0</v>
      </c>
      <c r="N24" s="116">
        <f>IF($C$4="citu pasākumu izmaksas",IF('6a+c+n'!$Q48="C",'6a+c+n'!N48,0))</f>
        <v>0</v>
      </c>
      <c r="O24" s="116">
        <f>IF($C$4="citu pasākumu izmaksas",IF('6a+c+n'!$Q48="C",'6a+c+n'!O48,0))</f>
        <v>0</v>
      </c>
      <c r="P24" s="117">
        <f>IF($C$4="citu pasākumu izmaksas",IF('6a+c+n'!$Q48="C",'6a+c+n'!P48,0))</f>
        <v>0</v>
      </c>
    </row>
    <row r="25" spans="1:16" ht="22.5" x14ac:dyDescent="0.2">
      <c r="A25" s="51">
        <f>IF(P25=0,0,IF(COUNTBLANK(P25)=1,0,COUNTA($P$14:P25)))</f>
        <v>0</v>
      </c>
      <c r="B25" s="24" t="str">
        <f>IF($C$4="citu pasākumu izmaksas",IF('6a+c+n'!$Q49="C",'6a+c+n'!B49,0))</f>
        <v>09-00000</v>
      </c>
      <c r="C25" s="24" t="str">
        <f>IF($C$4="citu pasākumu izmaksas",IF('6a+c+n'!$Q49="C",'6a+c+n'!C49,0))</f>
        <v>Atkritumu šahtas skursteņu atvērumu aizdarīšana</v>
      </c>
      <c r="D25" s="24" t="str">
        <f>IF($C$4="citu pasākumu izmaksas",IF('6a+c+n'!$Q49="C",'6a+c+n'!D49,0))</f>
        <v>kompl</v>
      </c>
      <c r="E25" s="46"/>
      <c r="F25" s="65"/>
      <c r="G25" s="116"/>
      <c r="H25" s="116">
        <f>IF($C$4="citu pasākumu izmaksas",IF('6a+c+n'!$Q49="C",'6a+c+n'!H49,0))</f>
        <v>0</v>
      </c>
      <c r="I25" s="116"/>
      <c r="J25" s="116"/>
      <c r="K25" s="117">
        <f>IF($C$4="citu pasākumu izmaksas",IF('6a+c+n'!$Q49="C",'6a+c+n'!K49,0))</f>
        <v>0</v>
      </c>
      <c r="L25" s="82">
        <f>IF($C$4="citu pasākumu izmaksas",IF('6a+c+n'!$Q49="C",'6a+c+n'!L49,0))</f>
        <v>0</v>
      </c>
      <c r="M25" s="116">
        <f>IF($C$4="citu pasākumu izmaksas",IF('6a+c+n'!$Q49="C",'6a+c+n'!M49,0))</f>
        <v>0</v>
      </c>
      <c r="N25" s="116">
        <f>IF($C$4="citu pasākumu izmaksas",IF('6a+c+n'!$Q49="C",'6a+c+n'!N49,0))</f>
        <v>0</v>
      </c>
      <c r="O25" s="116">
        <f>IF($C$4="citu pasākumu izmaksas",IF('6a+c+n'!$Q49="C",'6a+c+n'!O49,0))</f>
        <v>0</v>
      </c>
      <c r="P25" s="117">
        <f>IF($C$4="citu pasākumu izmaksas",IF('6a+c+n'!$Q49="C",'6a+c+n'!P49,0))</f>
        <v>0</v>
      </c>
    </row>
    <row r="26" spans="1:16" ht="23.25" thickBot="1" x14ac:dyDescent="0.25">
      <c r="A26" s="51">
        <f>IF(P26=0,0,IF(COUNTBLANK(P26)=1,0,COUNTA($P$14:P26)))</f>
        <v>0</v>
      </c>
      <c r="B26" s="24" t="str">
        <f>IF($C$4="citu pasākumu izmaksas",IF('6a+c+n'!$Q50="C",'6a+c+n'!B50,0))</f>
        <v>09-00000</v>
      </c>
      <c r="C26" s="24" t="str">
        <f>IF($C$4="citu pasākumu izmaksas",IF('6a+c+n'!$Q50="C",'6a+c+n'!C50,0))</f>
        <v>Esošā jumta drošības nožogojuma remonts</v>
      </c>
      <c r="D26" s="24" t="str">
        <f>IF($C$4="citu pasākumu izmaksas",IF('6a+c+n'!$Q50="C",'6a+c+n'!D50,0))</f>
        <v>kompl</v>
      </c>
      <c r="E26" s="46"/>
      <c r="F26" s="65"/>
      <c r="G26" s="116"/>
      <c r="H26" s="116">
        <f>IF($C$4="citu pasākumu izmaksas",IF('6a+c+n'!$Q50="C",'6a+c+n'!H50,0))</f>
        <v>0</v>
      </c>
      <c r="I26" s="116"/>
      <c r="J26" s="116"/>
      <c r="K26" s="117">
        <f>IF($C$4="citu pasākumu izmaksas",IF('6a+c+n'!$Q50="C",'6a+c+n'!K50,0))</f>
        <v>0</v>
      </c>
      <c r="L26" s="82">
        <f>IF($C$4="citu pasākumu izmaksas",IF('6a+c+n'!$Q50="C",'6a+c+n'!L50,0))</f>
        <v>0</v>
      </c>
      <c r="M26" s="116">
        <f>IF($C$4="citu pasākumu izmaksas",IF('6a+c+n'!$Q50="C",'6a+c+n'!M50,0))</f>
        <v>0</v>
      </c>
      <c r="N26" s="116">
        <f>IF($C$4="citu pasākumu izmaksas",IF('6a+c+n'!$Q50="C",'6a+c+n'!N50,0))</f>
        <v>0</v>
      </c>
      <c r="O26" s="116">
        <f>IF($C$4="citu pasākumu izmaksas",IF('6a+c+n'!$Q50="C",'6a+c+n'!O50,0))</f>
        <v>0</v>
      </c>
      <c r="P26" s="117">
        <f>IF($C$4="citu pasākumu izmaksas",IF('6a+c+n'!$Q50="C",'6a+c+n'!P50,0))</f>
        <v>0</v>
      </c>
    </row>
    <row r="27" spans="1:16" ht="12" customHeight="1" thickBot="1" x14ac:dyDescent="0.25">
      <c r="A27" s="286" t="s">
        <v>62</v>
      </c>
      <c r="B27" s="287"/>
      <c r="C27" s="287"/>
      <c r="D27" s="287"/>
      <c r="E27" s="287"/>
      <c r="F27" s="287"/>
      <c r="G27" s="287"/>
      <c r="H27" s="287"/>
      <c r="I27" s="287"/>
      <c r="J27" s="287"/>
      <c r="K27" s="288"/>
      <c r="L27" s="130">
        <f>SUM(L14:L26)</f>
        <v>0</v>
      </c>
      <c r="M27" s="131">
        <f>SUM(M14:M26)</f>
        <v>0</v>
      </c>
      <c r="N27" s="131">
        <f>SUM(N14:N26)</f>
        <v>0</v>
      </c>
      <c r="O27" s="131">
        <f>SUM(O14:O26)</f>
        <v>0</v>
      </c>
      <c r="P27" s="132">
        <f>SUM(P14:P26)</f>
        <v>0</v>
      </c>
    </row>
    <row r="28" spans="1:16" x14ac:dyDescent="0.2">
      <c r="A28" s="16"/>
      <c r="B28" s="16"/>
      <c r="C28" s="16"/>
      <c r="D28" s="16"/>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14</v>
      </c>
      <c r="B30" s="16"/>
      <c r="C30" s="289">
        <f>'Kops c'!C36:H36</f>
        <v>0</v>
      </c>
      <c r="D30" s="289"/>
      <c r="E30" s="289"/>
      <c r="F30" s="289"/>
      <c r="G30" s="289"/>
      <c r="H30" s="289"/>
      <c r="I30" s="16"/>
      <c r="J30" s="16"/>
      <c r="K30" s="16"/>
      <c r="L30" s="16"/>
      <c r="M30" s="16"/>
      <c r="N30" s="16"/>
      <c r="O30" s="16"/>
      <c r="P30" s="16"/>
    </row>
    <row r="31" spans="1:16" x14ac:dyDescent="0.2">
      <c r="A31" s="16"/>
      <c r="B31" s="16"/>
      <c r="C31" s="215" t="s">
        <v>15</v>
      </c>
      <c r="D31" s="215"/>
      <c r="E31" s="215"/>
      <c r="F31" s="215"/>
      <c r="G31" s="215"/>
      <c r="H31" s="215"/>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237" t="str">
        <f>'Kops n'!A39:D39</f>
        <v>Tāme sastādīta 2023. gada __. __________</v>
      </c>
      <c r="B33" s="238"/>
      <c r="C33" s="238"/>
      <c r="D33" s="238"/>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289">
        <f>'Kops c'!C41:H41</f>
        <v>0</v>
      </c>
      <c r="D35" s="289"/>
      <c r="E35" s="289"/>
      <c r="F35" s="289"/>
      <c r="G35" s="289"/>
      <c r="H35" s="289"/>
      <c r="I35" s="16"/>
      <c r="J35" s="16"/>
      <c r="K35" s="16"/>
      <c r="L35" s="16"/>
      <c r="M35" s="16"/>
      <c r="N35" s="16"/>
      <c r="O35" s="16"/>
      <c r="P35" s="16"/>
    </row>
    <row r="36" spans="1:16" x14ac:dyDescent="0.2">
      <c r="A36" s="16"/>
      <c r="B36" s="16"/>
      <c r="C36" s="215" t="s">
        <v>15</v>
      </c>
      <c r="D36" s="215"/>
      <c r="E36" s="215"/>
      <c r="F36" s="215"/>
      <c r="G36" s="215"/>
      <c r="H36" s="215"/>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8" t="s">
        <v>16</v>
      </c>
      <c r="B38" s="42"/>
      <c r="C38" s="84">
        <f>'Kops c'!C44</f>
        <v>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6:H36"/>
    <mergeCell ref="L12:P12"/>
    <mergeCell ref="A27:K27"/>
    <mergeCell ref="C30:H30"/>
    <mergeCell ref="C31:H31"/>
    <mergeCell ref="A33:D33"/>
    <mergeCell ref="C35:H35"/>
  </mergeCells>
  <conditionalFormatting sqref="A27:K27">
    <cfRule type="containsText" dxfId="197"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96" priority="1" operator="equal">
      <formula>0</formula>
    </cfRule>
  </conditionalFormatting>
  <conditionalFormatting sqref="C2:I2 D5:L8 N9:O9 L27:P27 C30:H30 C35:H35 C38">
    <cfRule type="cellIs" dxfId="195"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27"/>
  <sheetViews>
    <sheetView workbookViewId="0">
      <selection activeCell="A15" sqref="A15:XFD99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'6a+c+n'!D1</f>
        <v>6</v>
      </c>
      <c r="E1" s="22"/>
      <c r="F1" s="22"/>
      <c r="G1" s="22"/>
      <c r="H1" s="22"/>
      <c r="I1" s="22"/>
      <c r="J1" s="22"/>
      <c r="N1" s="26"/>
      <c r="O1" s="27"/>
      <c r="P1" s="28"/>
    </row>
    <row r="2" spans="1:16" x14ac:dyDescent="0.2">
      <c r="A2" s="29"/>
      <c r="B2" s="29"/>
      <c r="C2" s="301" t="str">
        <f>'6a+c+n'!C2:I2</f>
        <v>Jumta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'6a+c+n'!A9</f>
        <v>Tāme sastādīta  2023. gada tirgus cenās, pamatojoties uz AR daļas rasējumiem</v>
      </c>
      <c r="B9" s="298"/>
      <c r="C9" s="298"/>
      <c r="D9" s="298"/>
      <c r="E9" s="298"/>
      <c r="F9" s="298"/>
      <c r="G9" s="31"/>
      <c r="H9" s="31"/>
      <c r="I9" s="31"/>
      <c r="J9" s="299" t="s">
        <v>45</v>
      </c>
      <c r="K9" s="299"/>
      <c r="L9" s="299"/>
      <c r="M9" s="299"/>
      <c r="N9" s="300">
        <f>P15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ht="12" thickBot="1" x14ac:dyDescent="0.25">
      <c r="A14" s="51">
        <f>IF(P14=0,0,IF(COUNTBLANK(P14)=1,0,COUNTA($P$14:P14)))</f>
        <v>0</v>
      </c>
      <c r="B14" s="24">
        <f>IF($C$4="Neattiecināmās izmaksas",IF('6a+c+n'!$Q50="N",'6a+c+n'!B50,0))</f>
        <v>0</v>
      </c>
      <c r="C14" s="24">
        <f>IF($C$4="Neattiecināmās izmaksas",IF('6a+c+n'!$Q50="N",'6a+c+n'!C50,0))</f>
        <v>0</v>
      </c>
      <c r="D14" s="24">
        <f>IF($C$4="Neattiecināmās izmaksas",IF('6a+c+n'!$Q50="N",'6a+c+n'!D50,0))</f>
        <v>0</v>
      </c>
      <c r="E14" s="46"/>
      <c r="F14" s="65"/>
      <c r="G14" s="116"/>
      <c r="H14" s="116">
        <f>IF($C$4="Neattiecināmās izmaksas",IF('6a+c+n'!$Q50="N",'6a+c+n'!H50,0))</f>
        <v>0</v>
      </c>
      <c r="I14" s="116"/>
      <c r="J14" s="116"/>
      <c r="K14" s="117">
        <f>IF($C$4="Neattiecināmās izmaksas",IF('6a+c+n'!$Q50="N",'6a+c+n'!K50,0))</f>
        <v>0</v>
      </c>
      <c r="L14" s="82">
        <f>IF($C$4="Neattiecināmās izmaksas",IF('6a+c+n'!$Q50="N",'6a+c+n'!L50,0))</f>
        <v>0</v>
      </c>
      <c r="M14" s="116">
        <f>IF($C$4="Neattiecināmās izmaksas",IF('6a+c+n'!$Q50="N",'6a+c+n'!M50,0))</f>
        <v>0</v>
      </c>
      <c r="N14" s="116">
        <f>IF($C$4="Neattiecināmās izmaksas",IF('6a+c+n'!$Q50="N",'6a+c+n'!N50,0))</f>
        <v>0</v>
      </c>
      <c r="O14" s="116">
        <f>IF($C$4="Neattiecināmās izmaksas",IF('6a+c+n'!$Q50="N",'6a+c+n'!O50,0))</f>
        <v>0</v>
      </c>
      <c r="P14" s="117">
        <f>IF($C$4="Neattiecināmās izmaksas",IF('6a+c+n'!$Q50="N",'6a+c+n'!P50,0))</f>
        <v>0</v>
      </c>
    </row>
    <row r="15" spans="1:16" ht="12" customHeight="1" thickBot="1" x14ac:dyDescent="0.25">
      <c r="A15" s="286" t="s">
        <v>62</v>
      </c>
      <c r="B15" s="287"/>
      <c r="C15" s="287"/>
      <c r="D15" s="287"/>
      <c r="E15" s="287"/>
      <c r="F15" s="287"/>
      <c r="G15" s="287"/>
      <c r="H15" s="287"/>
      <c r="I15" s="287"/>
      <c r="J15" s="287"/>
      <c r="K15" s="288"/>
      <c r="L15" s="130">
        <f>SUM(L14:L14)</f>
        <v>0</v>
      </c>
      <c r="M15" s="131">
        <f>SUM(M14:M14)</f>
        <v>0</v>
      </c>
      <c r="N15" s="131">
        <f>SUM(N14:N14)</f>
        <v>0</v>
      </c>
      <c r="O15" s="131">
        <f>SUM(O14:O14)</f>
        <v>0</v>
      </c>
      <c r="P15" s="132">
        <f>SUM(P14:P14)</f>
        <v>0</v>
      </c>
    </row>
    <row r="16" spans="1:16" x14ac:dyDescent="0.2">
      <c r="A16" s="16"/>
      <c r="B16" s="16"/>
      <c r="C16" s="16"/>
      <c r="D16" s="16"/>
      <c r="E16" s="16"/>
      <c r="F16" s="16"/>
      <c r="G16" s="16"/>
      <c r="H16" s="16"/>
      <c r="I16" s="16"/>
      <c r="J16" s="16"/>
      <c r="K16" s="16"/>
      <c r="L16" s="16"/>
      <c r="M16" s="16"/>
      <c r="N16" s="16"/>
      <c r="O16" s="16"/>
      <c r="P16" s="16"/>
    </row>
    <row r="17" spans="1:16" x14ac:dyDescent="0.2">
      <c r="A17" s="16"/>
      <c r="B17" s="16"/>
      <c r="C17" s="16"/>
      <c r="D17" s="16"/>
      <c r="E17" s="16"/>
      <c r="F17" s="16"/>
      <c r="G17" s="16"/>
      <c r="H17" s="16"/>
      <c r="I17" s="16"/>
      <c r="J17" s="16"/>
      <c r="K17" s="16"/>
      <c r="L17" s="16"/>
      <c r="M17" s="16"/>
      <c r="N17" s="16"/>
      <c r="O17" s="16"/>
      <c r="P17" s="16"/>
    </row>
    <row r="18" spans="1:16" x14ac:dyDescent="0.2">
      <c r="A18" s="1" t="s">
        <v>14</v>
      </c>
      <c r="B18" s="16"/>
      <c r="C18" s="289">
        <f>'Kops n'!C36:H36</f>
        <v>0</v>
      </c>
      <c r="D18" s="289"/>
      <c r="E18" s="289"/>
      <c r="F18" s="289"/>
      <c r="G18" s="289"/>
      <c r="H18" s="289"/>
      <c r="I18" s="16"/>
      <c r="J18" s="16"/>
      <c r="K18" s="16"/>
      <c r="L18" s="16"/>
      <c r="M18" s="16"/>
      <c r="N18" s="16"/>
      <c r="O18" s="16"/>
      <c r="P18" s="16"/>
    </row>
    <row r="19" spans="1:16" x14ac:dyDescent="0.2">
      <c r="A19" s="16"/>
      <c r="B19" s="16"/>
      <c r="C19" s="215" t="s">
        <v>15</v>
      </c>
      <c r="D19" s="215"/>
      <c r="E19" s="215"/>
      <c r="F19" s="215"/>
      <c r="G19" s="215"/>
      <c r="H19" s="215"/>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237" t="str">
        <f>'Kops n'!A39:D39</f>
        <v>Tāme sastādīta 2023. gada __. __________</v>
      </c>
      <c r="B21" s="238"/>
      <c r="C21" s="238"/>
      <c r="D21" s="238"/>
      <c r="E21" s="16"/>
      <c r="F21" s="16"/>
      <c r="G21" s="16"/>
      <c r="H21" s="16"/>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1" t="s">
        <v>41</v>
      </c>
      <c r="B23" s="16"/>
      <c r="C23" s="289">
        <f>'Kops n'!C41:H41</f>
        <v>0</v>
      </c>
      <c r="D23" s="289"/>
      <c r="E23" s="289"/>
      <c r="F23" s="289"/>
      <c r="G23" s="289"/>
      <c r="H23" s="289"/>
      <c r="I23" s="16"/>
      <c r="J23" s="16"/>
      <c r="K23" s="16"/>
      <c r="L23" s="16"/>
      <c r="M23" s="16"/>
      <c r="N23" s="16"/>
      <c r="O23" s="16"/>
      <c r="P23" s="16"/>
    </row>
    <row r="24" spans="1:16" x14ac:dyDescent="0.2">
      <c r="A24" s="16"/>
      <c r="B24" s="16"/>
      <c r="C24" s="215" t="s">
        <v>15</v>
      </c>
      <c r="D24" s="215"/>
      <c r="E24" s="215"/>
      <c r="F24" s="215"/>
      <c r="G24" s="215"/>
      <c r="H24" s="215"/>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78" t="s">
        <v>16</v>
      </c>
      <c r="B26" s="42"/>
      <c r="C26" s="84">
        <f>'Kops n'!C44</f>
        <v>0</v>
      </c>
      <c r="D26" s="42"/>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sheetData>
  <mergeCells count="23">
    <mergeCell ref="C2:I2"/>
    <mergeCell ref="C3:I3"/>
    <mergeCell ref="C4:I4"/>
    <mergeCell ref="D5:L5"/>
    <mergeCell ref="D6:L6"/>
    <mergeCell ref="D8:L8"/>
    <mergeCell ref="A9:F9"/>
    <mergeCell ref="J9:M9"/>
    <mergeCell ref="N9:O9"/>
    <mergeCell ref="D7:L7"/>
    <mergeCell ref="C24:H24"/>
    <mergeCell ref="L12:P12"/>
    <mergeCell ref="A15:K15"/>
    <mergeCell ref="C18:H18"/>
    <mergeCell ref="C19:H19"/>
    <mergeCell ref="A21:D21"/>
    <mergeCell ref="C23:H23"/>
    <mergeCell ref="A12:A13"/>
    <mergeCell ref="B12:B13"/>
    <mergeCell ref="C12:C13"/>
    <mergeCell ref="D12:D13"/>
    <mergeCell ref="E12:E13"/>
    <mergeCell ref="F12:K12"/>
  </mergeCells>
  <conditionalFormatting sqref="A15:K15">
    <cfRule type="containsText" dxfId="194" priority="3" operator="containsText" text="Tiešās izmaksas kopā, t. sk. darba devēja sociālais nodoklis __.__% ">
      <formula>NOT(ISERROR(SEARCH("Tiešās izmaksas kopā, t. sk. darba devēja sociālais nodoklis __.__% ",A15)))</formula>
    </cfRule>
  </conditionalFormatting>
  <conditionalFormatting sqref="A14:P14">
    <cfRule type="cellIs" dxfId="193" priority="1" operator="equal">
      <formula>0</formula>
    </cfRule>
  </conditionalFormatting>
  <conditionalFormatting sqref="C2:I2 D5:L8 N9:O9 L15:P15 C18:H18 C23:H23 C26">
    <cfRule type="cellIs" dxfId="192"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37"/>
  <sheetViews>
    <sheetView topLeftCell="A14" zoomScale="115" zoomScaleNormal="115" workbookViewId="0">
      <selection activeCell="I14" sqref="I14:J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7</v>
      </c>
      <c r="E1" s="22"/>
      <c r="F1" s="22"/>
      <c r="G1" s="22"/>
      <c r="H1" s="22"/>
      <c r="I1" s="22"/>
      <c r="J1" s="22"/>
      <c r="N1" s="26"/>
      <c r="O1" s="27"/>
      <c r="P1" s="28"/>
    </row>
    <row r="2" spans="1:17" x14ac:dyDescent="0.2">
      <c r="A2" s="29"/>
      <c r="B2" s="29"/>
      <c r="C2" s="301" t="s">
        <v>436</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P25</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171</v>
      </c>
      <c r="D14" s="23"/>
      <c r="E14" s="45"/>
      <c r="F14" s="71"/>
      <c r="G14" s="134"/>
      <c r="H14" s="108">
        <f>F14*G14</f>
        <v>0</v>
      </c>
      <c r="I14" s="134"/>
      <c r="J14" s="134"/>
      <c r="K14" s="112">
        <f>SUM(H14:J14)</f>
        <v>0</v>
      </c>
      <c r="L14" s="71">
        <f>E14*F14</f>
        <v>0</v>
      </c>
      <c r="M14" s="108">
        <f>H14*E14</f>
        <v>0</v>
      </c>
      <c r="N14" s="108">
        <f>I14*E14</f>
        <v>0</v>
      </c>
      <c r="O14" s="108">
        <f>J14*E14</f>
        <v>0</v>
      </c>
      <c r="P14" s="109">
        <f>SUM(M14:O14)</f>
        <v>0</v>
      </c>
      <c r="Q14" s="57"/>
    </row>
    <row r="15" spans="1:17" ht="45" x14ac:dyDescent="0.2">
      <c r="A15" s="36">
        <v>1</v>
      </c>
      <c r="B15" s="24" t="s">
        <v>164</v>
      </c>
      <c r="C15" s="40" t="s">
        <v>165</v>
      </c>
      <c r="D15" s="24" t="s">
        <v>76</v>
      </c>
      <c r="E15" s="46">
        <v>947.89200000000005</v>
      </c>
      <c r="F15" s="41"/>
      <c r="G15" s="147"/>
      <c r="H15" s="110">
        <f>F15*G15</f>
        <v>0</v>
      </c>
      <c r="I15" s="135"/>
      <c r="J15" s="135"/>
      <c r="K15" s="113">
        <f t="shared" ref="K15:K23" si="0">SUM(H15:J15)</f>
        <v>0</v>
      </c>
      <c r="L15" s="41">
        <f t="shared" ref="L15:L23" si="1">E15*F15</f>
        <v>0</v>
      </c>
      <c r="M15" s="110">
        <f t="shared" ref="M15:M23" si="2">H15*E15</f>
        <v>0</v>
      </c>
      <c r="N15" s="110">
        <f t="shared" ref="N15:N23" si="3">I15*E15</f>
        <v>0</v>
      </c>
      <c r="O15" s="110">
        <f t="shared" ref="O15:O23" si="4">J15*E15</f>
        <v>0</v>
      </c>
      <c r="P15" s="111">
        <f t="shared" ref="P15:P23" si="5">SUM(M15:O15)</f>
        <v>0</v>
      </c>
      <c r="Q15" s="61" t="s">
        <v>47</v>
      </c>
    </row>
    <row r="16" spans="1:17" ht="33.75" x14ac:dyDescent="0.2">
      <c r="A16" s="36">
        <v>2</v>
      </c>
      <c r="B16" s="24" t="s">
        <v>164</v>
      </c>
      <c r="C16" s="40" t="s">
        <v>166</v>
      </c>
      <c r="D16" s="24" t="s">
        <v>76</v>
      </c>
      <c r="E16" s="46">
        <v>276.73800000000006</v>
      </c>
      <c r="F16" s="41"/>
      <c r="G16" s="147"/>
      <c r="H16" s="110">
        <f t="shared" ref="H16:H23" si="6">F16*G16</f>
        <v>0</v>
      </c>
      <c r="I16" s="135"/>
      <c r="J16" s="135"/>
      <c r="K16" s="113">
        <f t="shared" si="0"/>
        <v>0</v>
      </c>
      <c r="L16" s="41">
        <f t="shared" si="1"/>
        <v>0</v>
      </c>
      <c r="M16" s="110">
        <f t="shared" si="2"/>
        <v>0</v>
      </c>
      <c r="N16" s="110">
        <f t="shared" si="3"/>
        <v>0</v>
      </c>
      <c r="O16" s="110">
        <f t="shared" si="4"/>
        <v>0</v>
      </c>
      <c r="P16" s="111">
        <f t="shared" si="5"/>
        <v>0</v>
      </c>
      <c r="Q16" s="61" t="s">
        <v>47</v>
      </c>
    </row>
    <row r="17" spans="1:17" ht="45" x14ac:dyDescent="0.2">
      <c r="A17" s="36">
        <v>3</v>
      </c>
      <c r="B17" s="24" t="s">
        <v>164</v>
      </c>
      <c r="C17" s="40" t="s">
        <v>167</v>
      </c>
      <c r="D17" s="24" t="s">
        <v>76</v>
      </c>
      <c r="E17" s="46">
        <v>60.500000000000007</v>
      </c>
      <c r="F17" s="41"/>
      <c r="G17" s="147"/>
      <c r="H17" s="110">
        <f t="shared" si="6"/>
        <v>0</v>
      </c>
      <c r="I17" s="135"/>
      <c r="J17" s="135"/>
      <c r="K17" s="113">
        <f t="shared" si="0"/>
        <v>0</v>
      </c>
      <c r="L17" s="41">
        <f t="shared" si="1"/>
        <v>0</v>
      </c>
      <c r="M17" s="110">
        <f t="shared" si="2"/>
        <v>0</v>
      </c>
      <c r="N17" s="110">
        <f t="shared" si="3"/>
        <v>0</v>
      </c>
      <c r="O17" s="110">
        <f t="shared" si="4"/>
        <v>0</v>
      </c>
      <c r="P17" s="111">
        <f t="shared" si="5"/>
        <v>0</v>
      </c>
      <c r="Q17" s="61" t="s">
        <v>47</v>
      </c>
    </row>
    <row r="18" spans="1:17" ht="67.5" x14ac:dyDescent="0.2">
      <c r="A18" s="36">
        <v>4</v>
      </c>
      <c r="B18" s="24" t="s">
        <v>164</v>
      </c>
      <c r="C18" s="40" t="s">
        <v>168</v>
      </c>
      <c r="D18" s="24" t="s">
        <v>76</v>
      </c>
      <c r="E18" s="46">
        <v>27.500000000000004</v>
      </c>
      <c r="F18" s="41"/>
      <c r="G18" s="147"/>
      <c r="H18" s="110">
        <f t="shared" si="6"/>
        <v>0</v>
      </c>
      <c r="I18" s="135"/>
      <c r="J18" s="135"/>
      <c r="K18" s="113">
        <f t="shared" si="0"/>
        <v>0</v>
      </c>
      <c r="L18" s="41">
        <f t="shared" si="1"/>
        <v>0</v>
      </c>
      <c r="M18" s="110">
        <f t="shared" si="2"/>
        <v>0</v>
      </c>
      <c r="N18" s="110">
        <f t="shared" si="3"/>
        <v>0</v>
      </c>
      <c r="O18" s="110">
        <f t="shared" si="4"/>
        <v>0</v>
      </c>
      <c r="P18" s="111">
        <f t="shared" si="5"/>
        <v>0</v>
      </c>
      <c r="Q18" s="61" t="s">
        <v>54</v>
      </c>
    </row>
    <row r="19" spans="1:17" ht="33.75" x14ac:dyDescent="0.2">
      <c r="A19" s="36">
        <v>5</v>
      </c>
      <c r="B19" s="24" t="s">
        <v>164</v>
      </c>
      <c r="C19" s="40" t="s">
        <v>382</v>
      </c>
      <c r="D19" s="24" t="s">
        <v>66</v>
      </c>
      <c r="E19" s="46">
        <v>110.00000000000001</v>
      </c>
      <c r="F19" s="41"/>
      <c r="G19" s="147"/>
      <c r="H19" s="110">
        <f t="shared" si="6"/>
        <v>0</v>
      </c>
      <c r="I19" s="135"/>
      <c r="J19" s="135"/>
      <c r="K19" s="113">
        <f t="shared" si="0"/>
        <v>0</v>
      </c>
      <c r="L19" s="41">
        <f t="shared" si="1"/>
        <v>0</v>
      </c>
      <c r="M19" s="110">
        <f t="shared" si="2"/>
        <v>0</v>
      </c>
      <c r="N19" s="110">
        <f t="shared" si="3"/>
        <v>0</v>
      </c>
      <c r="O19" s="110">
        <f t="shared" si="4"/>
        <v>0</v>
      </c>
      <c r="P19" s="111">
        <f t="shared" si="5"/>
        <v>0</v>
      </c>
      <c r="Q19" s="61" t="s">
        <v>54</v>
      </c>
    </row>
    <row r="20" spans="1:17" ht="22.5" x14ac:dyDescent="0.2">
      <c r="A20" s="36">
        <v>6</v>
      </c>
      <c r="B20" s="24"/>
      <c r="C20" s="149" t="s">
        <v>383</v>
      </c>
      <c r="D20" s="24"/>
      <c r="E20" s="46"/>
      <c r="F20" s="41"/>
      <c r="G20" s="135"/>
      <c r="H20" s="135">
        <f t="shared" si="6"/>
        <v>0</v>
      </c>
      <c r="I20" s="135"/>
      <c r="J20" s="135"/>
      <c r="K20" s="172">
        <f t="shared" si="0"/>
        <v>0</v>
      </c>
      <c r="L20" s="41">
        <f t="shared" si="1"/>
        <v>0</v>
      </c>
      <c r="M20" s="135">
        <f t="shared" si="2"/>
        <v>0</v>
      </c>
      <c r="N20" s="135">
        <f t="shared" si="3"/>
        <v>0</v>
      </c>
      <c r="O20" s="135">
        <f t="shared" si="4"/>
        <v>0</v>
      </c>
      <c r="P20" s="172">
        <f t="shared" si="5"/>
        <v>0</v>
      </c>
      <c r="Q20" s="61"/>
    </row>
    <row r="21" spans="1:17" ht="22.5" x14ac:dyDescent="0.2">
      <c r="A21" s="36">
        <v>7</v>
      </c>
      <c r="B21" s="24" t="s">
        <v>164</v>
      </c>
      <c r="C21" s="165" t="s">
        <v>384</v>
      </c>
      <c r="D21" s="144" t="s">
        <v>312</v>
      </c>
      <c r="E21" s="154">
        <v>6</v>
      </c>
      <c r="F21" s="173"/>
      <c r="G21" s="147"/>
      <c r="H21" s="135">
        <f t="shared" si="6"/>
        <v>0</v>
      </c>
      <c r="I21" s="135"/>
      <c r="J21" s="135"/>
      <c r="K21" s="172">
        <f t="shared" si="0"/>
        <v>0</v>
      </c>
      <c r="L21" s="41">
        <f t="shared" si="1"/>
        <v>0</v>
      </c>
      <c r="M21" s="135">
        <f t="shared" si="2"/>
        <v>0</v>
      </c>
      <c r="N21" s="135">
        <f t="shared" si="3"/>
        <v>0</v>
      </c>
      <c r="O21" s="135">
        <f t="shared" si="4"/>
        <v>0</v>
      </c>
      <c r="P21" s="172">
        <f t="shared" si="5"/>
        <v>0</v>
      </c>
      <c r="Q21" s="61" t="s">
        <v>54</v>
      </c>
    </row>
    <row r="22" spans="1:17" ht="22.5" x14ac:dyDescent="0.2">
      <c r="A22" s="36">
        <v>8</v>
      </c>
      <c r="B22" s="24" t="s">
        <v>164</v>
      </c>
      <c r="C22" s="138" t="s">
        <v>385</v>
      </c>
      <c r="D22" s="142" t="s">
        <v>83</v>
      </c>
      <c r="E22" s="137">
        <v>120</v>
      </c>
      <c r="F22" s="141"/>
      <c r="G22" s="147"/>
      <c r="H22" s="135">
        <f t="shared" si="6"/>
        <v>0</v>
      </c>
      <c r="I22" s="135"/>
      <c r="J22" s="135"/>
      <c r="K22" s="172">
        <f t="shared" si="0"/>
        <v>0</v>
      </c>
      <c r="L22" s="41">
        <f t="shared" si="1"/>
        <v>0</v>
      </c>
      <c r="M22" s="135">
        <f t="shared" si="2"/>
        <v>0</v>
      </c>
      <c r="N22" s="135">
        <f t="shared" si="3"/>
        <v>0</v>
      </c>
      <c r="O22" s="135">
        <f t="shared" si="4"/>
        <v>0</v>
      </c>
      <c r="P22" s="172">
        <f t="shared" si="5"/>
        <v>0</v>
      </c>
      <c r="Q22" s="61" t="s">
        <v>54</v>
      </c>
    </row>
    <row r="23" spans="1:17" ht="22.5" x14ac:dyDescent="0.2">
      <c r="A23" s="36">
        <v>9</v>
      </c>
      <c r="B23" s="24" t="s">
        <v>164</v>
      </c>
      <c r="C23" s="138" t="s">
        <v>386</v>
      </c>
      <c r="D23" s="142" t="s">
        <v>83</v>
      </c>
      <c r="E23" s="137">
        <v>120</v>
      </c>
      <c r="F23" s="141"/>
      <c r="G23" s="147"/>
      <c r="H23" s="135">
        <f t="shared" si="6"/>
        <v>0</v>
      </c>
      <c r="I23" s="135"/>
      <c r="J23" s="135"/>
      <c r="K23" s="172">
        <f t="shared" si="0"/>
        <v>0</v>
      </c>
      <c r="L23" s="41">
        <f t="shared" si="1"/>
        <v>0</v>
      </c>
      <c r="M23" s="135">
        <f t="shared" si="2"/>
        <v>0</v>
      </c>
      <c r="N23" s="135">
        <f t="shared" si="3"/>
        <v>0</v>
      </c>
      <c r="O23" s="135">
        <f t="shared" si="4"/>
        <v>0</v>
      </c>
      <c r="P23" s="172">
        <f t="shared" si="5"/>
        <v>0</v>
      </c>
      <c r="Q23" s="61" t="s">
        <v>54</v>
      </c>
    </row>
    <row r="24" spans="1:17" ht="22.5" x14ac:dyDescent="0.2">
      <c r="A24" s="36">
        <v>10</v>
      </c>
      <c r="B24" s="24" t="s">
        <v>164</v>
      </c>
      <c r="C24" s="138" t="s">
        <v>454</v>
      </c>
      <c r="D24" s="142" t="s">
        <v>186</v>
      </c>
      <c r="E24" s="137">
        <v>1.4</v>
      </c>
      <c r="F24" s="141"/>
      <c r="G24" s="147"/>
      <c r="H24" s="135">
        <f t="shared" ref="H24" si="7">F24*G24</f>
        <v>0</v>
      </c>
      <c r="I24" s="135"/>
      <c r="J24" s="135"/>
      <c r="K24" s="172">
        <f t="shared" ref="K24" si="8">SUM(H24:J24)</f>
        <v>0</v>
      </c>
      <c r="L24" s="41">
        <f t="shared" ref="L24" si="9">E24*F24</f>
        <v>0</v>
      </c>
      <c r="M24" s="135">
        <f t="shared" ref="M24" si="10">H24*E24</f>
        <v>0</v>
      </c>
      <c r="N24" s="135">
        <f t="shared" ref="N24" si="11">I24*E24</f>
        <v>0</v>
      </c>
      <c r="O24" s="135">
        <f t="shared" ref="O24" si="12">J24*E24</f>
        <v>0</v>
      </c>
      <c r="P24" s="172">
        <f t="shared" ref="P24" si="13">SUM(M24:O24)</f>
        <v>0</v>
      </c>
      <c r="Q24" s="61" t="s">
        <v>54</v>
      </c>
    </row>
    <row r="25" spans="1:17" ht="12" customHeight="1" thickBot="1" x14ac:dyDescent="0.25">
      <c r="A25" s="286" t="s">
        <v>62</v>
      </c>
      <c r="B25" s="287"/>
      <c r="C25" s="287"/>
      <c r="D25" s="287"/>
      <c r="E25" s="287"/>
      <c r="F25" s="287"/>
      <c r="G25" s="287"/>
      <c r="H25" s="287"/>
      <c r="I25" s="287"/>
      <c r="J25" s="287"/>
      <c r="K25" s="288"/>
      <c r="L25" s="127">
        <f>SUM(L14:L24)</f>
        <v>0</v>
      </c>
      <c r="M25" s="128">
        <f>SUM(M14:M24)</f>
        <v>0</v>
      </c>
      <c r="N25" s="128">
        <f>SUM(N14:N24)</f>
        <v>0</v>
      </c>
      <c r="O25" s="128">
        <f>SUM(O14:O24)</f>
        <v>0</v>
      </c>
      <c r="P25" s="129">
        <f>SUM(P14:P24)</f>
        <v>0</v>
      </c>
    </row>
    <row r="26" spans="1:17" x14ac:dyDescent="0.2">
      <c r="A26" s="16"/>
      <c r="B26" s="16"/>
      <c r="C26" s="16"/>
      <c r="D26" s="16"/>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14</v>
      </c>
      <c r="B28" s="16"/>
      <c r="C28" s="289">
        <f>'Kops n'!C36:H36</f>
        <v>0</v>
      </c>
      <c r="D28" s="289"/>
      <c r="E28" s="289"/>
      <c r="F28" s="289"/>
      <c r="G28" s="289"/>
      <c r="H28" s="289"/>
      <c r="I28" s="16"/>
      <c r="J28" s="16"/>
      <c r="K28" s="16"/>
      <c r="L28" s="16"/>
      <c r="M28" s="16"/>
      <c r="N28" s="16"/>
      <c r="O28" s="16"/>
      <c r="P28" s="16"/>
    </row>
    <row r="29" spans="1:17" x14ac:dyDescent="0.2">
      <c r="A29" s="16"/>
      <c r="B29" s="16"/>
      <c r="C29" s="215" t="s">
        <v>15</v>
      </c>
      <c r="D29" s="215"/>
      <c r="E29" s="215"/>
      <c r="F29" s="215"/>
      <c r="G29" s="215"/>
      <c r="H29" s="215"/>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9:F9">
    <cfRule type="containsText" dxfId="189" priority="3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188" priority="1" operator="equal">
      <formula>0</formula>
    </cfRule>
  </conditionalFormatting>
  <conditionalFormatting sqref="A25:K25">
    <cfRule type="containsText" dxfId="187" priority="19"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186" priority="26" operator="equal">
      <formula>0</formula>
    </cfRule>
  </conditionalFormatting>
  <conditionalFormatting sqref="C33:H33">
    <cfRule type="cellIs" dxfId="185" priority="27" operator="equal">
      <formula>0</formula>
    </cfRule>
  </conditionalFormatting>
  <conditionalFormatting sqref="C2:I2">
    <cfRule type="cellIs" dxfId="184" priority="32" operator="equal">
      <formula>0</formula>
    </cfRule>
  </conditionalFormatting>
  <conditionalFormatting sqref="C4:I4">
    <cfRule type="cellIs" dxfId="183" priority="24" operator="equal">
      <formula>0</formula>
    </cfRule>
  </conditionalFormatting>
  <conditionalFormatting sqref="D1">
    <cfRule type="cellIs" dxfId="182" priority="21" operator="equal">
      <formula>0</formula>
    </cfRule>
  </conditionalFormatting>
  <conditionalFormatting sqref="D5:L8">
    <cfRule type="cellIs" dxfId="181" priority="22" operator="equal">
      <formula>0</formula>
    </cfRule>
  </conditionalFormatting>
  <conditionalFormatting sqref="H14:H24">
    <cfRule type="cellIs" dxfId="180" priority="10" operator="equal">
      <formula>0</formula>
    </cfRule>
  </conditionalFormatting>
  <conditionalFormatting sqref="I14:J24">
    <cfRule type="cellIs" dxfId="179" priority="12" operator="equal">
      <formula>0</formula>
    </cfRule>
  </conditionalFormatting>
  <conditionalFormatting sqref="K14:P24">
    <cfRule type="cellIs" dxfId="178" priority="9" operator="equal">
      <formula>0</formula>
    </cfRule>
  </conditionalFormatting>
  <conditionalFormatting sqref="L25:P25">
    <cfRule type="cellIs" dxfId="177" priority="25" operator="equal">
      <formula>0</formula>
    </cfRule>
  </conditionalFormatting>
  <conditionalFormatting sqref="N9:O9">
    <cfRule type="cellIs" dxfId="176" priority="34" operator="equal">
      <formula>0</formula>
    </cfRule>
  </conditionalFormatting>
  <conditionalFormatting sqref="Q14:Q24">
    <cfRule type="cellIs" dxfId="175" priority="8" operator="equal">
      <formula>0</formula>
    </cfRule>
  </conditionalFormatting>
  <dataValidations count="1">
    <dataValidation type="list" allowBlank="1" showInputMessage="1" showErrorMessage="1" sqref="Q14:Q24" xr:uid="{A13D972E-2A28-4217-A615-BD9AEC1778FD}">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9" operator="containsText" id="{7147BC1D-48D1-42AC-A18F-E1A61E03E1A7}">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28" operator="containsText" id="{694EE524-F5D1-40CC-8DDC-9A24CDC41892}">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32"/>
  <sheetViews>
    <sheetView topLeftCell="A6" workbookViewId="0">
      <selection activeCell="A20" sqref="A20: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'7a+c+n'!D1</f>
        <v>7</v>
      </c>
      <c r="E1" s="22"/>
      <c r="F1" s="22"/>
      <c r="G1" s="22"/>
      <c r="H1" s="22"/>
      <c r="I1" s="22"/>
      <c r="J1" s="22"/>
      <c r="N1" s="26"/>
      <c r="O1" s="27"/>
      <c r="P1" s="28"/>
    </row>
    <row r="2" spans="1:16" x14ac:dyDescent="0.2">
      <c r="A2" s="29"/>
      <c r="B2" s="29"/>
      <c r="C2" s="301" t="str">
        <f>'7a+c+n'!C2:I2</f>
        <v>Iekštelpu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'7a+c+n'!A9</f>
        <v>Tāme sastādīta  2023. gada tirgus cenās, pamatojoties uz AR daļas rasējumiem</v>
      </c>
      <c r="B9" s="298"/>
      <c r="C9" s="298"/>
      <c r="D9" s="298"/>
      <c r="E9" s="298"/>
      <c r="F9" s="298"/>
      <c r="G9" s="31"/>
      <c r="H9" s="31"/>
      <c r="I9" s="31"/>
      <c r="J9" s="299" t="s">
        <v>45</v>
      </c>
      <c r="K9" s="299"/>
      <c r="L9" s="299"/>
      <c r="M9" s="299"/>
      <c r="N9" s="300">
        <f>P20</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izmaksas",IF('7a+c+n'!$Q14="A",'7a+c+n'!B14,0),0)</f>
        <v>0</v>
      </c>
      <c r="C14" s="23">
        <f>IF($C$4="Attiecināmās izmaksas",IF('7a+c+n'!$Q14="A",'7a+c+n'!C14,0),0)</f>
        <v>0</v>
      </c>
      <c r="D14" s="23">
        <f>IF($C$4="Attiecināmās izmaksas",IF('7a+c+n'!$Q14="A",'7a+c+n'!D14,0),0)</f>
        <v>0</v>
      </c>
      <c r="E14" s="45"/>
      <c r="F14" s="63"/>
      <c r="G14" s="114"/>
      <c r="H14" s="114">
        <f>IF($C$4="Attiecināmās izmaksas",IF('7a+c+n'!$Q14="A",'7a+c+n'!H14,0),0)</f>
        <v>0</v>
      </c>
      <c r="I14" s="114"/>
      <c r="J14" s="114"/>
      <c r="K14" s="115">
        <f>IF($C$4="Attiecināmās izmaksas",IF('7a+c+n'!$Q14="A",'7a+c+n'!K14,0),0)</f>
        <v>0</v>
      </c>
      <c r="L14" s="63">
        <f>IF($C$4="Attiecināmās izmaksas",IF('7a+c+n'!$Q14="A",'7a+c+n'!L14,0),0)</f>
        <v>0</v>
      </c>
      <c r="M14" s="114">
        <f>IF($C$4="Attiecināmās izmaksas",IF('7a+c+n'!$Q14="A",'7a+c+n'!M14,0),0)</f>
        <v>0</v>
      </c>
      <c r="N14" s="114">
        <f>IF($C$4="Attiecināmās izmaksas",IF('7a+c+n'!$Q14="A",'7a+c+n'!N14,0),0)</f>
        <v>0</v>
      </c>
      <c r="O14" s="114">
        <f>IF($C$4="Attiecināmās izmaksas",IF('7a+c+n'!$Q14="A",'7a+c+n'!O14,0),0)</f>
        <v>0</v>
      </c>
      <c r="P14" s="115">
        <f>IF($C$4="Attiecināmās izmaksas",IF('7a+c+n'!$Q14="A",'7a+c+n'!P14,0),0)</f>
        <v>0</v>
      </c>
    </row>
    <row r="15" spans="1:16" x14ac:dyDescent="0.2">
      <c r="A15" s="51">
        <f>IF(P15=0,0,IF(COUNTBLANK(P15)=1,0,COUNTA($P$14:P15)))</f>
        <v>0</v>
      </c>
      <c r="B15" s="24">
        <f>IF($C$4="Attiecināmās izmaksas",IF('7a+c+n'!$Q15="A",'7a+c+n'!B15,0),0)</f>
        <v>0</v>
      </c>
      <c r="C15" s="24">
        <f>IF($C$4="Attiecināmās izmaksas",IF('7a+c+n'!$Q15="A",'7a+c+n'!C15,0),0)</f>
        <v>0</v>
      </c>
      <c r="D15" s="24">
        <f>IF($C$4="Attiecināmās izmaksas",IF('7a+c+n'!$Q15="A",'7a+c+n'!D15,0),0)</f>
        <v>0</v>
      </c>
      <c r="E15" s="46"/>
      <c r="F15" s="65"/>
      <c r="G15" s="116"/>
      <c r="H15" s="116">
        <f>IF($C$4="Attiecināmās izmaksas",IF('7a+c+n'!$Q15="A",'7a+c+n'!H15,0),0)</f>
        <v>0</v>
      </c>
      <c r="I15" s="116"/>
      <c r="J15" s="116"/>
      <c r="K15" s="117">
        <f>IF($C$4="Attiecināmās izmaksas",IF('7a+c+n'!$Q15="A",'7a+c+n'!K15,0),0)</f>
        <v>0</v>
      </c>
      <c r="L15" s="65">
        <f>IF($C$4="Attiecināmās izmaksas",IF('7a+c+n'!$Q15="A",'7a+c+n'!L15,0),0)</f>
        <v>0</v>
      </c>
      <c r="M15" s="116">
        <f>IF($C$4="Attiecināmās izmaksas",IF('7a+c+n'!$Q15="A",'7a+c+n'!M15,0),0)</f>
        <v>0</v>
      </c>
      <c r="N15" s="116">
        <f>IF($C$4="Attiecināmās izmaksas",IF('7a+c+n'!$Q15="A",'7a+c+n'!N15,0),0)</f>
        <v>0</v>
      </c>
      <c r="O15" s="116">
        <f>IF($C$4="Attiecināmās izmaksas",IF('7a+c+n'!$Q15="A",'7a+c+n'!O15,0),0)</f>
        <v>0</v>
      </c>
      <c r="P15" s="117">
        <f>IF($C$4="Attiecināmās izmaksas",IF('7a+c+n'!$Q15="A",'7a+c+n'!P15,0),0)</f>
        <v>0</v>
      </c>
    </row>
    <row r="16" spans="1:16" x14ac:dyDescent="0.2">
      <c r="A16" s="51">
        <f>IF(P16=0,0,IF(COUNTBLANK(P16)=1,0,COUNTA($P$14:P16)))</f>
        <v>0</v>
      </c>
      <c r="B16" s="24">
        <f>IF($C$4="Attiecināmās izmaksas",IF('7a+c+n'!$Q16="A",'7a+c+n'!B16,0),0)</f>
        <v>0</v>
      </c>
      <c r="C16" s="24">
        <f>IF($C$4="Attiecināmās izmaksas",IF('7a+c+n'!$Q16="A",'7a+c+n'!C16,0),0)</f>
        <v>0</v>
      </c>
      <c r="D16" s="24">
        <f>IF($C$4="Attiecināmās izmaksas",IF('7a+c+n'!$Q16="A",'7a+c+n'!D16,0),0)</f>
        <v>0</v>
      </c>
      <c r="E16" s="46"/>
      <c r="F16" s="65"/>
      <c r="G16" s="116"/>
      <c r="H16" s="116">
        <f>IF($C$4="Attiecināmās izmaksas",IF('7a+c+n'!$Q16="A",'7a+c+n'!H16,0),0)</f>
        <v>0</v>
      </c>
      <c r="I16" s="116"/>
      <c r="J16" s="116"/>
      <c r="K16" s="117">
        <f>IF($C$4="Attiecināmās izmaksas",IF('7a+c+n'!$Q16="A",'7a+c+n'!K16,0),0)</f>
        <v>0</v>
      </c>
      <c r="L16" s="65">
        <f>IF($C$4="Attiecināmās izmaksas",IF('7a+c+n'!$Q16="A",'7a+c+n'!L16,0),0)</f>
        <v>0</v>
      </c>
      <c r="M16" s="116">
        <f>IF($C$4="Attiecināmās izmaksas",IF('7a+c+n'!$Q16="A",'7a+c+n'!M16,0),0)</f>
        <v>0</v>
      </c>
      <c r="N16" s="116">
        <f>IF($C$4="Attiecināmās izmaksas",IF('7a+c+n'!$Q16="A",'7a+c+n'!N16,0),0)</f>
        <v>0</v>
      </c>
      <c r="O16" s="116">
        <f>IF($C$4="Attiecināmās izmaksas",IF('7a+c+n'!$Q16="A",'7a+c+n'!O16,0),0)</f>
        <v>0</v>
      </c>
      <c r="P16" s="117">
        <f>IF($C$4="Attiecināmās izmaksas",IF('7a+c+n'!$Q16="A",'7a+c+n'!P16,0),0)</f>
        <v>0</v>
      </c>
    </row>
    <row r="17" spans="1:16" x14ac:dyDescent="0.2">
      <c r="A17" s="51">
        <f>IF(P17=0,0,IF(COUNTBLANK(P17)=1,0,COUNTA($P$14:P17)))</f>
        <v>0</v>
      </c>
      <c r="B17" s="24">
        <f>IF($C$4="Attiecināmās izmaksas",IF('7a+c+n'!$Q17="A",'7a+c+n'!B17,0),0)</f>
        <v>0</v>
      </c>
      <c r="C17" s="24">
        <f>IF($C$4="Attiecināmās izmaksas",IF('7a+c+n'!$Q17="A",'7a+c+n'!C17,0),0)</f>
        <v>0</v>
      </c>
      <c r="D17" s="24">
        <f>IF($C$4="Attiecināmās izmaksas",IF('7a+c+n'!$Q17="A",'7a+c+n'!D17,0),0)</f>
        <v>0</v>
      </c>
      <c r="E17" s="46"/>
      <c r="F17" s="65"/>
      <c r="G17" s="116"/>
      <c r="H17" s="116">
        <f>IF($C$4="Attiecināmās izmaksas",IF('7a+c+n'!$Q17="A",'7a+c+n'!H17,0),0)</f>
        <v>0</v>
      </c>
      <c r="I17" s="116"/>
      <c r="J17" s="116"/>
      <c r="K17" s="117">
        <f>IF($C$4="Attiecināmās izmaksas",IF('7a+c+n'!$Q17="A",'7a+c+n'!K17,0),0)</f>
        <v>0</v>
      </c>
      <c r="L17" s="65">
        <f>IF($C$4="Attiecināmās izmaksas",IF('7a+c+n'!$Q17="A",'7a+c+n'!L17,0),0)</f>
        <v>0</v>
      </c>
      <c r="M17" s="116">
        <f>IF($C$4="Attiecināmās izmaksas",IF('7a+c+n'!$Q17="A",'7a+c+n'!M17,0),0)</f>
        <v>0</v>
      </c>
      <c r="N17" s="116">
        <f>IF($C$4="Attiecināmās izmaksas",IF('7a+c+n'!$Q17="A",'7a+c+n'!N17,0),0)</f>
        <v>0</v>
      </c>
      <c r="O17" s="116">
        <f>IF($C$4="Attiecināmās izmaksas",IF('7a+c+n'!$Q17="A",'7a+c+n'!O17,0),0)</f>
        <v>0</v>
      </c>
      <c r="P17" s="117">
        <f>IF($C$4="Attiecināmās izmaksas",IF('7a+c+n'!$Q17="A",'7a+c+n'!P17,0),0)</f>
        <v>0</v>
      </c>
    </row>
    <row r="18" spans="1:16" x14ac:dyDescent="0.2">
      <c r="A18" s="51">
        <f>IF(P18=0,0,IF(COUNTBLANK(P18)=1,0,COUNTA($P$14:P18)))</f>
        <v>0</v>
      </c>
      <c r="B18" s="24">
        <f>IF($C$4="Attiecināmās izmaksas",IF('7a+c+n'!$Q18="A",'7a+c+n'!B18,0),0)</f>
        <v>0</v>
      </c>
      <c r="C18" s="24">
        <f>IF($C$4="Attiecināmās izmaksas",IF('7a+c+n'!$Q18="A",'7a+c+n'!C18,0),0)</f>
        <v>0</v>
      </c>
      <c r="D18" s="24">
        <f>IF($C$4="Attiecināmās izmaksas",IF('7a+c+n'!$Q18="A",'7a+c+n'!D18,0),0)</f>
        <v>0</v>
      </c>
      <c r="E18" s="46"/>
      <c r="F18" s="65"/>
      <c r="G18" s="116"/>
      <c r="H18" s="116">
        <f>IF($C$4="Attiecināmās izmaksas",IF('7a+c+n'!$Q18="A",'7a+c+n'!H18,0),0)</f>
        <v>0</v>
      </c>
      <c r="I18" s="116"/>
      <c r="J18" s="116"/>
      <c r="K18" s="117">
        <f>IF($C$4="Attiecināmās izmaksas",IF('7a+c+n'!$Q18="A",'7a+c+n'!K18,0),0)</f>
        <v>0</v>
      </c>
      <c r="L18" s="65">
        <f>IF($C$4="Attiecināmās izmaksas",IF('7a+c+n'!$Q18="A",'7a+c+n'!L18,0),0)</f>
        <v>0</v>
      </c>
      <c r="M18" s="116">
        <f>IF($C$4="Attiecināmās izmaksas",IF('7a+c+n'!$Q18="A",'7a+c+n'!M18,0),0)</f>
        <v>0</v>
      </c>
      <c r="N18" s="116">
        <f>IF($C$4="Attiecināmās izmaksas",IF('7a+c+n'!$Q18="A",'7a+c+n'!N18,0),0)</f>
        <v>0</v>
      </c>
      <c r="O18" s="116">
        <f>IF($C$4="Attiecināmās izmaksas",IF('7a+c+n'!$Q18="A",'7a+c+n'!O18,0),0)</f>
        <v>0</v>
      </c>
      <c r="P18" s="117">
        <f>IF($C$4="Attiecināmās izmaksas",IF('7a+c+n'!$Q18="A",'7a+c+n'!P18,0),0)</f>
        <v>0</v>
      </c>
    </row>
    <row r="19" spans="1:16" x14ac:dyDescent="0.2">
      <c r="A19" s="51">
        <f>IF(P19=0,0,IF(COUNTBLANK(P19)=1,0,COUNTA($P$14:P19)))</f>
        <v>0</v>
      </c>
      <c r="B19" s="24">
        <f>IF($C$4="Attiecināmās izmaksas",IF('7a+c+n'!$Q19="A",'7a+c+n'!B19,0),0)</f>
        <v>0</v>
      </c>
      <c r="C19" s="24">
        <f>IF($C$4="Attiecināmās izmaksas",IF('7a+c+n'!$Q19="A",'7a+c+n'!C19,0),0)</f>
        <v>0</v>
      </c>
      <c r="D19" s="24">
        <f>IF($C$4="Attiecināmās izmaksas",IF('7a+c+n'!$Q19="A",'7a+c+n'!D19,0),0)</f>
        <v>0</v>
      </c>
      <c r="E19" s="46"/>
      <c r="F19" s="65"/>
      <c r="G19" s="116"/>
      <c r="H19" s="116">
        <f>IF($C$4="Attiecināmās izmaksas",IF('7a+c+n'!$Q19="A",'7a+c+n'!H19,0),0)</f>
        <v>0</v>
      </c>
      <c r="I19" s="116"/>
      <c r="J19" s="116"/>
      <c r="K19" s="117">
        <f>IF($C$4="Attiecināmās izmaksas",IF('7a+c+n'!$Q19="A",'7a+c+n'!K19,0),0)</f>
        <v>0</v>
      </c>
      <c r="L19" s="65">
        <f>IF($C$4="Attiecināmās izmaksas",IF('7a+c+n'!$Q19="A",'7a+c+n'!L19,0),0)</f>
        <v>0</v>
      </c>
      <c r="M19" s="116">
        <f>IF($C$4="Attiecināmās izmaksas",IF('7a+c+n'!$Q19="A",'7a+c+n'!M19,0),0)</f>
        <v>0</v>
      </c>
      <c r="N19" s="116">
        <f>IF($C$4="Attiecināmās izmaksas",IF('7a+c+n'!$Q19="A",'7a+c+n'!N19,0),0)</f>
        <v>0</v>
      </c>
      <c r="O19" s="116">
        <f>IF($C$4="Attiecināmās izmaksas",IF('7a+c+n'!$Q19="A",'7a+c+n'!O19,0),0)</f>
        <v>0</v>
      </c>
      <c r="P19" s="117">
        <f>IF($C$4="Attiecināmās izmaksas",IF('7a+c+n'!$Q19="A",'7a+c+n'!P19,0),0)</f>
        <v>0</v>
      </c>
    </row>
    <row r="20" spans="1:16" ht="12" customHeight="1" thickBot="1" x14ac:dyDescent="0.25">
      <c r="A20" s="286" t="s">
        <v>62</v>
      </c>
      <c r="B20" s="287"/>
      <c r="C20" s="287"/>
      <c r="D20" s="287"/>
      <c r="E20" s="287"/>
      <c r="F20" s="287"/>
      <c r="G20" s="287"/>
      <c r="H20" s="287"/>
      <c r="I20" s="287"/>
      <c r="J20" s="287"/>
      <c r="K20" s="288"/>
      <c r="L20" s="127">
        <f>SUM(L14:L19)</f>
        <v>0</v>
      </c>
      <c r="M20" s="128">
        <f>SUM(M14:M19)</f>
        <v>0</v>
      </c>
      <c r="N20" s="128">
        <f>SUM(N14:N19)</f>
        <v>0</v>
      </c>
      <c r="O20" s="128">
        <f>SUM(O14:O19)</f>
        <v>0</v>
      </c>
      <c r="P20" s="129">
        <f>SUM(P14:P19)</f>
        <v>0</v>
      </c>
    </row>
    <row r="21" spans="1:16" x14ac:dyDescent="0.2">
      <c r="A21" s="16"/>
      <c r="B21" s="16"/>
      <c r="C21" s="16"/>
      <c r="D21" s="16"/>
      <c r="E21" s="16"/>
      <c r="F21" s="16"/>
      <c r="G21" s="16"/>
      <c r="H21" s="16"/>
      <c r="I21" s="16"/>
      <c r="J21" s="16"/>
      <c r="K21" s="16"/>
      <c r="L21" s="16"/>
      <c r="M21" s="16"/>
      <c r="N21" s="16"/>
      <c r="O21" s="16"/>
      <c r="P21" s="16"/>
    </row>
    <row r="22" spans="1:16" x14ac:dyDescent="0.2">
      <c r="A22" s="16"/>
      <c r="B22" s="16"/>
      <c r="C22" s="16"/>
      <c r="D22" s="16"/>
      <c r="E22" s="16"/>
      <c r="F22" s="16"/>
      <c r="G22" s="16"/>
      <c r="H22" s="16"/>
      <c r="I22" s="16"/>
      <c r="J22" s="16"/>
      <c r="K22" s="16"/>
      <c r="L22" s="16"/>
      <c r="M22" s="16"/>
      <c r="N22" s="16"/>
      <c r="O22" s="16"/>
      <c r="P22" s="16"/>
    </row>
    <row r="23" spans="1:16" x14ac:dyDescent="0.2">
      <c r="A23" s="1" t="s">
        <v>14</v>
      </c>
      <c r="B23" s="16"/>
      <c r="C23" s="289">
        <f>'Kops n'!C36:H36</f>
        <v>0</v>
      </c>
      <c r="D23" s="289"/>
      <c r="E23" s="289"/>
      <c r="F23" s="289"/>
      <c r="G23" s="289"/>
      <c r="H23" s="289"/>
      <c r="I23" s="16"/>
      <c r="J23" s="16"/>
      <c r="K23" s="16"/>
      <c r="L23" s="16"/>
      <c r="M23" s="16"/>
      <c r="N23" s="16"/>
      <c r="O23" s="16"/>
      <c r="P23" s="16"/>
    </row>
    <row r="24" spans="1:16" x14ac:dyDescent="0.2">
      <c r="A24" s="16"/>
      <c r="B24" s="16"/>
      <c r="C24" s="215" t="s">
        <v>15</v>
      </c>
      <c r="D24" s="215"/>
      <c r="E24" s="215"/>
      <c r="F24" s="215"/>
      <c r="G24" s="215"/>
      <c r="H24" s="215"/>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237" t="str">
        <f>'Kops n'!A39:D39</f>
        <v>Tāme sastādīta 2023. gada __. __________</v>
      </c>
      <c r="B26" s="238"/>
      <c r="C26" s="238"/>
      <c r="D26" s="238"/>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41</v>
      </c>
      <c r="B28" s="16"/>
      <c r="C28" s="289">
        <f>'Kops n'!C41:H41</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78" t="s">
        <v>16</v>
      </c>
      <c r="B31" s="42"/>
      <c r="C31" s="84">
        <f>'Kops n'!C44</f>
        <v>0</v>
      </c>
      <c r="D31" s="42"/>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29:H29"/>
    <mergeCell ref="C4:I4"/>
    <mergeCell ref="F12:K12"/>
    <mergeCell ref="A9:F9"/>
    <mergeCell ref="J9:M9"/>
    <mergeCell ref="D8:L8"/>
    <mergeCell ref="A20:K20"/>
    <mergeCell ref="C23:H23"/>
    <mergeCell ref="C24:H24"/>
    <mergeCell ref="A26:D26"/>
    <mergeCell ref="C28:H28"/>
  </mergeCells>
  <conditionalFormatting sqref="A20:K20">
    <cfRule type="containsText" dxfId="174" priority="3"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173" priority="1" operator="equal">
      <formula>0</formula>
    </cfRule>
  </conditionalFormatting>
  <conditionalFormatting sqref="C2:I2 D5:L8 N9:O9 L20:P20 C23:H23 C28:H28 C31">
    <cfRule type="cellIs" dxfId="172"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36"/>
  <sheetViews>
    <sheetView topLeftCell="A13" workbookViewId="0">
      <selection activeCell="A17" sqref="A17:P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'7a+c+n'!D1</f>
        <v>7</v>
      </c>
      <c r="E1" s="22"/>
      <c r="F1" s="22"/>
      <c r="G1" s="22"/>
      <c r="H1" s="22"/>
      <c r="I1" s="22"/>
      <c r="J1" s="22"/>
      <c r="N1" s="26"/>
      <c r="O1" s="27"/>
      <c r="P1" s="28"/>
    </row>
    <row r="2" spans="1:16" x14ac:dyDescent="0.2">
      <c r="A2" s="29"/>
      <c r="B2" s="29"/>
      <c r="C2" s="301" t="str">
        <f>'7a+c+n'!C2:I2</f>
        <v>Iekštelpu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'7a+c+n'!A9</f>
        <v>Tāme sastādīta  2023. gada tirgus cenās, pamatojoties uz AR daļas rasējumiem</v>
      </c>
      <c r="B9" s="298"/>
      <c r="C9" s="298"/>
      <c r="D9" s="298"/>
      <c r="E9" s="298"/>
      <c r="F9" s="298"/>
      <c r="G9" s="31"/>
      <c r="H9" s="31"/>
      <c r="I9" s="31"/>
      <c r="J9" s="299" t="s">
        <v>45</v>
      </c>
      <c r="K9" s="299"/>
      <c r="L9" s="299"/>
      <c r="M9" s="299"/>
      <c r="N9" s="300">
        <f>P24</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izmaksas",IF('7a+c+n'!$Q14="C",'7a+c+n'!B14,0))</f>
        <v>0</v>
      </c>
      <c r="C14" s="23">
        <f>IF($C$4="citu pasākumu izmaksas",IF('7a+c+n'!$Q14="C",'7a+c+n'!C14,0))</f>
        <v>0</v>
      </c>
      <c r="D14" s="23">
        <f>IF($C$4="citu pasākumu izmaksas",IF('7a+c+n'!$Q14="C",'7a+c+n'!D14,0))</f>
        <v>0</v>
      </c>
      <c r="E14" s="45"/>
      <c r="F14" s="63"/>
      <c r="G14" s="114"/>
      <c r="H14" s="114">
        <f>IF($C$4="citu pasākumu izmaksas",IF('7a+c+n'!$Q14="C",'7a+c+n'!H14,0))</f>
        <v>0</v>
      </c>
      <c r="I14" s="114"/>
      <c r="J14" s="114"/>
      <c r="K14" s="115">
        <f>IF($C$4="citu pasākumu izmaksas",IF('7a+c+n'!$Q14="C",'7a+c+n'!K14,0))</f>
        <v>0</v>
      </c>
      <c r="L14" s="81">
        <f>IF($C$4="citu pasākumu izmaksas",IF('7a+c+n'!$Q14="C",'7a+c+n'!L14,0))</f>
        <v>0</v>
      </c>
      <c r="M14" s="114">
        <f>IF($C$4="citu pasākumu izmaksas",IF('7a+c+n'!$Q14="C",'7a+c+n'!M14,0))</f>
        <v>0</v>
      </c>
      <c r="N14" s="114">
        <f>IF($C$4="citu pasākumu izmaksas",IF('7a+c+n'!$Q14="C",'7a+c+n'!N14,0))</f>
        <v>0</v>
      </c>
      <c r="O14" s="114">
        <f>IF($C$4="citu pasākumu izmaksas",IF('7a+c+n'!$Q14="C",'7a+c+n'!O14,0))</f>
        <v>0</v>
      </c>
      <c r="P14" s="115">
        <f>IF($C$4="citu pasākumu izmaksas",IF('7a+c+n'!$Q14="C",'7a+c+n'!P14,0))</f>
        <v>0</v>
      </c>
    </row>
    <row r="15" spans="1:16" ht="45" x14ac:dyDescent="0.2">
      <c r="A15" s="51">
        <f>IF(P15=0,0,IF(COUNTBLANK(P15)=1,0,COUNTA($P$14:P15)))</f>
        <v>0</v>
      </c>
      <c r="B15" s="24" t="str">
        <f>IF($C$4="citu pasākumu izmaksas",IF('7a+c+n'!$Q15="C",'7a+c+n'!B15,0))</f>
        <v>10-00000</v>
      </c>
      <c r="C15" s="24" t="str">
        <f>IF($C$4="citu pasākumu izmaksas",IF('7a+c+n'!$Q15="C",'7a+c+n'!C15,0))</f>
        <v>Sienu atjaunošana, t.sk. virsmas sagatavošana, špaktelēšana, ģipša mašīnapmetuma iestrāde un krāsošana ar iekštelpu krāsu, toni saskaņojot ar Pasūtītāju</v>
      </c>
      <c r="D15" s="24" t="str">
        <f>IF($C$4="citu pasākumu izmaksas",IF('7a+c+n'!$Q15="C",'7a+c+n'!D15,0))</f>
        <v>m2</v>
      </c>
      <c r="E15" s="46"/>
      <c r="F15" s="65"/>
      <c r="G15" s="116"/>
      <c r="H15" s="116">
        <f>IF($C$4="citu pasākumu izmaksas",IF('7a+c+n'!$Q15="C",'7a+c+n'!H15,0))</f>
        <v>0</v>
      </c>
      <c r="I15" s="116"/>
      <c r="J15" s="116"/>
      <c r="K15" s="117">
        <f>IF($C$4="citu pasākumu izmaksas",IF('7a+c+n'!$Q15="C",'7a+c+n'!K15,0))</f>
        <v>0</v>
      </c>
      <c r="L15" s="82">
        <f>IF($C$4="citu pasākumu izmaksas",IF('7a+c+n'!$Q15="C",'7a+c+n'!L15,0))</f>
        <v>0</v>
      </c>
      <c r="M15" s="116">
        <f>IF($C$4="citu pasākumu izmaksas",IF('7a+c+n'!$Q15="C",'7a+c+n'!M15,0))</f>
        <v>0</v>
      </c>
      <c r="N15" s="116">
        <f>IF($C$4="citu pasākumu izmaksas",IF('7a+c+n'!$Q15="C",'7a+c+n'!N15,0))</f>
        <v>0</v>
      </c>
      <c r="O15" s="116">
        <f>IF($C$4="citu pasākumu izmaksas",IF('7a+c+n'!$Q15="C",'7a+c+n'!O15,0))</f>
        <v>0</v>
      </c>
      <c r="P15" s="117">
        <f>IF($C$4="citu pasākumu izmaksas",IF('7a+c+n'!$Q15="C",'7a+c+n'!P15,0))</f>
        <v>0</v>
      </c>
    </row>
    <row r="16" spans="1:16" ht="33.75" x14ac:dyDescent="0.2">
      <c r="A16" s="51">
        <f>IF(P16=0,0,IF(COUNTBLANK(P16)=1,0,COUNTA($P$14:P16)))</f>
        <v>0</v>
      </c>
      <c r="B16" s="24" t="str">
        <f>IF($C$4="citu pasākumu izmaksas",IF('7a+c+n'!$Q16="C",'7a+c+n'!B16,0))</f>
        <v>10-00000</v>
      </c>
      <c r="C16" s="24" t="str">
        <f>IF($C$4="citu pasākumu izmaksas",IF('7a+c+n'!$Q16="C",'7a+c+n'!C16,0))</f>
        <v>Griestu atjaunošanu, t.sk. vismas sagatavošana, špaktelēšana un krāsošanana, toni saskaņojot ar Pasūtītāju</v>
      </c>
      <c r="D16" s="24" t="str">
        <f>IF($C$4="citu pasākumu izmaksas",IF('7a+c+n'!$Q16="C",'7a+c+n'!D16,0))</f>
        <v>m2</v>
      </c>
      <c r="E16" s="46"/>
      <c r="F16" s="65"/>
      <c r="G16" s="116"/>
      <c r="H16" s="116">
        <f>IF($C$4="citu pasākumu izmaksas",IF('7a+c+n'!$Q16="C",'7a+c+n'!H16,0))</f>
        <v>0</v>
      </c>
      <c r="I16" s="116"/>
      <c r="J16" s="116"/>
      <c r="K16" s="117">
        <f>IF($C$4="citu pasākumu izmaksas",IF('7a+c+n'!$Q16="C",'7a+c+n'!K16,0))</f>
        <v>0</v>
      </c>
      <c r="L16" s="82">
        <f>IF($C$4="citu pasākumu izmaksas",IF('7a+c+n'!$Q16="C",'7a+c+n'!L16,0))</f>
        <v>0</v>
      </c>
      <c r="M16" s="116">
        <f>IF($C$4="citu pasākumu izmaksas",IF('7a+c+n'!$Q16="C",'7a+c+n'!M16,0))</f>
        <v>0</v>
      </c>
      <c r="N16" s="116">
        <f>IF($C$4="citu pasākumu izmaksas",IF('7a+c+n'!$Q16="C",'7a+c+n'!N16,0))</f>
        <v>0</v>
      </c>
      <c r="O16" s="116">
        <f>IF($C$4="citu pasākumu izmaksas",IF('7a+c+n'!$Q16="C",'7a+c+n'!O16,0))</f>
        <v>0</v>
      </c>
      <c r="P16" s="117">
        <f>IF($C$4="citu pasākumu izmaksas",IF('7a+c+n'!$Q16="C",'7a+c+n'!P16,0))</f>
        <v>0</v>
      </c>
    </row>
    <row r="17" spans="1:16" ht="45" x14ac:dyDescent="0.2">
      <c r="A17" s="51">
        <f>IF(P17=0,0,IF(COUNTBLANK(P17)=1,0,COUNTA($P$14:P17)))</f>
        <v>0</v>
      </c>
      <c r="B17" s="24" t="str">
        <f>IF($C$4="citu pasākumu izmaksas",IF('7a+c+n'!$Q17="C",'7a+c+n'!B17,0))</f>
        <v>10-00000</v>
      </c>
      <c r="C17" s="24" t="str">
        <f>IF($C$4="citu pasākumu izmaksas",IF('7a+c+n'!$Q17="C",'7a+c+n'!C17,0))</f>
        <v>Esošo grīdu atjaunošana, izmantojot atbilstošo remontsastāvu ~ 20% no grīdu platības, t.sk. esošās izlīdzinošās kārtas nokalšana, ja nepieciešams, gruntēšana</v>
      </c>
      <c r="D17" s="24" t="str">
        <f>IF($C$4="citu pasākumu izmaksas",IF('7a+c+n'!$Q17="C",'7a+c+n'!D17,0))</f>
        <v>m2</v>
      </c>
      <c r="E17" s="46"/>
      <c r="F17" s="65"/>
      <c r="G17" s="116"/>
      <c r="H17" s="116">
        <f>IF($C$4="citu pasākumu izmaksas",IF('7a+c+n'!$Q17="C",'7a+c+n'!H17,0))</f>
        <v>0</v>
      </c>
      <c r="I17" s="116"/>
      <c r="J17" s="116"/>
      <c r="K17" s="117">
        <f>IF($C$4="citu pasākumu izmaksas",IF('7a+c+n'!$Q17="C",'7a+c+n'!K17,0))</f>
        <v>0</v>
      </c>
      <c r="L17" s="82">
        <f>IF($C$4="citu pasākumu izmaksas",IF('7a+c+n'!$Q17="C",'7a+c+n'!L17,0))</f>
        <v>0</v>
      </c>
      <c r="M17" s="116">
        <f>IF($C$4="citu pasākumu izmaksas",IF('7a+c+n'!$Q17="C",'7a+c+n'!M17,0))</f>
        <v>0</v>
      </c>
      <c r="N17" s="116">
        <f>IF($C$4="citu pasākumu izmaksas",IF('7a+c+n'!$Q17="C",'7a+c+n'!N17,0))</f>
        <v>0</v>
      </c>
      <c r="O17" s="116">
        <f>IF($C$4="citu pasākumu izmaksas",IF('7a+c+n'!$Q17="C",'7a+c+n'!O17,0))</f>
        <v>0</v>
      </c>
      <c r="P17" s="117">
        <f>IF($C$4="citu pasākumu izmaksas",IF('7a+c+n'!$Q17="C",'7a+c+n'!P17,0))</f>
        <v>0</v>
      </c>
    </row>
    <row r="18" spans="1:16" x14ac:dyDescent="0.2">
      <c r="A18" s="51">
        <f>IF(P18=0,0,IF(COUNTBLANK(P18)=1,0,COUNTA($P$14:P18)))</f>
        <v>0</v>
      </c>
      <c r="B18" s="24">
        <f>IF($C$4="citu pasākumu izmaksas",IF('7a+c+n'!$Q18="C",'7a+c+n'!B18,0))</f>
        <v>0</v>
      </c>
      <c r="C18" s="24">
        <f>IF($C$4="citu pasākumu izmaksas",IF('7a+c+n'!$Q18="C",'7a+c+n'!C18,0))</f>
        <v>0</v>
      </c>
      <c r="D18" s="24">
        <f>IF($C$4="citu pasākumu izmaksas",IF('7a+c+n'!$Q18="C",'7a+c+n'!D18,0))</f>
        <v>0</v>
      </c>
      <c r="E18" s="46"/>
      <c r="F18" s="65"/>
      <c r="G18" s="116"/>
      <c r="H18" s="116">
        <f>IF($C$4="citu pasākumu izmaksas",IF('7a+c+n'!$Q18="C",'7a+c+n'!H18,0))</f>
        <v>0</v>
      </c>
      <c r="I18" s="116"/>
      <c r="J18" s="116"/>
      <c r="K18" s="117">
        <f>IF($C$4="citu pasākumu izmaksas",IF('7a+c+n'!$Q18="C",'7a+c+n'!K18,0))</f>
        <v>0</v>
      </c>
      <c r="L18" s="82">
        <f>IF($C$4="citu pasākumu izmaksas",IF('7a+c+n'!$Q18="C",'7a+c+n'!L18,0))</f>
        <v>0</v>
      </c>
      <c r="M18" s="116">
        <f>IF($C$4="citu pasākumu izmaksas",IF('7a+c+n'!$Q18="C",'7a+c+n'!M18,0))</f>
        <v>0</v>
      </c>
      <c r="N18" s="116">
        <f>IF($C$4="citu pasākumu izmaksas",IF('7a+c+n'!$Q18="C",'7a+c+n'!N18,0))</f>
        <v>0</v>
      </c>
      <c r="O18" s="116">
        <f>IF($C$4="citu pasākumu izmaksas",IF('7a+c+n'!$Q18="C",'7a+c+n'!O18,0))</f>
        <v>0</v>
      </c>
      <c r="P18" s="117">
        <f>IF($C$4="citu pasākumu izmaksas",IF('7a+c+n'!$Q18="C",'7a+c+n'!P18,0))</f>
        <v>0</v>
      </c>
    </row>
    <row r="19" spans="1:16" x14ac:dyDescent="0.2">
      <c r="A19" s="51"/>
      <c r="B19" s="24"/>
      <c r="C19" s="24"/>
      <c r="D19" s="24"/>
      <c r="E19" s="46"/>
      <c r="F19" s="65"/>
      <c r="G19" s="116"/>
      <c r="H19" s="116"/>
      <c r="I19" s="116"/>
      <c r="J19" s="116"/>
      <c r="K19" s="117"/>
      <c r="L19" s="82"/>
      <c r="M19" s="116"/>
      <c r="N19" s="116"/>
      <c r="O19" s="116"/>
      <c r="P19" s="117"/>
    </row>
    <row r="20" spans="1:16" x14ac:dyDescent="0.2">
      <c r="A20" s="51"/>
      <c r="B20" s="24"/>
      <c r="C20" s="24"/>
      <c r="D20" s="24"/>
      <c r="E20" s="46"/>
      <c r="F20" s="65"/>
      <c r="G20" s="116"/>
      <c r="H20" s="116"/>
      <c r="I20" s="116"/>
      <c r="J20" s="116"/>
      <c r="K20" s="117"/>
      <c r="L20" s="82"/>
      <c r="M20" s="116"/>
      <c r="N20" s="116"/>
      <c r="O20" s="116"/>
      <c r="P20" s="117"/>
    </row>
    <row r="21" spans="1:16" x14ac:dyDescent="0.2">
      <c r="A21" s="51">
        <f>IF(P21=0,0,IF(COUNTBLANK(P21)=1,0,COUNTA($P$14:P21)))</f>
        <v>0</v>
      </c>
      <c r="B21" s="24">
        <f>IF($C$4="citu pasākumu izmaksas",IF('7a+c+n'!$Q19="C",'7a+c+n'!B19,0))</f>
        <v>0</v>
      </c>
      <c r="C21" s="24">
        <f>IF($C$4="citu pasākumu izmaksas",IF('7a+c+n'!$Q19="C",'7a+c+n'!C19,0))</f>
        <v>0</v>
      </c>
      <c r="D21" s="24">
        <f>IF($C$4="citu pasākumu izmaksas",IF('7a+c+n'!$Q19="C",'7a+c+n'!D19,0))</f>
        <v>0</v>
      </c>
      <c r="E21" s="46"/>
      <c r="F21" s="65"/>
      <c r="G21" s="116"/>
      <c r="H21" s="116">
        <f>IF($C$4="citu pasākumu izmaksas",IF('7a+c+n'!$Q19="C",'7a+c+n'!H19,0))</f>
        <v>0</v>
      </c>
      <c r="I21" s="116"/>
      <c r="J21" s="116"/>
      <c r="K21" s="117">
        <f>IF($C$4="citu pasākumu izmaksas",IF('7a+c+n'!$Q19="C",'7a+c+n'!K19,0))</f>
        <v>0</v>
      </c>
      <c r="L21" s="82">
        <f>IF($C$4="citu pasākumu izmaksas",IF('7a+c+n'!$Q19="C",'7a+c+n'!L19,0))</f>
        <v>0</v>
      </c>
      <c r="M21" s="116">
        <f>IF($C$4="citu pasākumu izmaksas",IF('7a+c+n'!$Q19="C",'7a+c+n'!M19,0))</f>
        <v>0</v>
      </c>
      <c r="N21" s="116">
        <f>IF($C$4="citu pasākumu izmaksas",IF('7a+c+n'!$Q19="C",'7a+c+n'!N19,0))</f>
        <v>0</v>
      </c>
      <c r="O21" s="116">
        <f>IF($C$4="citu pasākumu izmaksas",IF('7a+c+n'!$Q19="C",'7a+c+n'!O19,0))</f>
        <v>0</v>
      </c>
      <c r="P21" s="117">
        <f>IF($C$4="citu pasākumu izmaksas",IF('7a+c+n'!$Q19="C",'7a+c+n'!P19,0))</f>
        <v>0</v>
      </c>
    </row>
    <row r="22" spans="1:16" x14ac:dyDescent="0.2">
      <c r="A22" s="51">
        <f>IF(P22=0,0,IF(COUNTBLANK(P22)=1,0,COUNTA($P$14:P22)))</f>
        <v>0</v>
      </c>
      <c r="B22" s="24">
        <f>IF($C$4="citu pasākumu izmaksas",IF('7a+c+n'!$Q20="C",'7a+c+n'!B20,0))</f>
        <v>0</v>
      </c>
      <c r="C22" s="24">
        <f>IF($C$4="citu pasākumu izmaksas",IF('7a+c+n'!$Q20="C",'7a+c+n'!C20,0))</f>
        <v>0</v>
      </c>
      <c r="D22" s="24">
        <f>IF($C$4="citu pasākumu izmaksas",IF('7a+c+n'!$Q20="C",'7a+c+n'!D20,0))</f>
        <v>0</v>
      </c>
      <c r="E22" s="46"/>
      <c r="F22" s="65"/>
      <c r="G22" s="116"/>
      <c r="H22" s="116">
        <f>IF($C$4="citu pasākumu izmaksas",IF('7a+c+n'!$Q20="C",'7a+c+n'!H20,0))</f>
        <v>0</v>
      </c>
      <c r="I22" s="116"/>
      <c r="J22" s="116"/>
      <c r="K22" s="117">
        <f>IF($C$4="citu pasākumu izmaksas",IF('7a+c+n'!$Q20="C",'7a+c+n'!K20,0))</f>
        <v>0</v>
      </c>
      <c r="L22" s="82">
        <f>IF($C$4="citu pasākumu izmaksas",IF('7a+c+n'!$Q20="C",'7a+c+n'!L20,0))</f>
        <v>0</v>
      </c>
      <c r="M22" s="116">
        <f>IF($C$4="citu pasākumu izmaksas",IF('7a+c+n'!$Q20="C",'7a+c+n'!M20,0))</f>
        <v>0</v>
      </c>
      <c r="N22" s="116">
        <f>IF($C$4="citu pasākumu izmaksas",IF('7a+c+n'!$Q20="C",'7a+c+n'!N20,0))</f>
        <v>0</v>
      </c>
      <c r="O22" s="116">
        <f>IF($C$4="citu pasākumu izmaksas",IF('7a+c+n'!$Q20="C",'7a+c+n'!O20,0))</f>
        <v>0</v>
      </c>
      <c r="P22" s="117">
        <f>IF($C$4="citu pasākumu izmaksas",IF('7a+c+n'!$Q20="C",'7a+c+n'!P20,0))</f>
        <v>0</v>
      </c>
    </row>
    <row r="23" spans="1:16" ht="12" thickBot="1" x14ac:dyDescent="0.25">
      <c r="A23" s="51">
        <f>IF(P23=0,0,IF(COUNTBLANK(P23)=1,0,COUNTA($P$14:P23)))</f>
        <v>0</v>
      </c>
      <c r="B23" s="24">
        <f>IF($C$4="citu pasākumu izmaksas",IF('7a+c+n'!$Q21="C",'7a+c+n'!B21,0))</f>
        <v>0</v>
      </c>
      <c r="C23" s="24">
        <f>IF($C$4="citu pasākumu izmaksas",IF('7a+c+n'!$Q21="C",'7a+c+n'!C21,0))</f>
        <v>0</v>
      </c>
      <c r="D23" s="24">
        <f>IF($C$4="citu pasākumu izmaksas",IF('7a+c+n'!$Q21="C",'7a+c+n'!D21,0))</f>
        <v>0</v>
      </c>
      <c r="E23" s="46"/>
      <c r="F23" s="65"/>
      <c r="G23" s="116"/>
      <c r="H23" s="116">
        <f>IF($C$4="citu pasākumu izmaksas",IF('7a+c+n'!$Q21="C",'7a+c+n'!H21,0))</f>
        <v>0</v>
      </c>
      <c r="I23" s="116"/>
      <c r="J23" s="116"/>
      <c r="K23" s="117">
        <f>IF($C$4="citu pasākumu izmaksas",IF('7a+c+n'!$Q21="C",'7a+c+n'!K21,0))</f>
        <v>0</v>
      </c>
      <c r="L23" s="82">
        <f>IF($C$4="citu pasākumu izmaksas",IF('7a+c+n'!$Q21="C",'7a+c+n'!L21,0))</f>
        <v>0</v>
      </c>
      <c r="M23" s="116">
        <f>IF($C$4="citu pasākumu izmaksas",IF('7a+c+n'!$Q21="C",'7a+c+n'!M21,0))</f>
        <v>0</v>
      </c>
      <c r="N23" s="116">
        <f>IF($C$4="citu pasākumu izmaksas",IF('7a+c+n'!$Q21="C",'7a+c+n'!N21,0))</f>
        <v>0</v>
      </c>
      <c r="O23" s="116">
        <f>IF($C$4="citu pasākumu izmaksas",IF('7a+c+n'!$Q21="C",'7a+c+n'!O21,0))</f>
        <v>0</v>
      </c>
      <c r="P23" s="117">
        <f>IF($C$4="citu pasākumu izmaksas",IF('7a+c+n'!$Q21="C",'7a+c+n'!P21,0))</f>
        <v>0</v>
      </c>
    </row>
    <row r="24" spans="1:16" ht="12" customHeight="1" thickBot="1" x14ac:dyDescent="0.25">
      <c r="A24" s="286" t="s">
        <v>62</v>
      </c>
      <c r="B24" s="287"/>
      <c r="C24" s="287"/>
      <c r="D24" s="287"/>
      <c r="E24" s="287"/>
      <c r="F24" s="287"/>
      <c r="G24" s="287"/>
      <c r="H24" s="287"/>
      <c r="I24" s="287"/>
      <c r="J24" s="287"/>
      <c r="K24" s="288"/>
      <c r="L24" s="130">
        <f>SUM(L14:L21)</f>
        <v>0</v>
      </c>
      <c r="M24" s="131">
        <f>SUM(M14:M21)</f>
        <v>0</v>
      </c>
      <c r="N24" s="131">
        <f>SUM(N14:N21)</f>
        <v>0</v>
      </c>
      <c r="O24" s="131">
        <f>SUM(O14:O21)</f>
        <v>0</v>
      </c>
      <c r="P24" s="132">
        <f>SUM(P14:P21)</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89">
        <f>'Kops c'!C36:H36</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89">
        <f>'Kops c'!C41:H41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c'!C44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171"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70" priority="1" operator="equal">
      <formula>0</formula>
    </cfRule>
  </conditionalFormatting>
  <conditionalFormatting sqref="C2:I2 D5:L8 N9:O9 L24:P24 C27:H27 C32:H32 C35">
    <cfRule type="cellIs" dxfId="169"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37"/>
  <sheetViews>
    <sheetView topLeftCell="A13" workbookViewId="0">
      <selection activeCell="A18" sqref="A18:XFD1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'7a+c+n'!D1</f>
        <v>7</v>
      </c>
      <c r="E1" s="22"/>
      <c r="F1" s="22"/>
      <c r="G1" s="22"/>
      <c r="H1" s="22"/>
      <c r="I1" s="22"/>
      <c r="J1" s="22"/>
      <c r="N1" s="26"/>
      <c r="O1" s="27"/>
      <c r="P1" s="28"/>
    </row>
    <row r="2" spans="1:16" x14ac:dyDescent="0.2">
      <c r="A2" s="29"/>
      <c r="B2" s="29"/>
      <c r="C2" s="301" t="str">
        <f>'7a+c+n'!C2:I2</f>
        <v>Iekštelpu darbi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'7a+c+n'!A9</f>
        <v>Tāme sastādīta  2023. gada tirgus cenās, pamatojoties uz AR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hidden="1" x14ac:dyDescent="0.2">
      <c r="A14" s="50">
        <f>IF(P14=0,0,IF(COUNTBLANK(P14)=1,0,COUNTA($P$14:P14)))</f>
        <v>0</v>
      </c>
      <c r="B14" s="23">
        <f>IF($C$4="Neattiecināmās izmaksas",IF('7a+c+n'!$Q14="N",'7a+c+n'!B14,0))</f>
        <v>0</v>
      </c>
      <c r="C14" s="23">
        <f>IF($C$4="Neattiecināmās izmaksas",IF('7a+c+n'!$Q14="N",'7a+c+n'!C14,0))</f>
        <v>0</v>
      </c>
      <c r="D14" s="23">
        <f>IF($C$4="Neattiecināmās izmaksas",IF('7a+c+n'!$Q14="N",'7a+c+n'!D14,0))</f>
        <v>0</v>
      </c>
      <c r="E14" s="45"/>
      <c r="F14" s="63"/>
      <c r="G14" s="114"/>
      <c r="H14" s="114">
        <f>IF($C$4="Neattiecināmās izmaksas",IF('7a+c+n'!$Q14="N",'7a+c+n'!H14,0))</f>
        <v>0</v>
      </c>
      <c r="I14" s="114"/>
      <c r="J14" s="114"/>
      <c r="K14" s="115">
        <f>IF($C$4="Neattiecināmās izmaksas",IF('7a+c+n'!$Q14="N",'7a+c+n'!K14,0))</f>
        <v>0</v>
      </c>
      <c r="L14" s="81">
        <f>IF($C$4="Neattiecināmās izmaksas",IF('7a+c+n'!$Q14="N",'7a+c+n'!L14,0))</f>
        <v>0</v>
      </c>
      <c r="M14" s="114">
        <f>IF($C$4="Neattiecināmās izmaksas",IF('7a+c+n'!$Q14="N",'7a+c+n'!M14,0))</f>
        <v>0</v>
      </c>
      <c r="N14" s="114">
        <f>IF($C$4="Neattiecināmās izmaksas",IF('7a+c+n'!$Q14="N",'7a+c+n'!N14,0))</f>
        <v>0</v>
      </c>
      <c r="O14" s="114">
        <f>IF($C$4="Neattiecināmās izmaksas",IF('7a+c+n'!$Q14="N",'7a+c+n'!O14,0))</f>
        <v>0</v>
      </c>
      <c r="P14" s="115">
        <f>IF($C$4="Neattiecināmās izmaksas",IF('7a+c+n'!$Q14="N",'7a+c+n'!P14,0))</f>
        <v>0</v>
      </c>
    </row>
    <row r="15" spans="1:16" hidden="1" x14ac:dyDescent="0.2">
      <c r="A15" s="51">
        <f>IF(P15=0,0,IF(COUNTBLANK(P15)=1,0,COUNTA($P$14:P15)))</f>
        <v>0</v>
      </c>
      <c r="B15" s="24">
        <f>IF($C$4="Neattiecināmās izmaksas",IF('7a+c+n'!$Q15="N",'7a+c+n'!B15,0))</f>
        <v>0</v>
      </c>
      <c r="C15" s="24">
        <f>IF($C$4="Neattiecināmās izmaksas",IF('7a+c+n'!$Q15="N",'7a+c+n'!C15,0))</f>
        <v>0</v>
      </c>
      <c r="D15" s="24">
        <f>IF($C$4="Neattiecināmās izmaksas",IF('7a+c+n'!$Q15="N",'7a+c+n'!D15,0))</f>
        <v>0</v>
      </c>
      <c r="E15" s="46"/>
      <c r="F15" s="65"/>
      <c r="G15" s="116"/>
      <c r="H15" s="116">
        <f>IF($C$4="Neattiecināmās izmaksas",IF('7a+c+n'!$Q15="N",'7a+c+n'!H15,0))</f>
        <v>0</v>
      </c>
      <c r="I15" s="116"/>
      <c r="J15" s="116"/>
      <c r="K15" s="117">
        <f>IF($C$4="Neattiecināmās izmaksas",IF('7a+c+n'!$Q15="N",'7a+c+n'!K15,0))</f>
        <v>0</v>
      </c>
      <c r="L15" s="82">
        <f>IF($C$4="Neattiecināmās izmaksas",IF('7a+c+n'!$Q15="N",'7a+c+n'!L15,0))</f>
        <v>0</v>
      </c>
      <c r="M15" s="116">
        <f>IF($C$4="Neattiecināmās izmaksas",IF('7a+c+n'!$Q15="N",'7a+c+n'!M15,0))</f>
        <v>0</v>
      </c>
      <c r="N15" s="116">
        <f>IF($C$4="Neattiecināmās izmaksas",IF('7a+c+n'!$Q15="N",'7a+c+n'!N15,0))</f>
        <v>0</v>
      </c>
      <c r="O15" s="116">
        <f>IF($C$4="Neattiecināmās izmaksas",IF('7a+c+n'!$Q15="N",'7a+c+n'!O15,0))</f>
        <v>0</v>
      </c>
      <c r="P15" s="117">
        <f>IF($C$4="Neattiecināmās izmaksas",IF('7a+c+n'!$Q15="N",'7a+c+n'!P15,0))</f>
        <v>0</v>
      </c>
    </row>
    <row r="16" spans="1:16" hidden="1" x14ac:dyDescent="0.2">
      <c r="A16" s="51">
        <f>IF(P16=0,0,IF(COUNTBLANK(P16)=1,0,COUNTA($P$14:P16)))</f>
        <v>0</v>
      </c>
      <c r="B16" s="24">
        <f>IF($C$4="Neattiecināmās izmaksas",IF('7a+c+n'!$Q16="N",'7a+c+n'!B16,0))</f>
        <v>0</v>
      </c>
      <c r="C16" s="24">
        <f>IF($C$4="Neattiecināmās izmaksas",IF('7a+c+n'!$Q16="N",'7a+c+n'!C16,0))</f>
        <v>0</v>
      </c>
      <c r="D16" s="24">
        <f>IF($C$4="Neattiecināmās izmaksas",IF('7a+c+n'!$Q16="N",'7a+c+n'!D16,0))</f>
        <v>0</v>
      </c>
      <c r="E16" s="46"/>
      <c r="F16" s="65"/>
      <c r="G16" s="116"/>
      <c r="H16" s="116">
        <f>IF($C$4="Neattiecināmās izmaksas",IF('7a+c+n'!$Q16="N",'7a+c+n'!H16,0))</f>
        <v>0</v>
      </c>
      <c r="I16" s="116"/>
      <c r="J16" s="116"/>
      <c r="K16" s="117">
        <f>IF($C$4="Neattiecināmās izmaksas",IF('7a+c+n'!$Q16="N",'7a+c+n'!K16,0))</f>
        <v>0</v>
      </c>
      <c r="L16" s="82">
        <f>IF($C$4="Neattiecināmās izmaksas",IF('7a+c+n'!$Q16="N",'7a+c+n'!L16,0))</f>
        <v>0</v>
      </c>
      <c r="M16" s="116">
        <f>IF($C$4="Neattiecināmās izmaksas",IF('7a+c+n'!$Q16="N",'7a+c+n'!M16,0))</f>
        <v>0</v>
      </c>
      <c r="N16" s="116">
        <f>IF($C$4="Neattiecināmās izmaksas",IF('7a+c+n'!$Q16="N",'7a+c+n'!N16,0))</f>
        <v>0</v>
      </c>
      <c r="O16" s="116">
        <f>IF($C$4="Neattiecināmās izmaksas",IF('7a+c+n'!$Q16="N",'7a+c+n'!O16,0))</f>
        <v>0</v>
      </c>
      <c r="P16" s="117">
        <f>IF($C$4="Neattiecināmās izmaksas",IF('7a+c+n'!$Q16="N",'7a+c+n'!P16,0))</f>
        <v>0</v>
      </c>
    </row>
    <row r="17" spans="1:16" x14ac:dyDescent="0.2">
      <c r="A17" s="51">
        <f>IF(P17=0,0,IF(COUNTBLANK(P17)=1,0,COUNTA($P$14:P17)))</f>
        <v>0</v>
      </c>
      <c r="B17" s="24">
        <f>IF($C$4="Neattiecināmās izmaksas",IF('7a+c+n'!$Q17="N",'7a+c+n'!B17,0))</f>
        <v>0</v>
      </c>
      <c r="C17" s="24">
        <f>IF($C$4="Neattiecināmās izmaksas",IF('7a+c+n'!$Q17="N",'7a+c+n'!C17,0))</f>
        <v>0</v>
      </c>
      <c r="D17" s="24">
        <f>IF($C$4="Neattiecināmās izmaksas",IF('7a+c+n'!$Q17="N",'7a+c+n'!D17,0))</f>
        <v>0</v>
      </c>
      <c r="E17" s="46"/>
      <c r="F17" s="65"/>
      <c r="G17" s="116"/>
      <c r="H17" s="116">
        <f>IF($C$4="Neattiecināmās izmaksas",IF('7a+c+n'!$Q17="N",'7a+c+n'!H17,0))</f>
        <v>0</v>
      </c>
      <c r="I17" s="116"/>
      <c r="J17" s="116"/>
      <c r="K17" s="117">
        <f>IF($C$4="Neattiecināmās izmaksas",IF('7a+c+n'!$Q17="N",'7a+c+n'!K17,0))</f>
        <v>0</v>
      </c>
      <c r="L17" s="82">
        <f>IF($C$4="Neattiecināmās izmaksas",IF('7a+c+n'!$Q17="N",'7a+c+n'!L17,0))</f>
        <v>0</v>
      </c>
      <c r="M17" s="116">
        <f>IF($C$4="Neattiecināmās izmaksas",IF('7a+c+n'!$Q17="N",'7a+c+n'!M17,0))</f>
        <v>0</v>
      </c>
      <c r="N17" s="116">
        <f>IF($C$4="Neattiecināmās izmaksas",IF('7a+c+n'!$Q17="N",'7a+c+n'!N17,0))</f>
        <v>0</v>
      </c>
      <c r="O17" s="116">
        <f>IF($C$4="Neattiecināmās izmaksas",IF('7a+c+n'!$Q17="N",'7a+c+n'!O17,0))</f>
        <v>0</v>
      </c>
      <c r="P17" s="117">
        <f>IF($C$4="Neattiecināmās izmaksas",IF('7a+c+n'!$Q17="N",'7a+c+n'!P17,0))</f>
        <v>0</v>
      </c>
    </row>
    <row r="18" spans="1:16" ht="67.5" x14ac:dyDescent="0.2">
      <c r="A18" s="51">
        <f>IF(P18=0,0,IF(COUNTBLANK(P18)=1,0,COUNTA($P$14:P18)))</f>
        <v>0</v>
      </c>
      <c r="B18" s="24" t="str">
        <f>IF($C$4="Neattiecināmās izmaksas",IF('7a+c+n'!$Q18="N",'7a+c+n'!B18,0))</f>
        <v>10-00000</v>
      </c>
      <c r="C18" s="24"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8" s="24" t="str">
        <f>IF($C$4="Neattiecināmās izmaksas",IF('7a+c+n'!$Q18="N",'7a+c+n'!D18,0))</f>
        <v>m2</v>
      </c>
      <c r="E18" s="46"/>
      <c r="F18" s="65"/>
      <c r="G18" s="116"/>
      <c r="H18" s="116">
        <f>IF($C$4="Neattiecināmās izmaksas",IF('7a+c+n'!$Q18="N",'7a+c+n'!H18,0))</f>
        <v>0</v>
      </c>
      <c r="I18" s="116"/>
      <c r="J18" s="116"/>
      <c r="K18" s="117">
        <f>IF($C$4="Neattiecināmās izmaksas",IF('7a+c+n'!$Q18="N",'7a+c+n'!K18,0))</f>
        <v>0</v>
      </c>
      <c r="L18" s="82">
        <f>IF($C$4="Neattiecināmās izmaksas",IF('7a+c+n'!$Q18="N",'7a+c+n'!L18,0))</f>
        <v>0</v>
      </c>
      <c r="M18" s="116">
        <f>IF($C$4="Neattiecināmās izmaksas",IF('7a+c+n'!$Q18="N",'7a+c+n'!M18,0))</f>
        <v>0</v>
      </c>
      <c r="N18" s="116">
        <f>IF($C$4="Neattiecināmās izmaksas",IF('7a+c+n'!$Q18="N",'7a+c+n'!N18,0))</f>
        <v>0</v>
      </c>
      <c r="O18" s="116">
        <f>IF($C$4="Neattiecināmās izmaksas",IF('7a+c+n'!$Q18="N",'7a+c+n'!O18,0))</f>
        <v>0</v>
      </c>
      <c r="P18" s="117">
        <f>IF($C$4="Neattiecināmās izmaksas",IF('7a+c+n'!$Q18="N",'7a+c+n'!P18,0))</f>
        <v>0</v>
      </c>
    </row>
    <row r="19" spans="1:16" ht="33.75" x14ac:dyDescent="0.2">
      <c r="A19" s="51">
        <f>IF(P19=0,0,IF(COUNTBLANK(P19)=1,0,COUNTA($P$14:P19)))</f>
        <v>0</v>
      </c>
      <c r="B19" s="24" t="str">
        <f>IF($C$4="Neattiecināmās izmaksas",IF('7a+c+n'!$Q19="N",'7a+c+n'!B19,0))</f>
        <v>10-00000</v>
      </c>
      <c r="C19" s="24" t="str">
        <f>IF($C$4="Neattiecināmās izmaksas",IF('7a+c+n'!$Q19="N",'7a+c+n'!C19,0))</f>
        <v>Esošo margu un lenteru atjaunošana, t.sk. jauna lentera uzstādīšana, esošās krāsas noņemšana, krāsošana, saskaņojot ar Pasūtītāju.</v>
      </c>
      <c r="D19" s="24" t="str">
        <f>IF($C$4="Neattiecināmās izmaksas",IF('7a+c+n'!$Q19="N",'7a+c+n'!D19,0))</f>
        <v>tm</v>
      </c>
      <c r="E19" s="46"/>
      <c r="F19" s="65"/>
      <c r="G19" s="116"/>
      <c r="H19" s="116">
        <f>IF($C$4="Neattiecināmās izmaksas",IF('7a+c+n'!$Q19="N",'7a+c+n'!H19,0))</f>
        <v>0</v>
      </c>
      <c r="I19" s="116"/>
      <c r="J19" s="116"/>
      <c r="K19" s="117">
        <f>IF($C$4="Neattiecināmās izmaksas",IF('7a+c+n'!$Q19="N",'7a+c+n'!K19,0))</f>
        <v>0</v>
      </c>
      <c r="L19" s="82">
        <f>IF($C$4="Neattiecināmās izmaksas",IF('7a+c+n'!$Q19="N",'7a+c+n'!L19,0))</f>
        <v>0</v>
      </c>
      <c r="M19" s="116">
        <f>IF($C$4="Neattiecināmās izmaksas",IF('7a+c+n'!$Q19="N",'7a+c+n'!M19,0))</f>
        <v>0</v>
      </c>
      <c r="N19" s="116">
        <f>IF($C$4="Neattiecināmās izmaksas",IF('7a+c+n'!$Q19="N",'7a+c+n'!N19,0))</f>
        <v>0</v>
      </c>
      <c r="O19" s="116">
        <f>IF($C$4="Neattiecināmās izmaksas",IF('7a+c+n'!$Q19="N",'7a+c+n'!O19,0))</f>
        <v>0</v>
      </c>
      <c r="P19" s="117">
        <f>IF($C$4="Neattiecināmās izmaksas",IF('7a+c+n'!$Q19="N",'7a+c+n'!P19,0))</f>
        <v>0</v>
      </c>
    </row>
    <row r="20" spans="1:16" x14ac:dyDescent="0.2">
      <c r="A20" s="51">
        <f>IF(P20=0,0,IF(COUNTBLANK(P20)=1,0,COUNTA($P$14:P20)))</f>
        <v>0</v>
      </c>
      <c r="B20" s="24">
        <f>IF($C$4="Neattiecināmās izmaksas",IF('7a+c+n'!$Q20="N",'7a+c+n'!B20,0))</f>
        <v>0</v>
      </c>
      <c r="C20" s="24">
        <f>IF($C$4="Neattiecināmās izmaksas",IF('7a+c+n'!$Q20="N",'7a+c+n'!C20,0))</f>
        <v>0</v>
      </c>
      <c r="D20" s="24">
        <f>IF($C$4="Neattiecināmās izmaksas",IF('7a+c+n'!$Q20="N",'7a+c+n'!D20,0))</f>
        <v>0</v>
      </c>
      <c r="E20" s="46"/>
      <c r="F20" s="65"/>
      <c r="G20" s="116"/>
      <c r="H20" s="116">
        <f>IF($C$4="Neattiecināmās izmaksas",IF('7a+c+n'!$Q20="N",'7a+c+n'!H20,0))</f>
        <v>0</v>
      </c>
      <c r="I20" s="116"/>
      <c r="J20" s="116"/>
      <c r="K20" s="117">
        <f>IF($C$4="Neattiecināmās izmaksas",IF('7a+c+n'!$Q20="N",'7a+c+n'!K20,0))</f>
        <v>0</v>
      </c>
      <c r="L20" s="82">
        <f>IF($C$4="Neattiecināmās izmaksas",IF('7a+c+n'!$Q20="N",'7a+c+n'!L20,0))</f>
        <v>0</v>
      </c>
      <c r="M20" s="116">
        <f>IF($C$4="Neattiecināmās izmaksas",IF('7a+c+n'!$Q20="N",'7a+c+n'!M20,0))</f>
        <v>0</v>
      </c>
      <c r="N20" s="116">
        <f>IF($C$4="Neattiecināmās izmaksas",IF('7a+c+n'!$Q20="N",'7a+c+n'!N20,0))</f>
        <v>0</v>
      </c>
      <c r="O20" s="116">
        <f>IF($C$4="Neattiecināmās izmaksas",IF('7a+c+n'!$Q20="N",'7a+c+n'!O20,0))</f>
        <v>0</v>
      </c>
      <c r="P20" s="117">
        <f>IF($C$4="Neattiecināmās izmaksas",IF('7a+c+n'!$Q20="N",'7a+c+n'!P20,0))</f>
        <v>0</v>
      </c>
    </row>
    <row r="21" spans="1:16" ht="22.5" x14ac:dyDescent="0.2">
      <c r="A21" s="51">
        <f>IF(P21=0,0,IF(COUNTBLANK(P21)=1,0,COUNTA($P$14:P21)))</f>
        <v>0</v>
      </c>
      <c r="B21" s="24" t="str">
        <f>IF($C$4="Neattiecināmās izmaksas",IF('7a+c+n'!$Q21="N",'7a+c+n'!B21,0))</f>
        <v>10-00000</v>
      </c>
      <c r="C21" s="24" t="str">
        <f>IF($C$4="Neattiecināmās izmaksas",IF('7a+c+n'!$Q21="N",'7a+c+n'!C21,0))</f>
        <v>Stiegrojuma siets ⌀6mm, 100x100mm</v>
      </c>
      <c r="D21" s="24" t="str">
        <f>IF($C$4="Neattiecināmās izmaksas",IF('7a+c+n'!$Q21="N",'7a+c+n'!D21,0))</f>
        <v>m2</v>
      </c>
      <c r="E21" s="46"/>
      <c r="F21" s="65"/>
      <c r="G21" s="116"/>
      <c r="H21" s="116">
        <f>IF($C$4="Neattiecināmās izmaksas",IF('7a+c+n'!$Q21="N",'7a+c+n'!H21,0))</f>
        <v>0</v>
      </c>
      <c r="I21" s="116"/>
      <c r="J21" s="116"/>
      <c r="K21" s="117">
        <f>IF($C$4="Neattiecināmās izmaksas",IF('7a+c+n'!$Q21="N",'7a+c+n'!K21,0))</f>
        <v>0</v>
      </c>
      <c r="L21" s="82">
        <f>IF($C$4="Neattiecināmās izmaksas",IF('7a+c+n'!$Q21="N",'7a+c+n'!L21,0))</f>
        <v>0</v>
      </c>
      <c r="M21" s="116">
        <f>IF($C$4="Neattiecināmās izmaksas",IF('7a+c+n'!$Q21="N",'7a+c+n'!M21,0))</f>
        <v>0</v>
      </c>
      <c r="N21" s="116">
        <f>IF($C$4="Neattiecināmās izmaksas",IF('7a+c+n'!$Q21="N",'7a+c+n'!N21,0))</f>
        <v>0</v>
      </c>
      <c r="O21" s="116">
        <f>IF($C$4="Neattiecināmās izmaksas",IF('7a+c+n'!$Q21="N",'7a+c+n'!O21,0))</f>
        <v>0</v>
      </c>
      <c r="P21" s="117">
        <f>IF($C$4="Neattiecināmās izmaksas",IF('7a+c+n'!$Q21="N",'7a+c+n'!P21,0))</f>
        <v>0</v>
      </c>
    </row>
    <row r="22" spans="1:16" ht="22.5" x14ac:dyDescent="0.2">
      <c r="A22" s="51">
        <f>IF(P22=0,0,IF(COUNTBLANK(P22)=1,0,COUNTA($P$14:P22)))</f>
        <v>0</v>
      </c>
      <c r="B22" s="24" t="str">
        <f>IF($C$4="Neattiecināmās izmaksas",IF('7a+c+n'!$Q22="N",'7a+c+n'!B22,0))</f>
        <v>10-00000</v>
      </c>
      <c r="C22" s="24" t="str">
        <f>IF($C$4="Neattiecināmās izmaksas",IF('7a+c+n'!$Q22="N",'7a+c+n'!C22,0))</f>
        <v>Enkuri D12, L=85mm</v>
      </c>
      <c r="D22" s="24" t="str">
        <f>IF($C$4="Neattiecināmās izmaksas",IF('7a+c+n'!$Q22="N",'7a+c+n'!D22,0))</f>
        <v>gb</v>
      </c>
      <c r="E22" s="46"/>
      <c r="F22" s="65"/>
      <c r="G22" s="116"/>
      <c r="H22" s="116">
        <f>IF($C$4="Neattiecināmās izmaksas",IF('7a+c+n'!$Q22="N",'7a+c+n'!H22,0))</f>
        <v>0</v>
      </c>
      <c r="I22" s="116"/>
      <c r="J22" s="116"/>
      <c r="K22" s="117">
        <f>IF($C$4="Neattiecināmās izmaksas",IF('7a+c+n'!$Q22="N",'7a+c+n'!K22,0))</f>
        <v>0</v>
      </c>
      <c r="L22" s="82">
        <f>IF($C$4="Neattiecināmās izmaksas",IF('7a+c+n'!$Q22="N",'7a+c+n'!L22,0))</f>
        <v>0</v>
      </c>
      <c r="M22" s="116">
        <f>IF($C$4="Neattiecināmās izmaksas",IF('7a+c+n'!$Q22="N",'7a+c+n'!M22,0))</f>
        <v>0</v>
      </c>
      <c r="N22" s="116">
        <f>IF($C$4="Neattiecināmās izmaksas",IF('7a+c+n'!$Q22="N",'7a+c+n'!N22,0))</f>
        <v>0</v>
      </c>
      <c r="O22" s="116">
        <f>IF($C$4="Neattiecināmās izmaksas",IF('7a+c+n'!$Q22="N",'7a+c+n'!O22,0))</f>
        <v>0</v>
      </c>
      <c r="P22" s="117">
        <f>IF($C$4="Neattiecināmās izmaksas",IF('7a+c+n'!$Q22="N",'7a+c+n'!P22,0))</f>
        <v>0</v>
      </c>
    </row>
    <row r="23" spans="1:16" ht="22.5" x14ac:dyDescent="0.2">
      <c r="A23" s="51">
        <f>IF(P23=0,0,IF(COUNTBLANK(P23)=1,0,COUNTA($P$14:P23)))</f>
        <v>0</v>
      </c>
      <c r="B23" s="24" t="str">
        <f>IF($C$4="Neattiecināmās izmaksas",IF('7a+c+n'!$Q23="N",'7a+c+n'!B23,0))</f>
        <v>10-00000</v>
      </c>
      <c r="C23" s="24" t="str">
        <f>IF($C$4="Neattiecināmās izmaksas",IF('7a+c+n'!$Q23="N",'7a+c+n'!C23,0))</f>
        <v>Lenķis 75x50x5mm, L=150mm</v>
      </c>
      <c r="D23" s="24" t="str">
        <f>IF($C$4="Neattiecināmās izmaksas",IF('7a+c+n'!$Q23="N",'7a+c+n'!D23,0))</f>
        <v>gb</v>
      </c>
      <c r="E23" s="46"/>
      <c r="F23" s="65"/>
      <c r="G23" s="116"/>
      <c r="H23" s="116">
        <f>IF($C$4="Neattiecināmās izmaksas",IF('7a+c+n'!$Q23="N",'7a+c+n'!H23,0))</f>
        <v>0</v>
      </c>
      <c r="I23" s="116"/>
      <c r="J23" s="116"/>
      <c r="K23" s="117">
        <f>IF($C$4="Neattiecināmās izmaksas",IF('7a+c+n'!$Q23="N",'7a+c+n'!K23,0))</f>
        <v>0</v>
      </c>
      <c r="L23" s="82">
        <f>IF($C$4="Neattiecināmās izmaksas",IF('7a+c+n'!$Q23="N",'7a+c+n'!L23,0))</f>
        <v>0</v>
      </c>
      <c r="M23" s="116">
        <f>IF($C$4="Neattiecināmās izmaksas",IF('7a+c+n'!$Q23="N",'7a+c+n'!M23,0))</f>
        <v>0</v>
      </c>
      <c r="N23" s="116">
        <f>IF($C$4="Neattiecināmās izmaksas",IF('7a+c+n'!$Q23="N",'7a+c+n'!N23,0))</f>
        <v>0</v>
      </c>
      <c r="O23" s="116">
        <f>IF($C$4="Neattiecināmās izmaksas",IF('7a+c+n'!$Q23="N",'7a+c+n'!O23,0))</f>
        <v>0</v>
      </c>
      <c r="P23" s="117">
        <f>IF($C$4="Neattiecināmās izmaksas",IF('7a+c+n'!$Q23="N",'7a+c+n'!P23,0))</f>
        <v>0</v>
      </c>
    </row>
    <row r="24" spans="1:16" ht="23.25" thickBot="1" x14ac:dyDescent="0.25">
      <c r="A24" s="51">
        <f>IF(P24=0,0,IF(COUNTBLANK(P24)=1,0,COUNTA($P$14:P24)))</f>
        <v>0</v>
      </c>
      <c r="B24" s="24" t="str">
        <f>IF($C$4="Neattiecināmās izmaksas",IF('7a+c+n'!$Q24="N",'7a+c+n'!B24,0))</f>
        <v>10-00000</v>
      </c>
      <c r="C24" s="24" t="str">
        <f>IF($C$4="Neattiecināmās izmaksas",IF('7a+c+n'!$Q24="N",'7a+c+n'!C24,0))</f>
        <v>Betons B15</v>
      </c>
      <c r="D24" s="24" t="str">
        <f>IF($C$4="Neattiecināmās izmaksas",IF('7a+c+n'!$Q24="N",'7a+c+n'!D24,0))</f>
        <v>m3</v>
      </c>
      <c r="E24" s="46"/>
      <c r="F24" s="65"/>
      <c r="G24" s="116"/>
      <c r="H24" s="116">
        <f>IF($C$4="Neattiecināmās izmaksas",IF('7a+c+n'!$Q24="N",'7a+c+n'!H24,0))</f>
        <v>0</v>
      </c>
      <c r="I24" s="116"/>
      <c r="J24" s="116"/>
      <c r="K24" s="117">
        <f>IF($C$4="Neattiecināmās izmaksas",IF('7a+c+n'!$Q24="N",'7a+c+n'!K24,0))</f>
        <v>0</v>
      </c>
      <c r="L24" s="82">
        <f>IF($C$4="Neattiecināmās izmaksas",IF('7a+c+n'!$Q24="N",'7a+c+n'!L24,0))</f>
        <v>0</v>
      </c>
      <c r="M24" s="116">
        <f>IF($C$4="Neattiecināmās izmaksas",IF('7a+c+n'!$Q24="N",'7a+c+n'!M24,0))</f>
        <v>0</v>
      </c>
      <c r="N24" s="116">
        <f>IF($C$4="Neattiecināmās izmaksas",IF('7a+c+n'!$Q24="N",'7a+c+n'!N24,0))</f>
        <v>0</v>
      </c>
      <c r="O24" s="116">
        <f>IF($C$4="Neattiecināmās izmaksas",IF('7a+c+n'!$Q24="N",'7a+c+n'!O24,0))</f>
        <v>0</v>
      </c>
      <c r="P24" s="117">
        <f>IF($C$4="Neattiecināmās izmaksas",IF('7a+c+n'!$Q24="N",'7a+c+n'!P24,0))</f>
        <v>0</v>
      </c>
    </row>
    <row r="25" spans="1:16" ht="12" customHeight="1" thickBot="1" x14ac:dyDescent="0.25">
      <c r="A25" s="286" t="s">
        <v>62</v>
      </c>
      <c r="B25" s="287"/>
      <c r="C25" s="287"/>
      <c r="D25" s="287"/>
      <c r="E25" s="287"/>
      <c r="F25" s="287"/>
      <c r="G25" s="287"/>
      <c r="H25" s="287"/>
      <c r="I25" s="287"/>
      <c r="J25" s="287"/>
      <c r="K25" s="288"/>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n'!C36:H36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168"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167" priority="1" operator="equal">
      <formula>0</formula>
    </cfRule>
  </conditionalFormatting>
  <conditionalFormatting sqref="C2:I2 D5:L8 N9:O9 L25:P25 C28:H28 C33:H33 C36">
    <cfRule type="cellIs" dxfId="166"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Q52"/>
  <sheetViews>
    <sheetView topLeftCell="A25" workbookViewId="0">
      <selection activeCell="I14" sqref="I14:J3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8</v>
      </c>
      <c r="E1" s="22"/>
      <c r="F1" s="22"/>
      <c r="G1" s="22"/>
      <c r="H1" s="22"/>
      <c r="I1" s="22"/>
      <c r="J1" s="22"/>
      <c r="N1" s="26"/>
      <c r="O1" s="27"/>
      <c r="P1" s="28"/>
    </row>
    <row r="2" spans="1:17" x14ac:dyDescent="0.2">
      <c r="A2" s="29"/>
      <c r="B2" s="29"/>
      <c r="C2" s="301" t="s">
        <v>437</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P40</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303" t="s">
        <v>52</v>
      </c>
      <c r="G12" s="284"/>
      <c r="H12" s="284"/>
      <c r="I12" s="284"/>
      <c r="J12" s="284"/>
      <c r="K12" s="285"/>
      <c r="L12" s="303" t="s">
        <v>53</v>
      </c>
      <c r="M12" s="284"/>
      <c r="N12" s="284"/>
      <c r="O12" s="284"/>
      <c r="P12" s="285"/>
      <c r="Q12" s="88" t="s">
        <v>54</v>
      </c>
    </row>
    <row r="13" spans="1:17" ht="126.75" customHeight="1" x14ac:dyDescent="0.2">
      <c r="A13" s="305"/>
      <c r="B13" s="304"/>
      <c r="C13" s="306"/>
      <c r="D13" s="307"/>
      <c r="E13" s="308"/>
      <c r="F13" s="188" t="s">
        <v>55</v>
      </c>
      <c r="G13" s="184" t="s">
        <v>56</v>
      </c>
      <c r="H13" s="184" t="s">
        <v>57</v>
      </c>
      <c r="I13" s="184" t="s">
        <v>58</v>
      </c>
      <c r="J13" s="184" t="s">
        <v>59</v>
      </c>
      <c r="K13" s="187" t="s">
        <v>60</v>
      </c>
      <c r="L13" s="188" t="s">
        <v>55</v>
      </c>
      <c r="M13" s="184" t="s">
        <v>57</v>
      </c>
      <c r="N13" s="184" t="s">
        <v>58</v>
      </c>
      <c r="O13" s="184" t="s">
        <v>59</v>
      </c>
      <c r="P13" s="187" t="s">
        <v>60</v>
      </c>
      <c r="Q13" s="185" t="s">
        <v>61</v>
      </c>
    </row>
    <row r="14" spans="1:17" x14ac:dyDescent="0.2">
      <c r="A14" s="36">
        <v>1</v>
      </c>
      <c r="B14" s="72"/>
      <c r="C14" s="149" t="s">
        <v>172</v>
      </c>
      <c r="D14" s="24"/>
      <c r="E14" s="46"/>
      <c r="F14" s="166"/>
      <c r="G14" s="135"/>
      <c r="H14" s="110">
        <f t="shared" ref="H14:H22" si="0">F14*G14</f>
        <v>0</v>
      </c>
      <c r="I14" s="135"/>
      <c r="J14" s="135"/>
      <c r="K14" s="113">
        <f t="shared" ref="K14:K22" si="1">SUM(H14:J14)</f>
        <v>0</v>
      </c>
      <c r="L14" s="166">
        <f t="shared" ref="L14:L22" si="2">E14*F14</f>
        <v>0</v>
      </c>
      <c r="M14" s="110">
        <f t="shared" ref="M14:M22" si="3">H14*E14</f>
        <v>0</v>
      </c>
      <c r="N14" s="110">
        <f t="shared" ref="N14:N22" si="4">I14*E14</f>
        <v>0</v>
      </c>
      <c r="O14" s="110">
        <f t="shared" ref="O14:O22" si="5">J14*E14</f>
        <v>0</v>
      </c>
      <c r="P14" s="113">
        <f t="shared" ref="P14:P22" si="6">SUM(M14:O14)</f>
        <v>0</v>
      </c>
      <c r="Q14" s="186"/>
    </row>
    <row r="15" spans="1:17" ht="22.5" x14ac:dyDescent="0.2">
      <c r="A15" s="36">
        <v>2</v>
      </c>
      <c r="B15" s="24" t="s">
        <v>163</v>
      </c>
      <c r="C15" s="40" t="s">
        <v>173</v>
      </c>
      <c r="D15" s="156" t="s">
        <v>66</v>
      </c>
      <c r="E15" s="140">
        <v>177.26</v>
      </c>
      <c r="F15" s="166"/>
      <c r="G15" s="147"/>
      <c r="H15" s="110">
        <f t="shared" si="0"/>
        <v>0</v>
      </c>
      <c r="I15" s="135"/>
      <c r="J15" s="135"/>
      <c r="K15" s="113">
        <f t="shared" si="1"/>
        <v>0</v>
      </c>
      <c r="L15" s="166">
        <f t="shared" si="2"/>
        <v>0</v>
      </c>
      <c r="M15" s="110">
        <f t="shared" si="3"/>
        <v>0</v>
      </c>
      <c r="N15" s="110">
        <f t="shared" si="4"/>
        <v>0</v>
      </c>
      <c r="O15" s="110">
        <f t="shared" si="5"/>
        <v>0</v>
      </c>
      <c r="P15" s="113">
        <f t="shared" si="6"/>
        <v>0</v>
      </c>
      <c r="Q15" s="186" t="s">
        <v>46</v>
      </c>
    </row>
    <row r="16" spans="1:17" ht="22.5" x14ac:dyDescent="0.2">
      <c r="A16" s="36">
        <v>3</v>
      </c>
      <c r="B16" s="24" t="s">
        <v>163</v>
      </c>
      <c r="C16" s="40" t="s">
        <v>174</v>
      </c>
      <c r="D16" s="156" t="s">
        <v>66</v>
      </c>
      <c r="E16" s="140">
        <v>88.63</v>
      </c>
      <c r="F16" s="166"/>
      <c r="G16" s="147"/>
      <c r="H16" s="110">
        <f t="shared" si="0"/>
        <v>0</v>
      </c>
      <c r="I16" s="135"/>
      <c r="J16" s="135"/>
      <c r="K16" s="113">
        <f t="shared" si="1"/>
        <v>0</v>
      </c>
      <c r="L16" s="166">
        <f t="shared" si="2"/>
        <v>0</v>
      </c>
      <c r="M16" s="110">
        <f t="shared" si="3"/>
        <v>0</v>
      </c>
      <c r="N16" s="110">
        <f t="shared" si="4"/>
        <v>0</v>
      </c>
      <c r="O16" s="110">
        <f t="shared" si="5"/>
        <v>0</v>
      </c>
      <c r="P16" s="113">
        <f t="shared" si="6"/>
        <v>0</v>
      </c>
      <c r="Q16" s="186" t="s">
        <v>46</v>
      </c>
    </row>
    <row r="17" spans="1:17" ht="22.5" x14ac:dyDescent="0.2">
      <c r="A17" s="36">
        <v>4</v>
      </c>
      <c r="B17" s="24" t="s">
        <v>163</v>
      </c>
      <c r="C17" s="40" t="s">
        <v>175</v>
      </c>
      <c r="D17" s="136" t="s">
        <v>91</v>
      </c>
      <c r="E17" s="140">
        <v>8.9</v>
      </c>
      <c r="F17" s="166"/>
      <c r="G17" s="147"/>
      <c r="H17" s="110">
        <f t="shared" si="0"/>
        <v>0</v>
      </c>
      <c r="I17" s="135"/>
      <c r="J17" s="135"/>
      <c r="K17" s="113">
        <f t="shared" si="1"/>
        <v>0</v>
      </c>
      <c r="L17" s="166">
        <f t="shared" si="2"/>
        <v>0</v>
      </c>
      <c r="M17" s="110">
        <f t="shared" si="3"/>
        <v>0</v>
      </c>
      <c r="N17" s="110">
        <f t="shared" si="4"/>
        <v>0</v>
      </c>
      <c r="O17" s="110">
        <f t="shared" si="5"/>
        <v>0</v>
      </c>
      <c r="P17" s="113">
        <f t="shared" si="6"/>
        <v>0</v>
      </c>
      <c r="Q17" s="186" t="s">
        <v>46</v>
      </c>
    </row>
    <row r="18" spans="1:17" ht="22.5" x14ac:dyDescent="0.2">
      <c r="A18" s="36">
        <v>5</v>
      </c>
      <c r="B18" s="24" t="s">
        <v>163</v>
      </c>
      <c r="C18" s="40" t="s">
        <v>176</v>
      </c>
      <c r="D18" s="136" t="s">
        <v>91</v>
      </c>
      <c r="E18" s="140">
        <v>105</v>
      </c>
      <c r="F18" s="166"/>
      <c r="G18" s="147"/>
      <c r="H18" s="110">
        <f t="shared" si="0"/>
        <v>0</v>
      </c>
      <c r="I18" s="135"/>
      <c r="J18" s="135"/>
      <c r="K18" s="113">
        <f t="shared" si="1"/>
        <v>0</v>
      </c>
      <c r="L18" s="166">
        <f t="shared" si="2"/>
        <v>0</v>
      </c>
      <c r="M18" s="110">
        <f t="shared" si="3"/>
        <v>0</v>
      </c>
      <c r="N18" s="110">
        <f t="shared" si="4"/>
        <v>0</v>
      </c>
      <c r="O18" s="110">
        <f t="shared" si="5"/>
        <v>0</v>
      </c>
      <c r="P18" s="113">
        <f t="shared" si="6"/>
        <v>0</v>
      </c>
      <c r="Q18" s="186" t="s">
        <v>46</v>
      </c>
    </row>
    <row r="19" spans="1:17" ht="22.5" x14ac:dyDescent="0.2">
      <c r="A19" s="36">
        <v>6</v>
      </c>
      <c r="B19" s="72"/>
      <c r="C19" s="149" t="s">
        <v>177</v>
      </c>
      <c r="D19" s="24"/>
      <c r="E19" s="46"/>
      <c r="F19" s="166"/>
      <c r="G19" s="135"/>
      <c r="H19" s="110">
        <f t="shared" si="0"/>
        <v>0</v>
      </c>
      <c r="I19" s="135"/>
      <c r="J19" s="135"/>
      <c r="K19" s="113">
        <f t="shared" si="1"/>
        <v>0</v>
      </c>
      <c r="L19" s="166">
        <f t="shared" si="2"/>
        <v>0</v>
      </c>
      <c r="M19" s="110">
        <f t="shared" si="3"/>
        <v>0</v>
      </c>
      <c r="N19" s="110">
        <f t="shared" si="4"/>
        <v>0</v>
      </c>
      <c r="O19" s="110">
        <f t="shared" si="5"/>
        <v>0</v>
      </c>
      <c r="P19" s="113">
        <f t="shared" si="6"/>
        <v>0</v>
      </c>
      <c r="Q19" s="186"/>
    </row>
    <row r="20" spans="1:17" ht="22.5" x14ac:dyDescent="0.2">
      <c r="A20" s="36">
        <v>7</v>
      </c>
      <c r="B20" s="24" t="s">
        <v>87</v>
      </c>
      <c r="C20" s="40" t="s">
        <v>178</v>
      </c>
      <c r="D20" s="24" t="s">
        <v>68</v>
      </c>
      <c r="E20" s="46">
        <v>1</v>
      </c>
      <c r="F20" s="166"/>
      <c r="G20" s="147"/>
      <c r="H20" s="110">
        <f t="shared" si="0"/>
        <v>0</v>
      </c>
      <c r="I20" s="135"/>
      <c r="J20" s="135"/>
      <c r="K20" s="113">
        <f t="shared" si="1"/>
        <v>0</v>
      </c>
      <c r="L20" s="166">
        <f t="shared" si="2"/>
        <v>0</v>
      </c>
      <c r="M20" s="110">
        <f t="shared" si="3"/>
        <v>0</v>
      </c>
      <c r="N20" s="110">
        <f t="shared" si="4"/>
        <v>0</v>
      </c>
      <c r="O20" s="110">
        <f t="shared" si="5"/>
        <v>0</v>
      </c>
      <c r="P20" s="113">
        <f t="shared" si="6"/>
        <v>0</v>
      </c>
      <c r="Q20" s="186" t="s">
        <v>46</v>
      </c>
    </row>
    <row r="21" spans="1:17" ht="22.5" x14ac:dyDescent="0.2">
      <c r="A21" s="36">
        <v>8</v>
      </c>
      <c r="B21" s="24" t="s">
        <v>87</v>
      </c>
      <c r="C21" s="40" t="s">
        <v>179</v>
      </c>
      <c r="D21" s="24" t="s">
        <v>91</v>
      </c>
      <c r="E21" s="46">
        <v>496.1</v>
      </c>
      <c r="F21" s="166"/>
      <c r="G21" s="147"/>
      <c r="H21" s="110">
        <f t="shared" si="0"/>
        <v>0</v>
      </c>
      <c r="I21" s="135"/>
      <c r="J21" s="135"/>
      <c r="K21" s="113">
        <f t="shared" si="1"/>
        <v>0</v>
      </c>
      <c r="L21" s="166">
        <f t="shared" si="2"/>
        <v>0</v>
      </c>
      <c r="M21" s="110">
        <f t="shared" si="3"/>
        <v>0</v>
      </c>
      <c r="N21" s="110">
        <f t="shared" si="4"/>
        <v>0</v>
      </c>
      <c r="O21" s="110">
        <f t="shared" si="5"/>
        <v>0</v>
      </c>
      <c r="P21" s="113">
        <f t="shared" si="6"/>
        <v>0</v>
      </c>
      <c r="Q21" s="186" t="s">
        <v>46</v>
      </c>
    </row>
    <row r="22" spans="1:17" ht="33.75" x14ac:dyDescent="0.2">
      <c r="A22" s="36">
        <v>9</v>
      </c>
      <c r="B22" s="24" t="s">
        <v>87</v>
      </c>
      <c r="C22" s="40" t="s">
        <v>180</v>
      </c>
      <c r="D22" s="24" t="s">
        <v>181</v>
      </c>
      <c r="E22" s="46">
        <v>178.20000000000002</v>
      </c>
      <c r="F22" s="166"/>
      <c r="G22" s="147"/>
      <c r="H22" s="110">
        <f t="shared" si="0"/>
        <v>0</v>
      </c>
      <c r="I22" s="135"/>
      <c r="J22" s="135"/>
      <c r="K22" s="113">
        <f t="shared" si="1"/>
        <v>0</v>
      </c>
      <c r="L22" s="166">
        <f t="shared" si="2"/>
        <v>0</v>
      </c>
      <c r="M22" s="110">
        <f t="shared" si="3"/>
        <v>0</v>
      </c>
      <c r="N22" s="110">
        <f t="shared" si="4"/>
        <v>0</v>
      </c>
      <c r="O22" s="110">
        <f t="shared" si="5"/>
        <v>0</v>
      </c>
      <c r="P22" s="113">
        <f t="shared" si="6"/>
        <v>0</v>
      </c>
      <c r="Q22" s="186" t="s">
        <v>46</v>
      </c>
    </row>
    <row r="23" spans="1:17" x14ac:dyDescent="0.2">
      <c r="A23" s="36">
        <v>10</v>
      </c>
      <c r="B23" s="24"/>
      <c r="C23" s="149" t="s">
        <v>151</v>
      </c>
      <c r="D23" s="24"/>
      <c r="E23" s="46"/>
      <c r="F23" s="166"/>
      <c r="G23" s="135"/>
      <c r="H23" s="135">
        <f>F23*G23</f>
        <v>0</v>
      </c>
      <c r="I23" s="135"/>
      <c r="J23" s="135"/>
      <c r="K23" s="171">
        <f>SUM(H23:J23)</f>
        <v>0</v>
      </c>
      <c r="L23" s="166">
        <f>E23*F23</f>
        <v>0</v>
      </c>
      <c r="M23" s="135">
        <f>H23*E23</f>
        <v>0</v>
      </c>
      <c r="N23" s="135">
        <f>I23*E23</f>
        <v>0</v>
      </c>
      <c r="O23" s="135">
        <f>J23*E23</f>
        <v>0</v>
      </c>
      <c r="P23" s="171">
        <f>SUM(M23:O23)</f>
        <v>0</v>
      </c>
      <c r="Q23" s="186" t="s">
        <v>391</v>
      </c>
    </row>
    <row r="24" spans="1:17" ht="33.75" x14ac:dyDescent="0.2">
      <c r="A24" s="36">
        <v>11</v>
      </c>
      <c r="B24" s="24" t="s">
        <v>163</v>
      </c>
      <c r="C24" s="138" t="s">
        <v>389</v>
      </c>
      <c r="D24" s="156" t="s">
        <v>89</v>
      </c>
      <c r="E24" s="140">
        <v>0.53</v>
      </c>
      <c r="F24" s="200"/>
      <c r="G24" s="135"/>
      <c r="H24" s="135">
        <f t="shared" ref="H24:H26" si="7">F24*G24</f>
        <v>0</v>
      </c>
      <c r="I24" s="201"/>
      <c r="J24" s="201"/>
      <c r="K24" s="171">
        <f t="shared" ref="K24:K39" si="8">SUM(H24:J24)</f>
        <v>0</v>
      </c>
      <c r="L24" s="166">
        <f t="shared" ref="L24:L39" si="9">E24*F24</f>
        <v>0</v>
      </c>
      <c r="M24" s="135">
        <f t="shared" ref="M24:M39" si="10">H24*E24</f>
        <v>0</v>
      </c>
      <c r="N24" s="135">
        <f t="shared" ref="N24:N39" si="11">I24*E24</f>
        <v>0</v>
      </c>
      <c r="O24" s="135">
        <f t="shared" ref="O24:O39" si="12">J24*E24</f>
        <v>0</v>
      </c>
      <c r="P24" s="171">
        <f t="shared" ref="P24:P39" si="13">SUM(M24:O24)</f>
        <v>0</v>
      </c>
      <c r="Q24" s="186" t="s">
        <v>46</v>
      </c>
    </row>
    <row r="25" spans="1:17" ht="33.75" x14ac:dyDescent="0.2">
      <c r="A25" s="36">
        <v>12</v>
      </c>
      <c r="B25" s="24" t="s">
        <v>163</v>
      </c>
      <c r="C25" s="138" t="s">
        <v>398</v>
      </c>
      <c r="D25" s="156" t="s">
        <v>89</v>
      </c>
      <c r="E25" s="140">
        <v>6</v>
      </c>
      <c r="F25" s="200"/>
      <c r="G25" s="135"/>
      <c r="H25" s="135">
        <f t="shared" ref="H25" si="14">F25*G25</f>
        <v>0</v>
      </c>
      <c r="I25" s="201"/>
      <c r="J25" s="201"/>
      <c r="K25" s="171">
        <f t="shared" ref="K25" si="15">SUM(H25:J25)</f>
        <v>0</v>
      </c>
      <c r="L25" s="166">
        <f t="shared" ref="L25" si="16">E25*F25</f>
        <v>0</v>
      </c>
      <c r="M25" s="135">
        <f t="shared" ref="M25" si="17">H25*E25</f>
        <v>0</v>
      </c>
      <c r="N25" s="135">
        <f t="shared" ref="N25" si="18">I25*E25</f>
        <v>0</v>
      </c>
      <c r="O25" s="135">
        <f t="shared" ref="O25" si="19">J25*E25</f>
        <v>0</v>
      </c>
      <c r="P25" s="171">
        <f t="shared" ref="P25" si="20">SUM(M25:O25)</f>
        <v>0</v>
      </c>
      <c r="Q25" s="202" t="s">
        <v>46</v>
      </c>
    </row>
    <row r="26" spans="1:17" ht="33.75" x14ac:dyDescent="0.2">
      <c r="A26" s="36">
        <v>13</v>
      </c>
      <c r="B26" s="24" t="s">
        <v>163</v>
      </c>
      <c r="C26" s="138" t="s">
        <v>390</v>
      </c>
      <c r="D26" s="136" t="s">
        <v>91</v>
      </c>
      <c r="E26" s="140">
        <v>4.3</v>
      </c>
      <c r="F26" s="200"/>
      <c r="G26" s="135"/>
      <c r="H26" s="135">
        <f t="shared" si="7"/>
        <v>0</v>
      </c>
      <c r="I26" s="201"/>
      <c r="J26" s="201"/>
      <c r="K26" s="171">
        <f t="shared" si="8"/>
        <v>0</v>
      </c>
      <c r="L26" s="166">
        <f t="shared" si="9"/>
        <v>0</v>
      </c>
      <c r="M26" s="135">
        <f t="shared" si="10"/>
        <v>0</v>
      </c>
      <c r="N26" s="135">
        <f t="shared" si="11"/>
        <v>0</v>
      </c>
      <c r="O26" s="135">
        <f t="shared" si="12"/>
        <v>0</v>
      </c>
      <c r="P26" s="171">
        <f t="shared" si="13"/>
        <v>0</v>
      </c>
      <c r="Q26" s="202" t="s">
        <v>54</v>
      </c>
    </row>
    <row r="27" spans="1:17" ht="22.5" x14ac:dyDescent="0.2">
      <c r="A27" s="36">
        <v>14</v>
      </c>
      <c r="B27" s="72"/>
      <c r="C27" s="149" t="s">
        <v>397</v>
      </c>
      <c r="D27" s="24"/>
      <c r="E27" s="46"/>
      <c r="F27" s="166"/>
      <c r="G27" s="135"/>
      <c r="H27" s="135">
        <f t="shared" ref="H27:H39" si="21">F27*G27</f>
        <v>0</v>
      </c>
      <c r="I27" s="135"/>
      <c r="J27" s="135"/>
      <c r="K27" s="171">
        <f t="shared" si="8"/>
        <v>0</v>
      </c>
      <c r="L27" s="166">
        <f t="shared" si="9"/>
        <v>0</v>
      </c>
      <c r="M27" s="135">
        <f t="shared" si="10"/>
        <v>0</v>
      </c>
      <c r="N27" s="135">
        <f t="shared" si="11"/>
        <v>0</v>
      </c>
      <c r="O27" s="135">
        <f t="shared" si="12"/>
        <v>0</v>
      </c>
      <c r="P27" s="171">
        <f t="shared" si="13"/>
        <v>0</v>
      </c>
      <c r="Q27" s="202" t="s">
        <v>391</v>
      </c>
    </row>
    <row r="28" spans="1:17" ht="22.5" x14ac:dyDescent="0.2">
      <c r="A28" s="36">
        <v>15</v>
      </c>
      <c r="B28" s="24" t="s">
        <v>163</v>
      </c>
      <c r="C28" s="158" t="s">
        <v>392</v>
      </c>
      <c r="D28" s="156" t="s">
        <v>95</v>
      </c>
      <c r="E28" s="140">
        <v>30</v>
      </c>
      <c r="F28" s="200"/>
      <c r="G28" s="147"/>
      <c r="H28" s="135">
        <f t="shared" si="21"/>
        <v>0</v>
      </c>
      <c r="I28" s="201"/>
      <c r="J28" s="201"/>
      <c r="K28" s="171">
        <f t="shared" si="8"/>
        <v>0</v>
      </c>
      <c r="L28" s="166">
        <f t="shared" si="9"/>
        <v>0</v>
      </c>
      <c r="M28" s="135">
        <f t="shared" si="10"/>
        <v>0</v>
      </c>
      <c r="N28" s="135">
        <f t="shared" si="11"/>
        <v>0</v>
      </c>
      <c r="O28" s="135">
        <f t="shared" si="12"/>
        <v>0</v>
      </c>
      <c r="P28" s="171">
        <f t="shared" si="13"/>
        <v>0</v>
      </c>
      <c r="Q28" s="202" t="s">
        <v>46</v>
      </c>
    </row>
    <row r="29" spans="1:17" ht="22.5" x14ac:dyDescent="0.2">
      <c r="A29" s="36">
        <v>16</v>
      </c>
      <c r="B29" s="24" t="s">
        <v>163</v>
      </c>
      <c r="C29" s="158" t="s">
        <v>393</v>
      </c>
      <c r="D29" s="156" t="s">
        <v>95</v>
      </c>
      <c r="E29" s="140">
        <v>600</v>
      </c>
      <c r="F29" s="200"/>
      <c r="G29" s="147"/>
      <c r="H29" s="135">
        <f t="shared" si="21"/>
        <v>0</v>
      </c>
      <c r="I29" s="201"/>
      <c r="J29" s="201"/>
      <c r="K29" s="171">
        <f t="shared" si="8"/>
        <v>0</v>
      </c>
      <c r="L29" s="166">
        <f t="shared" si="9"/>
        <v>0</v>
      </c>
      <c r="M29" s="135">
        <f t="shared" si="10"/>
        <v>0</v>
      </c>
      <c r="N29" s="135">
        <f t="shared" si="11"/>
        <v>0</v>
      </c>
      <c r="O29" s="135">
        <f t="shared" si="12"/>
        <v>0</v>
      </c>
      <c r="P29" s="171">
        <f t="shared" si="13"/>
        <v>0</v>
      </c>
      <c r="Q29" s="202" t="s">
        <v>46</v>
      </c>
    </row>
    <row r="30" spans="1:17" ht="22.5" x14ac:dyDescent="0.2">
      <c r="A30" s="36">
        <v>17</v>
      </c>
      <c r="B30" s="24" t="s">
        <v>163</v>
      </c>
      <c r="C30" s="138" t="s">
        <v>395</v>
      </c>
      <c r="D30" s="136" t="s">
        <v>91</v>
      </c>
      <c r="E30" s="137">
        <v>120</v>
      </c>
      <c r="F30" s="200"/>
      <c r="G30" s="147"/>
      <c r="H30" s="135">
        <f t="shared" si="21"/>
        <v>0</v>
      </c>
      <c r="I30" s="201"/>
      <c r="J30" s="201"/>
      <c r="K30" s="171">
        <f t="shared" si="8"/>
        <v>0</v>
      </c>
      <c r="L30" s="166">
        <f t="shared" si="9"/>
        <v>0</v>
      </c>
      <c r="M30" s="135">
        <f t="shared" si="10"/>
        <v>0</v>
      </c>
      <c r="N30" s="135">
        <f t="shared" si="11"/>
        <v>0</v>
      </c>
      <c r="O30" s="135">
        <f t="shared" si="12"/>
        <v>0</v>
      </c>
      <c r="P30" s="171">
        <f t="shared" si="13"/>
        <v>0</v>
      </c>
      <c r="Q30" s="202" t="s">
        <v>46</v>
      </c>
    </row>
    <row r="31" spans="1:17" ht="22.5" x14ac:dyDescent="0.2">
      <c r="A31" s="36">
        <v>18</v>
      </c>
      <c r="B31" s="24" t="s">
        <v>87</v>
      </c>
      <c r="C31" s="40" t="s">
        <v>119</v>
      </c>
      <c r="D31" s="136" t="s">
        <v>95</v>
      </c>
      <c r="E31" s="137">
        <v>540</v>
      </c>
      <c r="F31" s="139"/>
      <c r="G31" s="135"/>
      <c r="H31" s="110">
        <f t="shared" si="21"/>
        <v>0</v>
      </c>
      <c r="I31" s="142"/>
      <c r="J31" s="142"/>
      <c r="K31" s="113">
        <f t="shared" si="8"/>
        <v>0</v>
      </c>
      <c r="L31" s="166">
        <f t="shared" si="9"/>
        <v>0</v>
      </c>
      <c r="M31" s="110">
        <f t="shared" si="10"/>
        <v>0</v>
      </c>
      <c r="N31" s="110">
        <f t="shared" si="11"/>
        <v>0</v>
      </c>
      <c r="O31" s="110">
        <f t="shared" si="12"/>
        <v>0</v>
      </c>
      <c r="P31" s="113">
        <f t="shared" si="13"/>
        <v>0</v>
      </c>
      <c r="Q31" s="202" t="s">
        <v>46</v>
      </c>
    </row>
    <row r="32" spans="1:17" ht="22.5" x14ac:dyDescent="0.2">
      <c r="A32" s="36">
        <v>19</v>
      </c>
      <c r="B32" s="24" t="s">
        <v>87</v>
      </c>
      <c r="C32" s="40" t="s">
        <v>396</v>
      </c>
      <c r="D32" s="136" t="s">
        <v>91</v>
      </c>
      <c r="E32" s="137">
        <v>120</v>
      </c>
      <c r="F32" s="139"/>
      <c r="G32" s="135"/>
      <c r="H32" s="110">
        <f t="shared" si="21"/>
        <v>0</v>
      </c>
      <c r="I32" s="142"/>
      <c r="J32" s="142"/>
      <c r="K32" s="113">
        <f t="shared" si="8"/>
        <v>0</v>
      </c>
      <c r="L32" s="166">
        <f t="shared" si="9"/>
        <v>0</v>
      </c>
      <c r="M32" s="110">
        <f t="shared" si="10"/>
        <v>0</v>
      </c>
      <c r="N32" s="110">
        <f t="shared" si="11"/>
        <v>0</v>
      </c>
      <c r="O32" s="110">
        <f t="shared" si="12"/>
        <v>0</v>
      </c>
      <c r="P32" s="113">
        <f t="shared" si="13"/>
        <v>0</v>
      </c>
      <c r="Q32" s="202" t="s">
        <v>46</v>
      </c>
    </row>
    <row r="33" spans="1:17" ht="22.5" x14ac:dyDescent="0.2">
      <c r="A33" s="36">
        <v>20</v>
      </c>
      <c r="B33" s="24" t="s">
        <v>87</v>
      </c>
      <c r="C33" s="40" t="s">
        <v>317</v>
      </c>
      <c r="D33" s="144" t="s">
        <v>312</v>
      </c>
      <c r="E33" s="83">
        <v>120</v>
      </c>
      <c r="F33" s="203"/>
      <c r="G33" s="135"/>
      <c r="H33" s="135">
        <f t="shared" si="21"/>
        <v>0</v>
      </c>
      <c r="I33" s="142"/>
      <c r="J33" s="142"/>
      <c r="K33" s="171">
        <f t="shared" ref="K33" si="22">SUM(H33:J33)</f>
        <v>0</v>
      </c>
      <c r="L33" s="166">
        <f t="shared" si="9"/>
        <v>0</v>
      </c>
      <c r="M33" s="135">
        <f t="shared" si="10"/>
        <v>0</v>
      </c>
      <c r="N33" s="135">
        <f t="shared" si="11"/>
        <v>0</v>
      </c>
      <c r="O33" s="135">
        <f t="shared" si="12"/>
        <v>0</v>
      </c>
      <c r="P33" s="171">
        <f t="shared" ref="P33" si="23">SUM(M33:O33)</f>
        <v>0</v>
      </c>
      <c r="Q33" s="186" t="s">
        <v>46</v>
      </c>
    </row>
    <row r="34" spans="1:17" ht="22.5" x14ac:dyDescent="0.2">
      <c r="A34" s="36">
        <v>21</v>
      </c>
      <c r="B34" s="24"/>
      <c r="C34" s="149" t="s">
        <v>394</v>
      </c>
      <c r="D34" s="24"/>
      <c r="E34" s="46"/>
      <c r="F34" s="166"/>
      <c r="G34" s="147"/>
      <c r="H34" s="135">
        <f t="shared" si="21"/>
        <v>0</v>
      </c>
      <c r="I34" s="135"/>
      <c r="J34" s="135"/>
      <c r="K34" s="171">
        <f t="shared" si="8"/>
        <v>0</v>
      </c>
      <c r="L34" s="166">
        <f t="shared" si="9"/>
        <v>0</v>
      </c>
      <c r="M34" s="135">
        <f t="shared" si="10"/>
        <v>0</v>
      </c>
      <c r="N34" s="135">
        <f t="shared" si="11"/>
        <v>0</v>
      </c>
      <c r="O34" s="135">
        <f t="shared" si="12"/>
        <v>0</v>
      </c>
      <c r="P34" s="171">
        <f t="shared" si="13"/>
        <v>0</v>
      </c>
      <c r="Q34" s="186"/>
    </row>
    <row r="35" spans="1:17" ht="22.5" x14ac:dyDescent="0.2">
      <c r="A35" s="36">
        <v>22</v>
      </c>
      <c r="B35" s="24" t="s">
        <v>87</v>
      </c>
      <c r="C35" s="138" t="s">
        <v>154</v>
      </c>
      <c r="D35" s="136" t="s">
        <v>91</v>
      </c>
      <c r="E35" s="140">
        <v>85.8</v>
      </c>
      <c r="F35" s="139"/>
      <c r="G35" s="147"/>
      <c r="H35" s="135">
        <f t="shared" si="21"/>
        <v>0</v>
      </c>
      <c r="I35" s="142"/>
      <c r="J35" s="142"/>
      <c r="K35" s="171">
        <f t="shared" si="8"/>
        <v>0</v>
      </c>
      <c r="L35" s="166">
        <f t="shared" si="9"/>
        <v>0</v>
      </c>
      <c r="M35" s="135">
        <f t="shared" si="10"/>
        <v>0</v>
      </c>
      <c r="N35" s="135">
        <f t="shared" si="11"/>
        <v>0</v>
      </c>
      <c r="O35" s="135">
        <f t="shared" si="12"/>
        <v>0</v>
      </c>
      <c r="P35" s="171">
        <f t="shared" si="13"/>
        <v>0</v>
      </c>
      <c r="Q35" s="186" t="s">
        <v>46</v>
      </c>
    </row>
    <row r="36" spans="1:17" ht="33.75" x14ac:dyDescent="0.2">
      <c r="A36" s="36">
        <v>23</v>
      </c>
      <c r="B36" s="24" t="s">
        <v>87</v>
      </c>
      <c r="C36" s="138" t="s">
        <v>155</v>
      </c>
      <c r="D36" s="136" t="s">
        <v>95</v>
      </c>
      <c r="E36" s="137">
        <v>471.9</v>
      </c>
      <c r="F36" s="139"/>
      <c r="G36" s="147"/>
      <c r="H36" s="135">
        <f t="shared" si="21"/>
        <v>0</v>
      </c>
      <c r="I36" s="142"/>
      <c r="J36" s="142"/>
      <c r="K36" s="171">
        <f t="shared" si="8"/>
        <v>0</v>
      </c>
      <c r="L36" s="166">
        <f t="shared" si="9"/>
        <v>0</v>
      </c>
      <c r="M36" s="135">
        <f t="shared" si="10"/>
        <v>0</v>
      </c>
      <c r="N36" s="135">
        <f t="shared" si="11"/>
        <v>0</v>
      </c>
      <c r="O36" s="135">
        <f t="shared" si="12"/>
        <v>0</v>
      </c>
      <c r="P36" s="171">
        <f t="shared" si="13"/>
        <v>0</v>
      </c>
      <c r="Q36" s="186" t="s">
        <v>46</v>
      </c>
    </row>
    <row r="37" spans="1:17" ht="22.5" x14ac:dyDescent="0.2">
      <c r="A37" s="36">
        <v>24</v>
      </c>
      <c r="B37" s="24" t="s">
        <v>87</v>
      </c>
      <c r="C37" s="138" t="s">
        <v>304</v>
      </c>
      <c r="D37" s="136" t="s">
        <v>91</v>
      </c>
      <c r="E37" s="140">
        <v>85.8</v>
      </c>
      <c r="F37" s="139"/>
      <c r="G37" s="147"/>
      <c r="H37" s="135">
        <f t="shared" si="21"/>
        <v>0</v>
      </c>
      <c r="I37" s="142"/>
      <c r="J37" s="142"/>
      <c r="K37" s="171">
        <f t="shared" si="8"/>
        <v>0</v>
      </c>
      <c r="L37" s="166">
        <f t="shared" si="9"/>
        <v>0</v>
      </c>
      <c r="M37" s="135">
        <f t="shared" si="10"/>
        <v>0</v>
      </c>
      <c r="N37" s="135">
        <f t="shared" si="11"/>
        <v>0</v>
      </c>
      <c r="O37" s="135">
        <f t="shared" si="12"/>
        <v>0</v>
      </c>
      <c r="P37" s="171">
        <f t="shared" si="13"/>
        <v>0</v>
      </c>
      <c r="Q37" s="186" t="s">
        <v>46</v>
      </c>
    </row>
    <row r="38" spans="1:17" ht="22.5" x14ac:dyDescent="0.2">
      <c r="A38" s="36">
        <v>25</v>
      </c>
      <c r="B38" s="24" t="s">
        <v>87</v>
      </c>
      <c r="C38" s="138" t="s">
        <v>119</v>
      </c>
      <c r="D38" s="136" t="s">
        <v>95</v>
      </c>
      <c r="E38" s="137">
        <v>386.09999999999997</v>
      </c>
      <c r="F38" s="139"/>
      <c r="G38" s="147"/>
      <c r="H38" s="135">
        <f t="shared" si="21"/>
        <v>0</v>
      </c>
      <c r="I38" s="142"/>
      <c r="J38" s="142"/>
      <c r="K38" s="171">
        <f t="shared" si="8"/>
        <v>0</v>
      </c>
      <c r="L38" s="166">
        <f t="shared" si="9"/>
        <v>0</v>
      </c>
      <c r="M38" s="135">
        <f t="shared" si="10"/>
        <v>0</v>
      </c>
      <c r="N38" s="135">
        <f t="shared" si="11"/>
        <v>0</v>
      </c>
      <c r="O38" s="135">
        <f t="shared" si="12"/>
        <v>0</v>
      </c>
      <c r="P38" s="171">
        <f t="shared" si="13"/>
        <v>0</v>
      </c>
      <c r="Q38" s="186" t="s">
        <v>46</v>
      </c>
    </row>
    <row r="39" spans="1:17" ht="22.5" x14ac:dyDescent="0.2">
      <c r="A39" s="36">
        <v>26</v>
      </c>
      <c r="B39" s="24" t="s">
        <v>87</v>
      </c>
      <c r="C39" s="138" t="s">
        <v>157</v>
      </c>
      <c r="D39" s="136" t="s">
        <v>91</v>
      </c>
      <c r="E39" s="137">
        <v>85.8</v>
      </c>
      <c r="F39" s="139"/>
      <c r="G39" s="147"/>
      <c r="H39" s="135">
        <f t="shared" si="21"/>
        <v>0</v>
      </c>
      <c r="I39" s="142"/>
      <c r="J39" s="142"/>
      <c r="K39" s="171">
        <f t="shared" si="8"/>
        <v>0</v>
      </c>
      <c r="L39" s="166">
        <f t="shared" si="9"/>
        <v>0</v>
      </c>
      <c r="M39" s="135">
        <f t="shared" si="10"/>
        <v>0</v>
      </c>
      <c r="N39" s="135">
        <f t="shared" si="11"/>
        <v>0</v>
      </c>
      <c r="O39" s="135">
        <f t="shared" si="12"/>
        <v>0</v>
      </c>
      <c r="P39" s="171">
        <f t="shared" si="13"/>
        <v>0</v>
      </c>
      <c r="Q39" s="186" t="s">
        <v>46</v>
      </c>
    </row>
    <row r="40" spans="1:17" ht="12" customHeight="1" thickBot="1" x14ac:dyDescent="0.25">
      <c r="A40" s="286" t="s">
        <v>62</v>
      </c>
      <c r="B40" s="287"/>
      <c r="C40" s="287"/>
      <c r="D40" s="287"/>
      <c r="E40" s="287"/>
      <c r="F40" s="287"/>
      <c r="G40" s="287"/>
      <c r="H40" s="287"/>
      <c r="I40" s="287"/>
      <c r="J40" s="287"/>
      <c r="K40" s="288"/>
      <c r="L40" s="127">
        <f>SUM(L14:L39)</f>
        <v>0</v>
      </c>
      <c r="M40" s="128">
        <f>SUM(M14:M39)</f>
        <v>0</v>
      </c>
      <c r="N40" s="128">
        <f>SUM(N14:N39)</f>
        <v>0</v>
      </c>
      <c r="O40" s="128">
        <f>SUM(O14:O39)</f>
        <v>0</v>
      </c>
      <c r="P40" s="129">
        <f>SUM(P14:P39)</f>
        <v>0</v>
      </c>
    </row>
    <row r="41" spans="1:17" x14ac:dyDescent="0.2">
      <c r="A41" s="16"/>
      <c r="B41" s="16"/>
      <c r="C41" s="16"/>
      <c r="D41" s="16"/>
      <c r="E41" s="16"/>
      <c r="F41" s="16"/>
      <c r="G41" s="16"/>
      <c r="H41" s="16"/>
      <c r="I41" s="16"/>
      <c r="J41" s="16"/>
      <c r="K41" s="16"/>
      <c r="L41" s="16"/>
      <c r="M41" s="16"/>
      <c r="N41" s="16"/>
      <c r="O41" s="16"/>
      <c r="P41" s="16"/>
    </row>
    <row r="42" spans="1:17" x14ac:dyDescent="0.2">
      <c r="A42" s="16"/>
      <c r="B42" s="16"/>
      <c r="C42" s="16"/>
      <c r="D42" s="16"/>
      <c r="E42" s="16"/>
      <c r="F42" s="16"/>
      <c r="G42" s="16"/>
      <c r="H42" s="16"/>
      <c r="I42" s="16"/>
      <c r="J42" s="16"/>
      <c r="K42" s="16"/>
      <c r="L42" s="16"/>
      <c r="M42" s="16"/>
      <c r="N42" s="16"/>
      <c r="O42" s="16"/>
      <c r="P42" s="16"/>
    </row>
    <row r="43" spans="1:17" x14ac:dyDescent="0.2">
      <c r="A43" s="1" t="s">
        <v>14</v>
      </c>
      <c r="B43" s="16"/>
      <c r="C43" s="289">
        <f>'Kops n'!C36:H36</f>
        <v>0</v>
      </c>
      <c r="D43" s="289"/>
      <c r="E43" s="289"/>
      <c r="F43" s="289"/>
      <c r="G43" s="289"/>
      <c r="H43" s="289"/>
      <c r="I43" s="16"/>
      <c r="J43" s="16"/>
      <c r="K43" s="16"/>
      <c r="L43" s="16"/>
      <c r="M43" s="16"/>
      <c r="N43" s="16"/>
      <c r="O43" s="16"/>
      <c r="P43" s="16"/>
    </row>
    <row r="44" spans="1:17" x14ac:dyDescent="0.2">
      <c r="A44" s="16"/>
      <c r="B44" s="16"/>
      <c r="C44" s="215" t="s">
        <v>15</v>
      </c>
      <c r="D44" s="215"/>
      <c r="E44" s="215"/>
      <c r="F44" s="215"/>
      <c r="G44" s="215"/>
      <c r="H44" s="215"/>
      <c r="I44" s="16"/>
      <c r="J44" s="16"/>
      <c r="K44" s="16"/>
      <c r="L44" s="16"/>
      <c r="M44" s="16"/>
      <c r="N44" s="16"/>
      <c r="O44" s="16"/>
      <c r="P44" s="16"/>
    </row>
    <row r="45" spans="1:17" x14ac:dyDescent="0.2">
      <c r="A45" s="16"/>
      <c r="B45" s="16"/>
      <c r="C45" s="16"/>
      <c r="D45" s="16"/>
      <c r="E45" s="16"/>
      <c r="F45" s="16"/>
      <c r="G45" s="16"/>
      <c r="H45" s="16"/>
      <c r="I45" s="16"/>
      <c r="J45" s="16"/>
      <c r="K45" s="16"/>
      <c r="L45" s="16"/>
      <c r="M45" s="16"/>
      <c r="N45" s="16"/>
      <c r="O45" s="16"/>
      <c r="P45" s="16"/>
    </row>
    <row r="46" spans="1:17" x14ac:dyDescent="0.2">
      <c r="A46" s="237" t="str">
        <f>'Kops n'!A39:D39</f>
        <v>Tāme sastādīta 2023. gada __. __________</v>
      </c>
      <c r="B46" s="238"/>
      <c r="C46" s="238"/>
      <c r="D46" s="238"/>
      <c r="E46" s="16"/>
      <c r="F46" s="16"/>
      <c r="G46" s="16"/>
      <c r="H46" s="16"/>
      <c r="I46" s="16"/>
      <c r="J46" s="16"/>
      <c r="K46" s="16"/>
      <c r="L46" s="16"/>
      <c r="M46" s="16"/>
      <c r="N46" s="16"/>
      <c r="O46" s="16"/>
      <c r="P46" s="16"/>
    </row>
    <row r="47" spans="1:17" x14ac:dyDescent="0.2">
      <c r="A47" s="16"/>
      <c r="B47" s="16"/>
      <c r="C47" s="16"/>
      <c r="D47" s="16"/>
      <c r="E47" s="16"/>
      <c r="F47" s="16"/>
      <c r="G47" s="16"/>
      <c r="H47" s="16"/>
      <c r="I47" s="16"/>
      <c r="J47" s="16"/>
      <c r="K47" s="16"/>
      <c r="L47" s="16"/>
      <c r="M47" s="16"/>
      <c r="N47" s="16"/>
      <c r="O47" s="16"/>
      <c r="P47" s="16"/>
    </row>
    <row r="48" spans="1:17" x14ac:dyDescent="0.2">
      <c r="A48" s="1" t="s">
        <v>41</v>
      </c>
      <c r="B48" s="16"/>
      <c r="C48" s="289">
        <f>'Kops n'!C41:H41</f>
        <v>0</v>
      </c>
      <c r="D48" s="289"/>
      <c r="E48" s="289"/>
      <c r="F48" s="289"/>
      <c r="G48" s="289"/>
      <c r="H48" s="289"/>
      <c r="I48" s="16"/>
      <c r="J48" s="16"/>
      <c r="K48" s="16"/>
      <c r="L48" s="16"/>
      <c r="M48" s="16"/>
      <c r="N48" s="16"/>
      <c r="O48" s="16"/>
      <c r="P48" s="16"/>
    </row>
    <row r="49" spans="1:16" x14ac:dyDescent="0.2">
      <c r="A49" s="16"/>
      <c r="B49" s="16"/>
      <c r="C49" s="215" t="s">
        <v>15</v>
      </c>
      <c r="D49" s="215"/>
      <c r="E49" s="215"/>
      <c r="F49" s="215"/>
      <c r="G49" s="215"/>
      <c r="H49" s="215"/>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78" t="s">
        <v>16</v>
      </c>
      <c r="B51" s="42"/>
      <c r="C51" s="84">
        <f>'Kops n'!C44</f>
        <v>0</v>
      </c>
      <c r="D51" s="42"/>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9:H49"/>
    <mergeCell ref="C4:I4"/>
    <mergeCell ref="F12:K12"/>
    <mergeCell ref="A9:F9"/>
    <mergeCell ref="J9:M9"/>
    <mergeCell ref="D8:L8"/>
    <mergeCell ref="A40:K40"/>
    <mergeCell ref="C43:H43"/>
    <mergeCell ref="C44:H44"/>
    <mergeCell ref="A46:D46"/>
    <mergeCell ref="C48:H48"/>
  </mergeCells>
  <conditionalFormatting sqref="A9:F9">
    <cfRule type="containsText" dxfId="163" priority="98" operator="containsText" text="Tāme sastādīta  20__. gada tirgus cenās, pamatojoties uz ___ daļas rasējumiem">
      <formula>NOT(ISERROR(SEARCH("Tāme sastādīta  20__. gada tirgus cenās, pamatojoties uz ___ daļas rasējumiem",A9)))</formula>
    </cfRule>
  </conditionalFormatting>
  <conditionalFormatting sqref="A40:K40">
    <cfRule type="containsText" dxfId="162" priority="84" operator="containsText" text="Tiešās izmaksas kopā, t. sk. darba devēja sociālais nodoklis __.__% ">
      <formula>NOT(ISERROR(SEARCH("Tiešās izmaksas kopā, t. sk. darba devēja sociālais nodoklis __.__% ",A40)))</formula>
    </cfRule>
  </conditionalFormatting>
  <conditionalFormatting sqref="B23:B32">
    <cfRule type="cellIs" dxfId="161" priority="6" operator="equal">
      <formula>0</formula>
    </cfRule>
  </conditionalFormatting>
  <conditionalFormatting sqref="C23:C25 C26:D26">
    <cfRule type="cellIs" dxfId="160" priority="12" operator="equal">
      <formula>0</formula>
    </cfRule>
  </conditionalFormatting>
  <conditionalFormatting sqref="C31:C32">
    <cfRule type="cellIs" dxfId="159" priority="4" operator="equal">
      <formula>0</formula>
    </cfRule>
  </conditionalFormatting>
  <conditionalFormatting sqref="C36">
    <cfRule type="cellIs" dxfId="158" priority="30" operator="equal">
      <formula>0</formula>
    </cfRule>
  </conditionalFormatting>
  <conditionalFormatting sqref="C38:C39">
    <cfRule type="cellIs" dxfId="157" priority="29" operator="equal">
      <formula>0</formula>
    </cfRule>
  </conditionalFormatting>
  <conditionalFormatting sqref="C28:E29">
    <cfRule type="cellIs" dxfId="156" priority="44" operator="equal">
      <formula>0</formula>
    </cfRule>
  </conditionalFormatting>
  <conditionalFormatting sqref="C35:E35">
    <cfRule type="cellIs" dxfId="155" priority="31" operator="equal">
      <formula>0</formula>
    </cfRule>
  </conditionalFormatting>
  <conditionalFormatting sqref="C20:F21">
    <cfRule type="cellIs" dxfId="154" priority="75" operator="equal">
      <formula>0</formula>
    </cfRule>
  </conditionalFormatting>
  <conditionalFormatting sqref="C34:F34">
    <cfRule type="cellIs" dxfId="153" priority="70" operator="equal">
      <formula>0</formula>
    </cfRule>
  </conditionalFormatting>
  <conditionalFormatting sqref="C14:G19 B14:B21 A14:A39 G20:G22 B22:F22 B34:B39 G34:G39">
    <cfRule type="cellIs" dxfId="152" priority="79" operator="equal">
      <formula>0</formula>
    </cfRule>
  </conditionalFormatting>
  <conditionalFormatting sqref="C27:G27">
    <cfRule type="cellIs" dxfId="151" priority="72" operator="equal">
      <formula>0</formula>
    </cfRule>
  </conditionalFormatting>
  <conditionalFormatting sqref="C43:H43">
    <cfRule type="cellIs" dxfId="150" priority="91" operator="equal">
      <formula>0</formula>
    </cfRule>
  </conditionalFormatting>
  <conditionalFormatting sqref="C48:H48">
    <cfRule type="cellIs" dxfId="149" priority="92" operator="equal">
      <formula>0</formula>
    </cfRule>
  </conditionalFormatting>
  <conditionalFormatting sqref="C2:I2">
    <cfRule type="cellIs" dxfId="148" priority="97" operator="equal">
      <formula>0</formula>
    </cfRule>
  </conditionalFormatting>
  <conditionalFormatting sqref="C4:I4">
    <cfRule type="cellIs" dxfId="147" priority="89" operator="equal">
      <formula>0</formula>
    </cfRule>
  </conditionalFormatting>
  <conditionalFormatting sqref="D1">
    <cfRule type="cellIs" dxfId="146" priority="86" operator="equal">
      <formula>0</formula>
    </cfRule>
  </conditionalFormatting>
  <conditionalFormatting sqref="D16:D18">
    <cfRule type="cellIs" dxfId="145" priority="78" operator="equal">
      <formula>0</formula>
    </cfRule>
  </conditionalFormatting>
  <conditionalFormatting sqref="D24:D25">
    <cfRule type="cellIs" dxfId="144" priority="11" operator="equal">
      <formula>0</formula>
    </cfRule>
  </conditionalFormatting>
  <conditionalFormatting sqref="D29:D30">
    <cfRule type="cellIs" dxfId="143" priority="45" operator="equal">
      <formula>0</formula>
    </cfRule>
  </conditionalFormatting>
  <conditionalFormatting sqref="D23:G23">
    <cfRule type="cellIs" dxfId="142" priority="73" operator="equal">
      <formula>0</formula>
    </cfRule>
  </conditionalFormatting>
  <conditionalFormatting sqref="D5:L8">
    <cfRule type="cellIs" dxfId="141" priority="87" operator="equal">
      <formula>0</formula>
    </cfRule>
  </conditionalFormatting>
  <conditionalFormatting sqref="E37">
    <cfRule type="cellIs" dxfId="140" priority="23" operator="equal">
      <formula>0</formula>
    </cfRule>
  </conditionalFormatting>
  <conditionalFormatting sqref="E24:G26">
    <cfRule type="cellIs" dxfId="139" priority="10" operator="equal">
      <formula>0</formula>
    </cfRule>
  </conditionalFormatting>
  <conditionalFormatting sqref="F35:F39">
    <cfRule type="cellIs" dxfId="138" priority="24" operator="equal">
      <formula>0</formula>
    </cfRule>
  </conditionalFormatting>
  <conditionalFormatting sqref="F28:G32">
    <cfRule type="cellIs" dxfId="137" priority="3" operator="equal">
      <formula>0</formula>
    </cfRule>
  </conditionalFormatting>
  <conditionalFormatting sqref="H14:H39 K14:P39">
    <cfRule type="cellIs" dxfId="136" priority="1" operator="equal">
      <formula>0</formula>
    </cfRule>
  </conditionalFormatting>
  <conditionalFormatting sqref="I14:J39 Q14:Q39 B33:G33">
    <cfRule type="cellIs" dxfId="135" priority="2" operator="equal">
      <formula>0</formula>
    </cfRule>
  </conditionalFormatting>
  <conditionalFormatting sqref="L40:P40">
    <cfRule type="cellIs" dxfId="134" priority="90" operator="equal">
      <formula>0</formula>
    </cfRule>
  </conditionalFormatting>
  <conditionalFormatting sqref="N9:O9">
    <cfRule type="cellIs" dxfId="133" priority="99" operator="equal">
      <formula>0</formula>
    </cfRule>
  </conditionalFormatting>
  <dataValidations count="1">
    <dataValidation type="list" allowBlank="1" showInputMessage="1" showErrorMessage="1" sqref="Q14:Q39"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4" operator="containsText" id="{691F4930-6CFB-4D6E-9602-D8BBD1FA0B0A}">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93" operator="containsText" id="{5235297E-D242-4173-AE1C-DA1CD197EAF6}">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52"/>
  <sheetViews>
    <sheetView topLeftCell="A24" workbookViewId="0">
      <selection activeCell="P40" sqref="P4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'8a+c+n'!D1</f>
        <v>8</v>
      </c>
      <c r="E1" s="22"/>
      <c r="F1" s="22"/>
      <c r="G1" s="22"/>
      <c r="H1" s="22"/>
      <c r="I1" s="22"/>
      <c r="J1" s="22"/>
      <c r="N1" s="26"/>
      <c r="O1" s="27"/>
      <c r="P1" s="28"/>
    </row>
    <row r="2" spans="1:16" x14ac:dyDescent="0.2">
      <c r="A2" s="29"/>
      <c r="B2" s="29"/>
      <c r="C2" s="301" t="str">
        <f>'8a+c+n'!C2:I2</f>
        <v>Bēniņu siltināšana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'8a+c+n'!A9</f>
        <v>Tāme sastādīta  2023. gada tirgus cenās, pamatojoties uz AR daļas rasējumiem</v>
      </c>
      <c r="B9" s="298"/>
      <c r="C9" s="298"/>
      <c r="D9" s="298"/>
      <c r="E9" s="298"/>
      <c r="F9" s="298"/>
      <c r="G9" s="31"/>
      <c r="H9" s="31"/>
      <c r="I9" s="31"/>
      <c r="J9" s="299" t="s">
        <v>45</v>
      </c>
      <c r="K9" s="299"/>
      <c r="L9" s="299"/>
      <c r="M9" s="299"/>
      <c r="N9" s="300">
        <f>P40</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1">
        <f>IF(P14=0,0,IF(COUNTBLANK(P14)=1,0,COUNTA($P$14:P14)))</f>
        <v>0</v>
      </c>
      <c r="B14" s="67">
        <f>IF($C$4="Attiecināmās izmaksas",IF('8a+c+n'!$Q14="A",'8a+c+n'!B14,0),0)</f>
        <v>0</v>
      </c>
      <c r="C14" s="67">
        <f>IF($C$4="Attiecināmās izmaksas",IF('8a+c+n'!$Q14="A",'8a+c+n'!C14,0),0)</f>
        <v>0</v>
      </c>
      <c r="D14" s="67">
        <f>IF($C$4="Attiecināmās izmaksas",IF('8a+c+n'!$Q14="A",'8a+c+n'!D14,0),0)</f>
        <v>0</v>
      </c>
      <c r="E14" s="83"/>
      <c r="F14" s="51"/>
      <c r="G14" s="116"/>
      <c r="H14" s="116">
        <f>IF($C$4="Attiecināmās izmaksas",IF('8a+c+n'!$Q14="A",'8a+c+n'!H14,0),0)</f>
        <v>0</v>
      </c>
      <c r="I14" s="116"/>
      <c r="J14" s="116"/>
      <c r="K14" s="117">
        <f>IF($C$4="Attiecināmās izmaksas",IF('8a+c+n'!$Q14="A",'8a+c+n'!K14,0),0)</f>
        <v>0</v>
      </c>
      <c r="L14" s="51">
        <f>IF($C$4="Attiecināmās izmaksas",IF('8a+c+n'!$Q14="A",'8a+c+n'!L14,0),0)</f>
        <v>0</v>
      </c>
      <c r="M14" s="116">
        <f>IF($C$4="Attiecināmās izmaksas",IF('8a+c+n'!$Q14="A",'8a+c+n'!M14,0),0)</f>
        <v>0</v>
      </c>
      <c r="N14" s="116">
        <f>IF($C$4="Attiecināmās izmaksas",IF('8a+c+n'!$Q14="A",'8a+c+n'!N14,0),0)</f>
        <v>0</v>
      </c>
      <c r="O14" s="116">
        <f>IF($C$4="Attiecināmās izmaksas",IF('8a+c+n'!$Q14="A",'8a+c+n'!O14,0),0)</f>
        <v>0</v>
      </c>
      <c r="P14" s="117">
        <f>IF($C$4="Attiecināmās izmaksas",IF('8a+c+n'!$Q14="A",'8a+c+n'!P14,0),0)</f>
        <v>0</v>
      </c>
    </row>
    <row r="15" spans="1:16" ht="22.5" x14ac:dyDescent="0.2">
      <c r="A15" s="51">
        <f>IF(P15=0,0,IF(COUNTBLANK(P15)=1,0,COUNTA($P$14:P15)))</f>
        <v>0</v>
      </c>
      <c r="B15" s="67" t="str">
        <f>IF($C$4="Attiecināmās izmaksas",IF('8a+c+n'!$Q15="A",'8a+c+n'!B15,0),0)</f>
        <v>09-00000</v>
      </c>
      <c r="C15" s="67" t="str">
        <f>IF($C$4="Attiecināmās izmaksas",IF('8a+c+n'!$Q15="A",'8a+c+n'!C15,0),0)</f>
        <v>Koka siju 50x200 montāža, komateriālu apstrāde ar antipirēnu, t.sk. stirpinājumi</v>
      </c>
      <c r="D15" s="67" t="str">
        <f>IF($C$4="Attiecināmās izmaksas",IF('8a+c+n'!$Q15="A",'8a+c+n'!D15,0),0)</f>
        <v>tm</v>
      </c>
      <c r="E15" s="83"/>
      <c r="F15" s="51"/>
      <c r="G15" s="116"/>
      <c r="H15" s="116">
        <f>IF($C$4="Attiecināmās izmaksas",IF('8a+c+n'!$Q15="A",'8a+c+n'!H15,0),0)</f>
        <v>0</v>
      </c>
      <c r="I15" s="116"/>
      <c r="J15" s="116"/>
      <c r="K15" s="117">
        <f>IF($C$4="Attiecināmās izmaksas",IF('8a+c+n'!$Q15="A",'8a+c+n'!K15,0),0)</f>
        <v>0</v>
      </c>
      <c r="L15" s="51">
        <f>IF($C$4="Attiecināmās izmaksas",IF('8a+c+n'!$Q15="A",'8a+c+n'!L15,0),0)</f>
        <v>0</v>
      </c>
      <c r="M15" s="116">
        <f>IF($C$4="Attiecināmās izmaksas",IF('8a+c+n'!$Q15="A",'8a+c+n'!M15,0),0)</f>
        <v>0</v>
      </c>
      <c r="N15" s="116">
        <f>IF($C$4="Attiecināmās izmaksas",IF('8a+c+n'!$Q15="A",'8a+c+n'!N15,0),0)</f>
        <v>0</v>
      </c>
      <c r="O15" s="116">
        <f>IF($C$4="Attiecināmās izmaksas",IF('8a+c+n'!$Q15="A",'8a+c+n'!O15,0),0)</f>
        <v>0</v>
      </c>
      <c r="P15" s="117">
        <f>IF($C$4="Attiecināmās izmaksas",IF('8a+c+n'!$Q15="A",'8a+c+n'!P15,0),0)</f>
        <v>0</v>
      </c>
    </row>
    <row r="16" spans="1:16" ht="22.5" x14ac:dyDescent="0.2">
      <c r="A16" s="51">
        <f>IF(P16=0,0,IF(COUNTBLANK(P16)=1,0,COUNTA($P$14:P16)))</f>
        <v>0</v>
      </c>
      <c r="B16" s="67" t="str">
        <f>IF($C$4="Attiecināmās izmaksas",IF('8a+c+n'!$Q16="A",'8a+c+n'!B16,0),0)</f>
        <v>09-00000</v>
      </c>
      <c r="C16" s="67" t="str">
        <f>IF($C$4="Attiecināmās izmaksas",IF('8a+c+n'!$Q16="A",'8a+c+n'!C16,0),0)</f>
        <v>Koka siju 50x100,  S=1000 montāža, komateriālu apstrāde ar antipirēnu, t.sk. stirpinājumi</v>
      </c>
      <c r="D16" s="67" t="str">
        <f>IF($C$4="Attiecināmās izmaksas",IF('8a+c+n'!$Q16="A",'8a+c+n'!D16,0),0)</f>
        <v>tm</v>
      </c>
      <c r="E16" s="83"/>
      <c r="F16" s="51"/>
      <c r="G16" s="116"/>
      <c r="H16" s="116">
        <f>IF($C$4="Attiecināmās izmaksas",IF('8a+c+n'!$Q16="A",'8a+c+n'!H16,0),0)</f>
        <v>0</v>
      </c>
      <c r="I16" s="116"/>
      <c r="J16" s="116"/>
      <c r="K16" s="117">
        <f>IF($C$4="Attiecināmās izmaksas",IF('8a+c+n'!$Q16="A",'8a+c+n'!K16,0),0)</f>
        <v>0</v>
      </c>
      <c r="L16" s="51">
        <f>IF($C$4="Attiecināmās izmaksas",IF('8a+c+n'!$Q16="A",'8a+c+n'!L16,0),0)</f>
        <v>0</v>
      </c>
      <c r="M16" s="116">
        <f>IF($C$4="Attiecināmās izmaksas",IF('8a+c+n'!$Q16="A",'8a+c+n'!M16,0),0)</f>
        <v>0</v>
      </c>
      <c r="N16" s="116">
        <f>IF($C$4="Attiecināmās izmaksas",IF('8a+c+n'!$Q16="A",'8a+c+n'!N16,0),0)</f>
        <v>0</v>
      </c>
      <c r="O16" s="116">
        <f>IF($C$4="Attiecināmās izmaksas",IF('8a+c+n'!$Q16="A",'8a+c+n'!O16,0),0)</f>
        <v>0</v>
      </c>
      <c r="P16" s="117">
        <f>IF($C$4="Attiecināmās izmaksas",IF('8a+c+n'!$Q16="A",'8a+c+n'!P16,0),0)</f>
        <v>0</v>
      </c>
    </row>
    <row r="17" spans="1:16" ht="22.5" x14ac:dyDescent="0.2">
      <c r="A17" s="51">
        <f>IF(P17=0,0,IF(COUNTBLANK(P17)=1,0,COUNTA($P$14:P17)))</f>
        <v>0</v>
      </c>
      <c r="B17" s="67" t="str">
        <f>IF($C$4="Attiecināmās izmaksas",IF('8a+c+n'!$Q17="A",'8a+c+n'!B17,0),0)</f>
        <v>09-00000</v>
      </c>
      <c r="C17" s="67" t="str">
        <f>IF($C$4="Attiecināmās izmaksas",IF('8a+c+n'!$Q17="A",'8a+c+n'!C17,0),0)</f>
        <v>Ruberoīda starplika zem laipas balsta sijām</v>
      </c>
      <c r="D17" s="67" t="str">
        <f>IF($C$4="Attiecināmās izmaksas",IF('8a+c+n'!$Q17="A",'8a+c+n'!D17,0),0)</f>
        <v>m2</v>
      </c>
      <c r="E17" s="83"/>
      <c r="F17" s="51"/>
      <c r="G17" s="116"/>
      <c r="H17" s="116">
        <f>IF($C$4="Attiecināmās izmaksas",IF('8a+c+n'!$Q17="A",'8a+c+n'!H17,0),0)</f>
        <v>0</v>
      </c>
      <c r="I17" s="116"/>
      <c r="J17" s="116"/>
      <c r="K17" s="117">
        <f>IF($C$4="Attiecināmās izmaksas",IF('8a+c+n'!$Q17="A",'8a+c+n'!K17,0),0)</f>
        <v>0</v>
      </c>
      <c r="L17" s="51">
        <f>IF($C$4="Attiecināmās izmaksas",IF('8a+c+n'!$Q17="A",'8a+c+n'!L17,0),0)</f>
        <v>0</v>
      </c>
      <c r="M17" s="116">
        <f>IF($C$4="Attiecināmās izmaksas",IF('8a+c+n'!$Q17="A",'8a+c+n'!M17,0),0)</f>
        <v>0</v>
      </c>
      <c r="N17" s="116">
        <f>IF($C$4="Attiecināmās izmaksas",IF('8a+c+n'!$Q17="A",'8a+c+n'!N17,0),0)</f>
        <v>0</v>
      </c>
      <c r="O17" s="116">
        <f>IF($C$4="Attiecināmās izmaksas",IF('8a+c+n'!$Q17="A",'8a+c+n'!O17,0),0)</f>
        <v>0</v>
      </c>
      <c r="P17" s="117">
        <f>IF($C$4="Attiecināmās izmaksas",IF('8a+c+n'!$Q17="A",'8a+c+n'!P17,0),0)</f>
        <v>0</v>
      </c>
    </row>
    <row r="18" spans="1:16" ht="22.5" x14ac:dyDescent="0.2">
      <c r="A18" s="51">
        <f>IF(P18=0,0,IF(COUNTBLANK(P18)=1,0,COUNTA($P$14:P18)))</f>
        <v>0</v>
      </c>
      <c r="B18" s="67" t="str">
        <f>IF($C$4="Attiecināmās izmaksas",IF('8a+c+n'!$Q18="A",'8a+c+n'!B18,0),0)</f>
        <v>09-00000</v>
      </c>
      <c r="C18" s="67" t="str">
        <f>IF($C$4="Attiecināmās izmaksas",IF('8a+c+n'!$Q18="A",'8a+c+n'!C18,0),0)</f>
        <v>Dēļu klāja montāža b=25, kokmateriālu apstrāde ar antipirēnu, t.sk. stirpinājumi</v>
      </c>
      <c r="D18" s="67" t="str">
        <f>IF($C$4="Attiecināmās izmaksas",IF('8a+c+n'!$Q18="A",'8a+c+n'!D18,0),0)</f>
        <v>m2</v>
      </c>
      <c r="E18" s="83"/>
      <c r="F18" s="51"/>
      <c r="G18" s="116"/>
      <c r="H18" s="116">
        <f>IF($C$4="Attiecināmās izmaksas",IF('8a+c+n'!$Q18="A",'8a+c+n'!H18,0),0)</f>
        <v>0</v>
      </c>
      <c r="I18" s="116"/>
      <c r="J18" s="116"/>
      <c r="K18" s="117">
        <f>IF($C$4="Attiecināmās izmaksas",IF('8a+c+n'!$Q18="A",'8a+c+n'!K18,0),0)</f>
        <v>0</v>
      </c>
      <c r="L18" s="51">
        <f>IF($C$4="Attiecināmās izmaksas",IF('8a+c+n'!$Q18="A",'8a+c+n'!L18,0),0)</f>
        <v>0</v>
      </c>
      <c r="M18" s="116">
        <f>IF($C$4="Attiecināmās izmaksas",IF('8a+c+n'!$Q18="A",'8a+c+n'!M18,0),0)</f>
        <v>0</v>
      </c>
      <c r="N18" s="116">
        <f>IF($C$4="Attiecināmās izmaksas",IF('8a+c+n'!$Q18="A",'8a+c+n'!N18,0),0)</f>
        <v>0</v>
      </c>
      <c r="O18" s="116">
        <f>IF($C$4="Attiecināmās izmaksas",IF('8a+c+n'!$Q18="A",'8a+c+n'!O18,0),0)</f>
        <v>0</v>
      </c>
      <c r="P18" s="117">
        <f>IF($C$4="Attiecināmās izmaksas",IF('8a+c+n'!$Q18="A",'8a+c+n'!P18,0),0)</f>
        <v>0</v>
      </c>
    </row>
    <row r="19" spans="1:16" x14ac:dyDescent="0.2">
      <c r="A19" s="51">
        <f>IF(P19=0,0,IF(COUNTBLANK(P19)=1,0,COUNTA($P$14:P19)))</f>
        <v>0</v>
      </c>
      <c r="B19" s="67">
        <f>IF($C$4="Attiecināmās izmaksas",IF('8a+c+n'!$Q19="A",'8a+c+n'!B19,0),0)</f>
        <v>0</v>
      </c>
      <c r="C19" s="67">
        <f>IF($C$4="Attiecināmās izmaksas",IF('8a+c+n'!$Q19="A",'8a+c+n'!C19,0),0)</f>
        <v>0</v>
      </c>
      <c r="D19" s="67">
        <f>IF($C$4="Attiecināmās izmaksas",IF('8a+c+n'!$Q19="A",'8a+c+n'!D19,0),0)</f>
        <v>0</v>
      </c>
      <c r="E19" s="83"/>
      <c r="F19" s="51"/>
      <c r="G19" s="116"/>
      <c r="H19" s="116">
        <f>IF($C$4="Attiecināmās izmaksas",IF('8a+c+n'!$Q19="A",'8a+c+n'!H19,0),0)</f>
        <v>0</v>
      </c>
      <c r="I19" s="116"/>
      <c r="J19" s="116"/>
      <c r="K19" s="117">
        <f>IF($C$4="Attiecināmās izmaksas",IF('8a+c+n'!$Q19="A",'8a+c+n'!K19,0),0)</f>
        <v>0</v>
      </c>
      <c r="L19" s="51">
        <f>IF($C$4="Attiecināmās izmaksas",IF('8a+c+n'!$Q19="A",'8a+c+n'!L19,0),0)</f>
        <v>0</v>
      </c>
      <c r="M19" s="116">
        <f>IF($C$4="Attiecināmās izmaksas",IF('8a+c+n'!$Q19="A",'8a+c+n'!M19,0),0)</f>
        <v>0</v>
      </c>
      <c r="N19" s="116">
        <f>IF($C$4="Attiecināmās izmaksas",IF('8a+c+n'!$Q19="A",'8a+c+n'!N19,0),0)</f>
        <v>0</v>
      </c>
      <c r="O19" s="116">
        <f>IF($C$4="Attiecināmās izmaksas",IF('8a+c+n'!$Q19="A",'8a+c+n'!O19,0),0)</f>
        <v>0</v>
      </c>
      <c r="P19" s="117">
        <f>IF($C$4="Attiecināmās izmaksas",IF('8a+c+n'!$Q19="A",'8a+c+n'!P19,0),0)</f>
        <v>0</v>
      </c>
    </row>
    <row r="20" spans="1:16" ht="22.5" x14ac:dyDescent="0.2">
      <c r="A20" s="51">
        <f>IF(P20=0,0,IF(COUNTBLANK(P20)=1,0,COUNTA($P$14:P20)))</f>
        <v>0</v>
      </c>
      <c r="B20" s="67" t="str">
        <f>IF($C$4="Attiecināmās izmaksas",IF('8a+c+n'!$Q20="A",'8a+c+n'!B20,0),0)</f>
        <v>13-00000</v>
      </c>
      <c r="C20" s="67" t="str">
        <f>IF($C$4="Attiecināmās izmaksas",IF('8a+c+n'!$Q20="A",'8a+c+n'!C20,0),0)</f>
        <v>Esošā pārseguma attīrīšana</v>
      </c>
      <c r="D20" s="67" t="str">
        <f>IF($C$4="Attiecināmās izmaksas",IF('8a+c+n'!$Q20="A",'8a+c+n'!D20,0),0)</f>
        <v>kompl</v>
      </c>
      <c r="E20" s="83"/>
      <c r="F20" s="51"/>
      <c r="G20" s="116"/>
      <c r="H20" s="116">
        <f>IF($C$4="Attiecināmās izmaksas",IF('8a+c+n'!$Q20="A",'8a+c+n'!H20,0),0)</f>
        <v>0</v>
      </c>
      <c r="I20" s="116"/>
      <c r="J20" s="116"/>
      <c r="K20" s="117">
        <f>IF($C$4="Attiecināmās izmaksas",IF('8a+c+n'!$Q20="A",'8a+c+n'!K20,0),0)</f>
        <v>0</v>
      </c>
      <c r="L20" s="51">
        <f>IF($C$4="Attiecināmās izmaksas",IF('8a+c+n'!$Q20="A",'8a+c+n'!L20,0),0)</f>
        <v>0</v>
      </c>
      <c r="M20" s="116">
        <f>IF($C$4="Attiecināmās izmaksas",IF('8a+c+n'!$Q20="A",'8a+c+n'!M20,0),0)</f>
        <v>0</v>
      </c>
      <c r="N20" s="116">
        <f>IF($C$4="Attiecināmās izmaksas",IF('8a+c+n'!$Q20="A",'8a+c+n'!N20,0),0)</f>
        <v>0</v>
      </c>
      <c r="O20" s="116">
        <f>IF($C$4="Attiecināmās izmaksas",IF('8a+c+n'!$Q20="A",'8a+c+n'!O20,0),0)</f>
        <v>0</v>
      </c>
      <c r="P20" s="117">
        <f>IF($C$4="Attiecināmās izmaksas",IF('8a+c+n'!$Q20="A",'8a+c+n'!P20,0),0)</f>
        <v>0</v>
      </c>
    </row>
    <row r="21" spans="1:16" ht="22.5" x14ac:dyDescent="0.2">
      <c r="A21" s="51">
        <f>IF(P21=0,0,IF(COUNTBLANK(P21)=1,0,COUNTA($P$14:P21)))</f>
        <v>0</v>
      </c>
      <c r="B21" s="67" t="str">
        <f>IF($C$4="Attiecināmās izmaksas",IF('8a+c+n'!$Q21="A",'8a+c+n'!B21,0),0)</f>
        <v>13-00000</v>
      </c>
      <c r="C21" s="67" t="str">
        <f>IF($C$4="Attiecināmās izmaksas",IF('8a+c+n'!$Q21="A",'8a+c+n'!C21,0),0)</f>
        <v>Pretvēja plēve., ieklāšana - ar pārlaidi, blīvi nosedzot visu laukumu</v>
      </c>
      <c r="D21" s="67" t="str">
        <f>IF($C$4="Attiecināmās izmaksas",IF('8a+c+n'!$Q21="A",'8a+c+n'!D21,0),0)</f>
        <v>m2</v>
      </c>
      <c r="E21" s="83"/>
      <c r="F21" s="51"/>
      <c r="G21" s="116"/>
      <c r="H21" s="116">
        <f>IF($C$4="Attiecināmās izmaksas",IF('8a+c+n'!$Q21="A",'8a+c+n'!H21,0),0)</f>
        <v>0</v>
      </c>
      <c r="I21" s="116"/>
      <c r="J21" s="116"/>
      <c r="K21" s="117">
        <f>IF($C$4="Attiecināmās izmaksas",IF('8a+c+n'!$Q21="A",'8a+c+n'!K21,0),0)</f>
        <v>0</v>
      </c>
      <c r="L21" s="51">
        <f>IF($C$4="Attiecināmās izmaksas",IF('8a+c+n'!$Q21="A",'8a+c+n'!L21,0),0)</f>
        <v>0</v>
      </c>
      <c r="M21" s="116">
        <f>IF($C$4="Attiecināmās izmaksas",IF('8a+c+n'!$Q21="A",'8a+c+n'!M21,0),0)</f>
        <v>0</v>
      </c>
      <c r="N21" s="116">
        <f>IF($C$4="Attiecināmās izmaksas",IF('8a+c+n'!$Q21="A",'8a+c+n'!N21,0),0)</f>
        <v>0</v>
      </c>
      <c r="O21" s="116">
        <f>IF($C$4="Attiecināmās izmaksas",IF('8a+c+n'!$Q21="A",'8a+c+n'!O21,0),0)</f>
        <v>0</v>
      </c>
      <c r="P21" s="117">
        <f>IF($C$4="Attiecināmās izmaksas",IF('8a+c+n'!$Q21="A",'8a+c+n'!P21,0),0)</f>
        <v>0</v>
      </c>
    </row>
    <row r="22" spans="1:16" ht="33.75" x14ac:dyDescent="0.2">
      <c r="A22" s="51">
        <f>IF(P22=0,0,IF(COUNTBLANK(P22)=1,0,COUNTA($P$14:P22)))</f>
        <v>0</v>
      </c>
      <c r="B22" s="67" t="str">
        <f>IF($C$4="Attiecināmās izmaksas",IF('8a+c+n'!$Q22="A",'8a+c+n'!B22,0),0)</f>
        <v>13-00000</v>
      </c>
      <c r="C22" s="67" t="str">
        <f>IF($C$4="Attiecināmās izmaksas",IF('8a+c+n'!$Q22="A",'8a+c+n'!C22,0),0)</f>
        <v>Beramās akmens vates siltumizolācijas slāņa ieklāšana PAROC BLT3 vai ekvivalentas (λ&lt;=0,041 W/(mK)) b=300mm, papildis apjoms 20% sēšanās</v>
      </c>
      <c r="D22" s="67" t="str">
        <f>IF($C$4="Attiecināmās izmaksas",IF('8a+c+n'!$Q22="A",'8a+c+n'!D22,0),0)</f>
        <v>m3</v>
      </c>
      <c r="E22" s="83"/>
      <c r="F22" s="51"/>
      <c r="G22" s="116"/>
      <c r="H22" s="116">
        <f>IF($C$4="Attiecināmās izmaksas",IF('8a+c+n'!$Q22="A",'8a+c+n'!H22,0),0)</f>
        <v>0</v>
      </c>
      <c r="I22" s="116"/>
      <c r="J22" s="116"/>
      <c r="K22" s="117">
        <f>IF($C$4="Attiecināmās izmaksas",IF('8a+c+n'!$Q22="A",'8a+c+n'!K22,0),0)</f>
        <v>0</v>
      </c>
      <c r="L22" s="51">
        <f>IF($C$4="Attiecināmās izmaksas",IF('8a+c+n'!$Q22="A",'8a+c+n'!L22,0),0)</f>
        <v>0</v>
      </c>
      <c r="M22" s="116">
        <f>IF($C$4="Attiecināmās izmaksas",IF('8a+c+n'!$Q22="A",'8a+c+n'!M22,0),0)</f>
        <v>0</v>
      </c>
      <c r="N22" s="116">
        <f>IF($C$4="Attiecināmās izmaksas",IF('8a+c+n'!$Q22="A",'8a+c+n'!N22,0),0)</f>
        <v>0</v>
      </c>
      <c r="O22" s="116">
        <f>IF($C$4="Attiecināmās izmaksas",IF('8a+c+n'!$Q22="A",'8a+c+n'!O22,0),0)</f>
        <v>0</v>
      </c>
      <c r="P22" s="117">
        <f>IF($C$4="Attiecināmās izmaksas",IF('8a+c+n'!$Q22="A",'8a+c+n'!P22,0),0)</f>
        <v>0</v>
      </c>
    </row>
    <row r="23" spans="1:16" x14ac:dyDescent="0.2">
      <c r="A23" s="51">
        <f>IF(P23=0,0,IF(COUNTBLANK(P23)=1,0,COUNTA($P$14:P23)))</f>
        <v>0</v>
      </c>
      <c r="B23" s="67">
        <f>IF($C$4="Attiecināmās izmaksas",IF('8a+c+n'!$Q23="A",'8a+c+n'!B23,0),0)</f>
        <v>0</v>
      </c>
      <c r="C23" s="67">
        <f>IF($C$4="Attiecināmās izmaksas",IF('8a+c+n'!$Q23="A",'8a+c+n'!C23,0),0)</f>
        <v>0</v>
      </c>
      <c r="D23" s="67">
        <f>IF($C$4="Attiecināmās izmaksas",IF('8a+c+n'!$Q23="A",'8a+c+n'!D23,0),0)</f>
        <v>0</v>
      </c>
      <c r="E23" s="83"/>
      <c r="F23" s="51"/>
      <c r="G23" s="116"/>
      <c r="H23" s="116">
        <f>IF($C$4="Attiecināmās izmaksas",IF('8a+c+n'!$Q23="A",'8a+c+n'!H23,0),0)</f>
        <v>0</v>
      </c>
      <c r="I23" s="116"/>
      <c r="J23" s="116"/>
      <c r="K23" s="117">
        <f>IF($C$4="Attiecināmās izmaksas",IF('8a+c+n'!$Q23="A",'8a+c+n'!K23,0),0)</f>
        <v>0</v>
      </c>
      <c r="L23" s="51">
        <f>IF($C$4="Attiecināmās izmaksas",IF('8a+c+n'!$Q23="A",'8a+c+n'!L23,0),0)</f>
        <v>0</v>
      </c>
      <c r="M23" s="116">
        <f>IF($C$4="Attiecināmās izmaksas",IF('8a+c+n'!$Q23="A",'8a+c+n'!M23,0),0)</f>
        <v>0</v>
      </c>
      <c r="N23" s="116">
        <f>IF($C$4="Attiecināmās izmaksas",IF('8a+c+n'!$Q23="A",'8a+c+n'!N23,0),0)</f>
        <v>0</v>
      </c>
      <c r="O23" s="116">
        <f>IF($C$4="Attiecināmās izmaksas",IF('8a+c+n'!$Q23="A",'8a+c+n'!O23,0),0)</f>
        <v>0</v>
      </c>
      <c r="P23" s="117">
        <f>IF($C$4="Attiecināmās izmaksas",IF('8a+c+n'!$Q23="A",'8a+c+n'!P23,0),0)</f>
        <v>0</v>
      </c>
    </row>
    <row r="24" spans="1:16" ht="33.75" x14ac:dyDescent="0.2">
      <c r="A24" s="51">
        <f>IF(P24=0,0,IF(COUNTBLANK(P24)=1,0,COUNTA($P$14:P24)))</f>
        <v>0</v>
      </c>
      <c r="B24" s="67" t="str">
        <f>IF($C$4="Attiecināmās izmaksas",IF('8a+c+n'!$Q24="A",'8a+c+n'!B24,0),0)</f>
        <v>09-00000</v>
      </c>
      <c r="C24" s="67" t="str">
        <f>IF($C$4="Attiecināmās izmaksas",IF('8a+c+n'!$Q24="A",'8a+c+n'!C24,0),0)</f>
        <v>BAUROC (Aeroc) Clasic 150x200 vai ekviv. mūrējums, samazinot duvju aili par 300 mm un veidojot pakāpienus, t.sk. java</v>
      </c>
      <c r="D24" s="67" t="str">
        <f>IF($C$4="Attiecināmās izmaksas",IF('8a+c+n'!$Q24="A",'8a+c+n'!D24,0),0)</f>
        <v>m3</v>
      </c>
      <c r="E24" s="83"/>
      <c r="F24" s="51"/>
      <c r="G24" s="116"/>
      <c r="H24" s="116">
        <f>IF($C$4="Attiecināmās izmaksas",IF('8a+c+n'!$Q24="A",'8a+c+n'!H24,0),0)</f>
        <v>0</v>
      </c>
      <c r="I24" s="116"/>
      <c r="J24" s="116"/>
      <c r="K24" s="117">
        <f>IF($C$4="Attiecināmās izmaksas",IF('8a+c+n'!$Q24="A",'8a+c+n'!K24,0),0)</f>
        <v>0</v>
      </c>
      <c r="L24" s="51">
        <f>IF($C$4="Attiecināmās izmaksas",IF('8a+c+n'!$Q24="A",'8a+c+n'!L24,0),0)</f>
        <v>0</v>
      </c>
      <c r="M24" s="116">
        <f>IF($C$4="Attiecināmās izmaksas",IF('8a+c+n'!$Q24="A",'8a+c+n'!M24,0),0)</f>
        <v>0</v>
      </c>
      <c r="N24" s="116">
        <f>IF($C$4="Attiecināmās izmaksas",IF('8a+c+n'!$Q24="A",'8a+c+n'!N24,0),0)</f>
        <v>0</v>
      </c>
      <c r="O24" s="116">
        <f>IF($C$4="Attiecināmās izmaksas",IF('8a+c+n'!$Q24="A",'8a+c+n'!O24,0),0)</f>
        <v>0</v>
      </c>
      <c r="P24" s="117">
        <f>IF($C$4="Attiecināmās izmaksas",IF('8a+c+n'!$Q24="A",'8a+c+n'!P24,0),0)</f>
        <v>0</v>
      </c>
    </row>
    <row r="25" spans="1:16" ht="33.75" x14ac:dyDescent="0.2">
      <c r="A25" s="51">
        <f>IF(P25=0,0,IF(COUNTBLANK(P25)=1,0,COUNTA($P$14:P25)))</f>
        <v>0</v>
      </c>
      <c r="B25" s="67" t="str">
        <f>IF($C$4="Attiecināmās izmaksas",IF('8a+c+n'!$Q25="A",'8a+c+n'!B25,0),0)</f>
        <v>09-00000</v>
      </c>
      <c r="C25" s="67" t="str">
        <f>IF($C$4="Attiecināmās izmaksas",IF('8a+c+n'!$Q25="A",'8a+c+n'!C25,0),0)</f>
        <v>Vēdināšanas atvērumu daļēja aizmūrēšana beniņos izmantojot BAUROC (Aeroc) Clasic 150x200 vai ekviv. mūrējums, t.sk. java</v>
      </c>
      <c r="D25" s="67" t="str">
        <f>IF($C$4="Attiecināmās izmaksas",IF('8a+c+n'!$Q25="A",'8a+c+n'!D25,0),0)</f>
        <v>m3</v>
      </c>
      <c r="E25" s="83"/>
      <c r="F25" s="51"/>
      <c r="G25" s="116"/>
      <c r="H25" s="116">
        <f>IF($C$4="Attiecināmās izmaksas",IF('8a+c+n'!$Q25="A",'8a+c+n'!H25,0),0)</f>
        <v>0</v>
      </c>
      <c r="I25" s="116"/>
      <c r="J25" s="116"/>
      <c r="K25" s="117">
        <f>IF($C$4="Attiecināmās izmaksas",IF('8a+c+n'!$Q25="A",'8a+c+n'!K25,0),0)</f>
        <v>0</v>
      </c>
      <c r="L25" s="51">
        <f>IF($C$4="Attiecināmās izmaksas",IF('8a+c+n'!$Q25="A",'8a+c+n'!L25,0),0)</f>
        <v>0</v>
      </c>
      <c r="M25" s="116">
        <f>IF($C$4="Attiecināmās izmaksas",IF('8a+c+n'!$Q25="A",'8a+c+n'!M25,0),0)</f>
        <v>0</v>
      </c>
      <c r="N25" s="116">
        <f>IF($C$4="Attiecināmās izmaksas",IF('8a+c+n'!$Q25="A",'8a+c+n'!N25,0),0)</f>
        <v>0</v>
      </c>
      <c r="O25" s="116">
        <f>IF($C$4="Attiecināmās izmaksas",IF('8a+c+n'!$Q25="A",'8a+c+n'!O25,0),0)</f>
        <v>0</v>
      </c>
      <c r="P25" s="117">
        <f>IF($C$4="Attiecināmās izmaksas",IF('8a+c+n'!$Q25="A",'8a+c+n'!P25,0),0)</f>
        <v>0</v>
      </c>
    </row>
    <row r="26" spans="1:16" x14ac:dyDescent="0.2">
      <c r="A26" s="51">
        <f>IF(P26=0,0,IF(COUNTBLANK(P26)=1,0,COUNTA($P$14:P26)))</f>
        <v>0</v>
      </c>
      <c r="B26" s="67">
        <f>IF($C$4="Attiecināmās izmaksas",IF('8a+c+n'!$Q26="A",'8a+c+n'!B26,0),0)</f>
        <v>0</v>
      </c>
      <c r="C26" s="67">
        <f>IF($C$4="Attiecināmās izmaksas",IF('8a+c+n'!$Q26="A",'8a+c+n'!C26,0),0)</f>
        <v>0</v>
      </c>
      <c r="D26" s="67">
        <f>IF($C$4="Attiecināmās izmaksas",IF('8a+c+n'!$Q26="A",'8a+c+n'!D26,0),0)</f>
        <v>0</v>
      </c>
      <c r="E26" s="83"/>
      <c r="F26" s="51"/>
      <c r="G26" s="116"/>
      <c r="H26" s="116">
        <f>IF($C$4="Attiecināmās izmaksas",IF('8a+c+n'!$Q26="A",'8a+c+n'!H26,0),0)</f>
        <v>0</v>
      </c>
      <c r="I26" s="116"/>
      <c r="J26" s="116"/>
      <c r="K26" s="117">
        <f>IF($C$4="Attiecināmās izmaksas",IF('8a+c+n'!$Q26="A",'8a+c+n'!K26,0),0)</f>
        <v>0</v>
      </c>
      <c r="L26" s="51">
        <f>IF($C$4="Attiecināmās izmaksas",IF('8a+c+n'!$Q26="A",'8a+c+n'!L26,0),0)</f>
        <v>0</v>
      </c>
      <c r="M26" s="116">
        <f>IF($C$4="Attiecināmās izmaksas",IF('8a+c+n'!$Q26="A",'8a+c+n'!M26,0),0)</f>
        <v>0</v>
      </c>
      <c r="N26" s="116">
        <f>IF($C$4="Attiecināmās izmaksas",IF('8a+c+n'!$Q26="A",'8a+c+n'!N26,0),0)</f>
        <v>0</v>
      </c>
      <c r="O26" s="116">
        <f>IF($C$4="Attiecināmās izmaksas",IF('8a+c+n'!$Q26="A",'8a+c+n'!O26,0),0)</f>
        <v>0</v>
      </c>
      <c r="P26" s="117">
        <f>IF($C$4="Attiecināmās izmaksas",IF('8a+c+n'!$Q26="A",'8a+c+n'!P26,0),0)</f>
        <v>0</v>
      </c>
    </row>
    <row r="27" spans="1:16" x14ac:dyDescent="0.2">
      <c r="A27" s="51">
        <f>IF(P27=0,0,IF(COUNTBLANK(P27)=1,0,COUNTA($P$14:P27)))</f>
        <v>0</v>
      </c>
      <c r="B27" s="67">
        <f>IF($C$4="Attiecināmās izmaksas",IF('8a+c+n'!$Q27="A",'8a+c+n'!B27,0),0)</f>
        <v>0</v>
      </c>
      <c r="C27" s="67">
        <f>IF($C$4="Attiecināmās izmaksas",IF('8a+c+n'!$Q27="A",'8a+c+n'!C27,0),0)</f>
        <v>0</v>
      </c>
      <c r="D27" s="67">
        <f>IF($C$4="Attiecināmās izmaksas",IF('8a+c+n'!$Q27="A",'8a+c+n'!D27,0),0)</f>
        <v>0</v>
      </c>
      <c r="E27" s="83"/>
      <c r="F27" s="51"/>
      <c r="G27" s="116"/>
      <c r="H27" s="116">
        <f>IF($C$4="Attiecināmās izmaksas",IF('8a+c+n'!$Q27="A",'8a+c+n'!H27,0),0)</f>
        <v>0</v>
      </c>
      <c r="I27" s="116"/>
      <c r="J27" s="116"/>
      <c r="K27" s="117">
        <f>IF($C$4="Attiecināmās izmaksas",IF('8a+c+n'!$Q27="A",'8a+c+n'!K27,0),0)</f>
        <v>0</v>
      </c>
      <c r="L27" s="51">
        <f>IF($C$4="Attiecināmās izmaksas",IF('8a+c+n'!$Q27="A",'8a+c+n'!L27,0),0)</f>
        <v>0</v>
      </c>
      <c r="M27" s="116">
        <f>IF($C$4="Attiecināmās izmaksas",IF('8a+c+n'!$Q27="A",'8a+c+n'!M27,0),0)</f>
        <v>0</v>
      </c>
      <c r="N27" s="116">
        <f>IF($C$4="Attiecināmās izmaksas",IF('8a+c+n'!$Q27="A",'8a+c+n'!N27,0),0)</f>
        <v>0</v>
      </c>
      <c r="O27" s="116">
        <f>IF($C$4="Attiecināmās izmaksas",IF('8a+c+n'!$Q27="A",'8a+c+n'!O27,0),0)</f>
        <v>0</v>
      </c>
      <c r="P27" s="117">
        <f>IF($C$4="Attiecināmās izmaksas",IF('8a+c+n'!$Q27="A",'8a+c+n'!P27,0),0)</f>
        <v>0</v>
      </c>
    </row>
    <row r="28" spans="1:16" ht="22.5" x14ac:dyDescent="0.2">
      <c r="A28" s="51">
        <f>IF(P28=0,0,IF(COUNTBLANK(P28)=1,0,COUNTA($P$14:P28)))</f>
        <v>0</v>
      </c>
      <c r="B28" s="67" t="str">
        <f>IF($C$4="Attiecināmās izmaksas",IF('8a+c+n'!$Q28="A",'8a+c+n'!B28,0),0)</f>
        <v>09-00000</v>
      </c>
      <c r="C28" s="67" t="str">
        <f>IF($C$4="Attiecināmās izmaksas",IF('8a+c+n'!$Q28="A",'8a+c+n'!C28,0),0)</f>
        <v>Apstrāde ar grunti Baumit Tiefengrund vai ekviv.</v>
      </c>
      <c r="D28" s="67" t="str">
        <f>IF($C$4="Attiecināmās izmaksas",IF('8a+c+n'!$Q28="A",'8a+c+n'!D28,0),0)</f>
        <v>kg</v>
      </c>
      <c r="E28" s="83"/>
      <c r="F28" s="51"/>
      <c r="G28" s="116"/>
      <c r="H28" s="116">
        <f>IF($C$4="Attiecināmās izmaksas",IF('8a+c+n'!$Q28="A",'8a+c+n'!H28,0),0)</f>
        <v>0</v>
      </c>
      <c r="I28" s="116"/>
      <c r="J28" s="116"/>
      <c r="K28" s="117">
        <f>IF($C$4="Attiecināmās izmaksas",IF('8a+c+n'!$Q28="A",'8a+c+n'!K28,0),0)</f>
        <v>0</v>
      </c>
      <c r="L28" s="51">
        <f>IF($C$4="Attiecināmās izmaksas",IF('8a+c+n'!$Q28="A",'8a+c+n'!L28,0),0)</f>
        <v>0</v>
      </c>
      <c r="M28" s="116">
        <f>IF($C$4="Attiecināmās izmaksas",IF('8a+c+n'!$Q28="A",'8a+c+n'!M28,0),0)</f>
        <v>0</v>
      </c>
      <c r="N28" s="116">
        <f>IF($C$4="Attiecināmās izmaksas",IF('8a+c+n'!$Q28="A",'8a+c+n'!N28,0),0)</f>
        <v>0</v>
      </c>
      <c r="O28" s="116">
        <f>IF($C$4="Attiecināmās izmaksas",IF('8a+c+n'!$Q28="A",'8a+c+n'!O28,0),0)</f>
        <v>0</v>
      </c>
      <c r="P28" s="117">
        <f>IF($C$4="Attiecināmās izmaksas",IF('8a+c+n'!$Q28="A",'8a+c+n'!P28,0),0)</f>
        <v>0</v>
      </c>
    </row>
    <row r="29" spans="1:16" ht="22.5" x14ac:dyDescent="0.2">
      <c r="A29" s="51">
        <f>IF(P29=0,0,IF(COUNTBLANK(P29)=1,0,COUNTA($P$14:P29)))</f>
        <v>0</v>
      </c>
      <c r="B29" s="67" t="str">
        <f>IF($C$4="Attiecināmās izmaksas",IF('8a+c+n'!$Q29="A",'8a+c+n'!B29,0),0)</f>
        <v>09-00000</v>
      </c>
      <c r="C29" s="67" t="str">
        <f>IF($C$4="Attiecināmās izmaksas",IF('8a+c+n'!$Q29="A",'8a+c+n'!C29,0),0)</f>
        <v>Siltumizolācijas materiāla stiprināšana ar līmjavu Baumit Nivofix vai ekviv.</v>
      </c>
      <c r="D29" s="67" t="str">
        <f>IF($C$4="Attiecināmās izmaksas",IF('8a+c+n'!$Q29="A",'8a+c+n'!D29,0),0)</f>
        <v>kg</v>
      </c>
      <c r="E29" s="83"/>
      <c r="F29" s="51"/>
      <c r="G29" s="116"/>
      <c r="H29" s="116">
        <f>IF($C$4="Attiecināmās izmaksas",IF('8a+c+n'!$Q29="A",'8a+c+n'!H29,0),0)</f>
        <v>0</v>
      </c>
      <c r="I29" s="116"/>
      <c r="J29" s="116"/>
      <c r="K29" s="117">
        <f>IF($C$4="Attiecināmās izmaksas",IF('8a+c+n'!$Q29="A",'8a+c+n'!K29,0),0)</f>
        <v>0</v>
      </c>
      <c r="L29" s="51">
        <f>IF($C$4="Attiecināmās izmaksas",IF('8a+c+n'!$Q29="A",'8a+c+n'!L29,0),0)</f>
        <v>0</v>
      </c>
      <c r="M29" s="116">
        <f>IF($C$4="Attiecināmās izmaksas",IF('8a+c+n'!$Q29="A",'8a+c+n'!M29,0),0)</f>
        <v>0</v>
      </c>
      <c r="N29" s="116">
        <f>IF($C$4="Attiecināmās izmaksas",IF('8a+c+n'!$Q29="A",'8a+c+n'!N29,0),0)</f>
        <v>0</v>
      </c>
      <c r="O29" s="116">
        <f>IF($C$4="Attiecināmās izmaksas",IF('8a+c+n'!$Q29="A",'8a+c+n'!O29,0),0)</f>
        <v>0</v>
      </c>
      <c r="P29" s="117">
        <f>IF($C$4="Attiecināmās izmaksas",IF('8a+c+n'!$Q29="A",'8a+c+n'!P29,0),0)</f>
        <v>0</v>
      </c>
    </row>
    <row r="30" spans="1:16" ht="22.5" x14ac:dyDescent="0.2">
      <c r="A30" s="51">
        <f>IF(P30=0,0,IF(COUNTBLANK(P30)=1,0,COUNTA($P$14:P30)))</f>
        <v>0</v>
      </c>
      <c r="B30" s="67" t="str">
        <f>IF($C$4="Attiecināmās izmaksas",IF('8a+c+n'!$Q30="A",'8a+c+n'!B30,0),0)</f>
        <v>09-00000</v>
      </c>
      <c r="C30" s="67" t="str">
        <f>IF($C$4="Attiecināmās izmaksas",IF('8a+c+n'!$Q30="A",'8a+c+n'!C30,0),0)</f>
        <v>Putupolistirola plākņu TENAPORS EPS100 vai ekvivalentu montāža (λ&lt;=0,036 W/(mK))  b=70mm</v>
      </c>
      <c r="D30" s="67" t="str">
        <f>IF($C$4="Attiecināmās izmaksas",IF('8a+c+n'!$Q30="A",'8a+c+n'!D30,0),0)</f>
        <v>m2</v>
      </c>
      <c r="E30" s="83"/>
      <c r="F30" s="51"/>
      <c r="G30" s="116"/>
      <c r="H30" s="116">
        <f>IF($C$4="Attiecināmās izmaksas",IF('8a+c+n'!$Q30="A",'8a+c+n'!H30,0),0)</f>
        <v>0</v>
      </c>
      <c r="I30" s="116"/>
      <c r="J30" s="116"/>
      <c r="K30" s="117">
        <f>IF($C$4="Attiecināmās izmaksas",IF('8a+c+n'!$Q30="A",'8a+c+n'!K30,0),0)</f>
        <v>0</v>
      </c>
      <c r="L30" s="51">
        <f>IF($C$4="Attiecināmās izmaksas",IF('8a+c+n'!$Q30="A",'8a+c+n'!L30,0),0)</f>
        <v>0</v>
      </c>
      <c r="M30" s="116">
        <f>IF($C$4="Attiecināmās izmaksas",IF('8a+c+n'!$Q30="A",'8a+c+n'!M30,0),0)</f>
        <v>0</v>
      </c>
      <c r="N30" s="116">
        <f>IF($C$4="Attiecināmās izmaksas",IF('8a+c+n'!$Q30="A",'8a+c+n'!N30,0),0)</f>
        <v>0</v>
      </c>
      <c r="O30" s="116">
        <f>IF($C$4="Attiecināmās izmaksas",IF('8a+c+n'!$Q30="A",'8a+c+n'!O30,0),0)</f>
        <v>0</v>
      </c>
      <c r="P30" s="117">
        <f>IF($C$4="Attiecināmās izmaksas",IF('8a+c+n'!$Q30="A",'8a+c+n'!P30,0),0)</f>
        <v>0</v>
      </c>
    </row>
    <row r="31" spans="1:16" ht="22.5" x14ac:dyDescent="0.2">
      <c r="A31" s="51">
        <f>IF(P31=0,0,IF(COUNTBLANK(P31)=1,0,COUNTA($P$14:P31)))</f>
        <v>0</v>
      </c>
      <c r="B31" s="67" t="str">
        <f>IF($C$4="Attiecināmās izmaksas",IF('8a+c+n'!$Q31="A",'8a+c+n'!B31,0),0)</f>
        <v>13-00000</v>
      </c>
      <c r="C31" s="67" t="str">
        <f>IF($C$4="Attiecināmās izmaksas",IF('8a+c+n'!$Q31="A",'8a+c+n'!C31,0),0)</f>
        <v>Armējošā slāņa iestrāde ar javas kārtu BAUMIT ProContact vai ekvivalentu - 1 kārtā</v>
      </c>
      <c r="D31" s="67" t="str">
        <f>IF($C$4="Attiecināmās izmaksas",IF('8a+c+n'!$Q31="A",'8a+c+n'!D31,0),0)</f>
        <v>kg</v>
      </c>
      <c r="E31" s="83"/>
      <c r="F31" s="51"/>
      <c r="G31" s="116"/>
      <c r="H31" s="116">
        <f>IF($C$4="Attiecināmās izmaksas",IF('8a+c+n'!$Q31="A",'8a+c+n'!H31,0),0)</f>
        <v>0</v>
      </c>
      <c r="I31" s="116"/>
      <c r="J31" s="116"/>
      <c r="K31" s="117">
        <f>IF($C$4="Attiecināmās izmaksas",IF('8a+c+n'!$Q31="A",'8a+c+n'!K31,0),0)</f>
        <v>0</v>
      </c>
      <c r="L31" s="51">
        <f>IF($C$4="Attiecināmās izmaksas",IF('8a+c+n'!$Q31="A",'8a+c+n'!L31,0),0)</f>
        <v>0</v>
      </c>
      <c r="M31" s="116">
        <f>IF($C$4="Attiecināmās izmaksas",IF('8a+c+n'!$Q31="A",'8a+c+n'!M31,0),0)</f>
        <v>0</v>
      </c>
      <c r="N31" s="116">
        <f>IF($C$4="Attiecināmās izmaksas",IF('8a+c+n'!$Q31="A",'8a+c+n'!N31,0),0)</f>
        <v>0</v>
      </c>
      <c r="O31" s="116">
        <f>IF($C$4="Attiecināmās izmaksas",IF('8a+c+n'!$Q31="A",'8a+c+n'!O31,0),0)</f>
        <v>0</v>
      </c>
      <c r="P31" s="117">
        <f>IF($C$4="Attiecināmās izmaksas",IF('8a+c+n'!$Q31="A",'8a+c+n'!P31,0),0)</f>
        <v>0</v>
      </c>
    </row>
    <row r="32" spans="1:16" ht="22.5" x14ac:dyDescent="0.2">
      <c r="A32" s="51">
        <f>IF(P32=0,0,IF(COUNTBLANK(P32)=1,0,COUNTA($P$14:P32)))</f>
        <v>0</v>
      </c>
      <c r="B32" s="67" t="str">
        <f>IF($C$4="Attiecināmās izmaksas",IF('8a+c+n'!$Q32="A",'8a+c+n'!B32,0),0)</f>
        <v>13-00000</v>
      </c>
      <c r="C32" s="67" t="str">
        <f>IF($C$4="Attiecināmās izmaksas",IF('8a+c+n'!$Q32="A",'8a+c+n'!C32,0),0)</f>
        <v>Baumit StarTex vai ekvivalents stiklušķiedras siets 160 g/m² - 1 kārtā</v>
      </c>
      <c r="D32" s="67" t="str">
        <f>IF($C$4="Attiecināmās izmaksas",IF('8a+c+n'!$Q32="A",'8a+c+n'!D32,0),0)</f>
        <v>m2</v>
      </c>
      <c r="E32" s="83"/>
      <c r="F32" s="51"/>
      <c r="G32" s="116"/>
      <c r="H32" s="116">
        <f>IF($C$4="Attiecināmās izmaksas",IF('8a+c+n'!$Q32="A",'8a+c+n'!H32,0),0)</f>
        <v>0</v>
      </c>
      <c r="I32" s="116"/>
      <c r="J32" s="116"/>
      <c r="K32" s="117">
        <f>IF($C$4="Attiecināmās izmaksas",IF('8a+c+n'!$Q32="A",'8a+c+n'!K32,0),0)</f>
        <v>0</v>
      </c>
      <c r="L32" s="51">
        <f>IF($C$4="Attiecināmās izmaksas",IF('8a+c+n'!$Q32="A",'8a+c+n'!L32,0),0)</f>
        <v>0</v>
      </c>
      <c r="M32" s="116">
        <f>IF($C$4="Attiecināmās izmaksas",IF('8a+c+n'!$Q32="A",'8a+c+n'!M32,0),0)</f>
        <v>0</v>
      </c>
      <c r="N32" s="116">
        <f>IF($C$4="Attiecināmās izmaksas",IF('8a+c+n'!$Q32="A",'8a+c+n'!N32,0),0)</f>
        <v>0</v>
      </c>
      <c r="O32" s="116">
        <f>IF($C$4="Attiecināmās izmaksas",IF('8a+c+n'!$Q32="A",'8a+c+n'!O32,0),0)</f>
        <v>0</v>
      </c>
      <c r="P32" s="117">
        <f>IF($C$4="Attiecināmās izmaksas",IF('8a+c+n'!$Q32="A",'8a+c+n'!P32,0),0)</f>
        <v>0</v>
      </c>
    </row>
    <row r="33" spans="1:16" ht="22.5" x14ac:dyDescent="0.2">
      <c r="A33" s="51">
        <f>IF(P33=0,0,IF(COUNTBLANK(P33)=1,0,COUNTA($P$14:P33)))</f>
        <v>0</v>
      </c>
      <c r="B33" s="67" t="str">
        <f>IF($C$4="Attiecināmās izmaksas",IF('8a+c+n'!$Q33="A",'8a+c+n'!B33,0),0)</f>
        <v>13-00000</v>
      </c>
      <c r="C33" s="67" t="str">
        <f>IF($C$4="Attiecināmās izmaksas",IF('8a+c+n'!$Q33="A",'8a+c+n'!C33,0),0)</f>
        <v>Krāsošana ar iekštelpu krāsu, tonis saskaņojams ar Pasūtītāju</v>
      </c>
      <c r="D33" s="67" t="str">
        <f>IF($C$4="Attiecināmās izmaksas",IF('8a+c+n'!$Q33="A",'8a+c+n'!D33,0),0)</f>
        <v>m2</v>
      </c>
      <c r="E33" s="83"/>
      <c r="F33" s="51"/>
      <c r="G33" s="116"/>
      <c r="H33" s="116">
        <f>IF($C$4="Attiecināmās izmaksas",IF('8a+c+n'!$Q33="A",'8a+c+n'!H33,0),0)</f>
        <v>0</v>
      </c>
      <c r="I33" s="116"/>
      <c r="J33" s="116"/>
      <c r="K33" s="117">
        <f>IF($C$4="Attiecināmās izmaksas",IF('8a+c+n'!$Q33="A",'8a+c+n'!K33,0),0)</f>
        <v>0</v>
      </c>
      <c r="L33" s="51">
        <f>IF($C$4="Attiecināmās izmaksas",IF('8a+c+n'!$Q33="A",'8a+c+n'!L33,0),0)</f>
        <v>0</v>
      </c>
      <c r="M33" s="116">
        <f>IF($C$4="Attiecināmās izmaksas",IF('8a+c+n'!$Q33="A",'8a+c+n'!M33,0),0)</f>
        <v>0</v>
      </c>
      <c r="N33" s="116">
        <f>IF($C$4="Attiecināmās izmaksas",IF('8a+c+n'!$Q33="A",'8a+c+n'!N33,0),0)</f>
        <v>0</v>
      </c>
      <c r="O33" s="116">
        <f>IF($C$4="Attiecināmās izmaksas",IF('8a+c+n'!$Q33="A",'8a+c+n'!O33,0),0)</f>
        <v>0</v>
      </c>
      <c r="P33" s="117">
        <f>IF($C$4="Attiecināmās izmaksas",IF('8a+c+n'!$Q33="A",'8a+c+n'!P33,0),0)</f>
        <v>0</v>
      </c>
    </row>
    <row r="34" spans="1:16" x14ac:dyDescent="0.2">
      <c r="A34" s="51">
        <f>IF(P34=0,0,IF(COUNTBLANK(P34)=1,0,COUNTA($P$14:P34)))</f>
        <v>0</v>
      </c>
      <c r="B34" s="67">
        <f>IF($C$4="Attiecināmās izmaksas",IF('8a+c+n'!$Q34="A",'8a+c+n'!B34,0),0)</f>
        <v>0</v>
      </c>
      <c r="C34" s="67">
        <f>IF($C$4="Attiecināmās izmaksas",IF('8a+c+n'!$Q34="A",'8a+c+n'!C34,0),0)</f>
        <v>0</v>
      </c>
      <c r="D34" s="67">
        <f>IF($C$4="Attiecināmās izmaksas",IF('8a+c+n'!$Q34="A",'8a+c+n'!D34,0),0)</f>
        <v>0</v>
      </c>
      <c r="E34" s="83"/>
      <c r="F34" s="51"/>
      <c r="G34" s="116"/>
      <c r="H34" s="116">
        <f>IF($C$4="Attiecināmās izmaksas",IF('8a+c+n'!$Q34="A",'8a+c+n'!H34,0),0)</f>
        <v>0</v>
      </c>
      <c r="I34" s="116"/>
      <c r="J34" s="116"/>
      <c r="K34" s="117">
        <f>IF($C$4="Attiecināmās izmaksas",IF('8a+c+n'!$Q34="A",'8a+c+n'!K34,0),0)</f>
        <v>0</v>
      </c>
      <c r="L34" s="51">
        <f>IF($C$4="Attiecināmās izmaksas",IF('8a+c+n'!$Q34="A",'8a+c+n'!L34,0),0)</f>
        <v>0</v>
      </c>
      <c r="M34" s="116">
        <f>IF($C$4="Attiecināmās izmaksas",IF('8a+c+n'!$Q34="A",'8a+c+n'!M34,0),0)</f>
        <v>0</v>
      </c>
      <c r="N34" s="116">
        <f>IF($C$4="Attiecināmās izmaksas",IF('8a+c+n'!$Q34="A",'8a+c+n'!N34,0),0)</f>
        <v>0</v>
      </c>
      <c r="O34" s="116">
        <f>IF($C$4="Attiecināmās izmaksas",IF('8a+c+n'!$Q34="A",'8a+c+n'!O34,0),0)</f>
        <v>0</v>
      </c>
      <c r="P34" s="117">
        <f>IF($C$4="Attiecināmās izmaksas",IF('8a+c+n'!$Q34="A",'8a+c+n'!P34,0),0)</f>
        <v>0</v>
      </c>
    </row>
    <row r="35" spans="1:16" ht="22.5" x14ac:dyDescent="0.2">
      <c r="A35" s="51">
        <f>IF(P35=0,0,IF(COUNTBLANK(P35)=1,0,COUNTA($P$14:P35)))</f>
        <v>0</v>
      </c>
      <c r="B35" s="67" t="str">
        <f>IF($C$4="Attiecināmās izmaksas",IF('8a+c+n'!$Q35="A",'8a+c+n'!B35,0),0)</f>
        <v>13-00000</v>
      </c>
      <c r="C35" s="67" t="str">
        <f>IF($C$4="Attiecināmās izmaksas",IF('8a+c+n'!$Q35="A",'8a+c+n'!C35,0),0)</f>
        <v>Virsmas attīrīšana, izlīdzināšana, sagatavošana</v>
      </c>
      <c r="D35" s="67" t="str">
        <f>IF($C$4="Attiecināmās izmaksas",IF('8a+c+n'!$Q35="A",'8a+c+n'!D35,0),0)</f>
        <v>m2</v>
      </c>
      <c r="E35" s="83"/>
      <c r="F35" s="51"/>
      <c r="G35" s="116"/>
      <c r="H35" s="116">
        <f>IF($C$4="Attiecināmās izmaksas",IF('8a+c+n'!$Q35="A",'8a+c+n'!H35,0),0)</f>
        <v>0</v>
      </c>
      <c r="I35" s="116"/>
      <c r="J35" s="116"/>
      <c r="K35" s="117">
        <f>IF($C$4="Attiecināmās izmaksas",IF('8a+c+n'!$Q35="A",'8a+c+n'!K35,0),0)</f>
        <v>0</v>
      </c>
      <c r="L35" s="51">
        <f>IF($C$4="Attiecināmās izmaksas",IF('8a+c+n'!$Q35="A",'8a+c+n'!L35,0),0)</f>
        <v>0</v>
      </c>
      <c r="M35" s="116">
        <f>IF($C$4="Attiecināmās izmaksas",IF('8a+c+n'!$Q35="A",'8a+c+n'!M35,0),0)</f>
        <v>0</v>
      </c>
      <c r="N35" s="116">
        <f>IF($C$4="Attiecināmās izmaksas",IF('8a+c+n'!$Q35="A",'8a+c+n'!N35,0),0)</f>
        <v>0</v>
      </c>
      <c r="O35" s="116">
        <f>IF($C$4="Attiecināmās izmaksas",IF('8a+c+n'!$Q35="A",'8a+c+n'!O35,0),0)</f>
        <v>0</v>
      </c>
      <c r="P35" s="117">
        <f>IF($C$4="Attiecināmās izmaksas",IF('8a+c+n'!$Q35="A",'8a+c+n'!P35,0),0)</f>
        <v>0</v>
      </c>
    </row>
    <row r="36" spans="1:16" ht="33.75" x14ac:dyDescent="0.2">
      <c r="A36" s="51">
        <f>IF(P36=0,0,IF(COUNTBLANK(P36)=1,0,COUNTA($P$14:P36)))</f>
        <v>0</v>
      </c>
      <c r="B36" s="67" t="str">
        <f>IF($C$4="Attiecināmās izmaksas",IF('8a+c+n'!$Q36="A",'8a+c+n'!B36,0),0)</f>
        <v>13-00000</v>
      </c>
      <c r="C36" s="67" t="str">
        <f>IF($C$4="Attiecināmās izmaksas",IF('8a+c+n'!$Q36="A",'8a+c+n'!C36,0),0)</f>
        <v>Siltumizolācijas materiālu stiprināšana ar līmjavu BAUMIT ProContact vai ekvivalentu. Pēc nepieciešamības pirms tam virsmas gruntēšana.</v>
      </c>
      <c r="D36" s="67" t="str">
        <f>IF($C$4="Attiecināmās izmaksas",IF('8a+c+n'!$Q36="A",'8a+c+n'!D36,0),0)</f>
        <v>kg</v>
      </c>
      <c r="E36" s="83"/>
      <c r="F36" s="51"/>
      <c r="G36" s="116"/>
      <c r="H36" s="116">
        <f>IF($C$4="Attiecināmās izmaksas",IF('8a+c+n'!$Q36="A",'8a+c+n'!H36,0),0)</f>
        <v>0</v>
      </c>
      <c r="I36" s="116"/>
      <c r="J36" s="116"/>
      <c r="K36" s="117">
        <f>IF($C$4="Attiecināmās izmaksas",IF('8a+c+n'!$Q36="A",'8a+c+n'!K36,0),0)</f>
        <v>0</v>
      </c>
      <c r="L36" s="51">
        <f>IF($C$4="Attiecināmās izmaksas",IF('8a+c+n'!$Q36="A",'8a+c+n'!L36,0),0)</f>
        <v>0</v>
      </c>
      <c r="M36" s="116">
        <f>IF($C$4="Attiecināmās izmaksas",IF('8a+c+n'!$Q36="A",'8a+c+n'!M36,0),0)</f>
        <v>0</v>
      </c>
      <c r="N36" s="116">
        <f>IF($C$4="Attiecināmās izmaksas",IF('8a+c+n'!$Q36="A",'8a+c+n'!N36,0),0)</f>
        <v>0</v>
      </c>
      <c r="O36" s="116">
        <f>IF($C$4="Attiecināmās izmaksas",IF('8a+c+n'!$Q36="A",'8a+c+n'!O36,0),0)</f>
        <v>0</v>
      </c>
      <c r="P36" s="117">
        <f>IF($C$4="Attiecināmās izmaksas",IF('8a+c+n'!$Q36="A",'8a+c+n'!P36,0),0)</f>
        <v>0</v>
      </c>
    </row>
    <row r="37" spans="1:16" ht="22.5" x14ac:dyDescent="0.2">
      <c r="A37" s="51">
        <f>IF(P37=0,0,IF(COUNTBLANK(P37)=1,0,COUNTA($P$14:P37)))</f>
        <v>0</v>
      </c>
      <c r="B37" s="67" t="str">
        <f>IF($C$4="Attiecināmās izmaksas",IF('8a+c+n'!$Q37="A",'8a+c+n'!B37,0),0)</f>
        <v>13-00000</v>
      </c>
      <c r="C37" s="67" t="str">
        <f>IF($C$4="Attiecināmās izmaksas",IF('8a+c+n'!$Q37="A",'8a+c+n'!C37,0),0)</f>
        <v>Nedegoša akmens vates siltumizolācija plānajām apmetuma sistēmām - λ&lt;=0,036 W/(mK), b=100 mm</v>
      </c>
      <c r="D37" s="67" t="str">
        <f>IF($C$4="Attiecināmās izmaksas",IF('8a+c+n'!$Q37="A",'8a+c+n'!D37,0),0)</f>
        <v>m2</v>
      </c>
      <c r="E37" s="83"/>
      <c r="F37" s="51"/>
      <c r="G37" s="116"/>
      <c r="H37" s="116">
        <f>IF($C$4="Attiecināmās izmaksas",IF('8a+c+n'!$Q37="A",'8a+c+n'!H37,0),0)</f>
        <v>0</v>
      </c>
      <c r="I37" s="116"/>
      <c r="J37" s="116"/>
      <c r="K37" s="117">
        <f>IF($C$4="Attiecināmās izmaksas",IF('8a+c+n'!$Q37="A",'8a+c+n'!K37,0),0)</f>
        <v>0</v>
      </c>
      <c r="L37" s="51">
        <f>IF($C$4="Attiecināmās izmaksas",IF('8a+c+n'!$Q37="A",'8a+c+n'!L37,0),0)</f>
        <v>0</v>
      </c>
      <c r="M37" s="116">
        <f>IF($C$4="Attiecināmās izmaksas",IF('8a+c+n'!$Q37="A",'8a+c+n'!M37,0),0)</f>
        <v>0</v>
      </c>
      <c r="N37" s="116">
        <f>IF($C$4="Attiecināmās izmaksas",IF('8a+c+n'!$Q37="A",'8a+c+n'!N37,0),0)</f>
        <v>0</v>
      </c>
      <c r="O37" s="116">
        <f>IF($C$4="Attiecināmās izmaksas",IF('8a+c+n'!$Q37="A",'8a+c+n'!O37,0),0)</f>
        <v>0</v>
      </c>
      <c r="P37" s="117">
        <f>IF($C$4="Attiecināmās izmaksas",IF('8a+c+n'!$Q37="A",'8a+c+n'!P37,0),0)</f>
        <v>0</v>
      </c>
    </row>
    <row r="38" spans="1:16" ht="22.5" x14ac:dyDescent="0.2">
      <c r="A38" s="51">
        <f>IF(P38=0,0,IF(COUNTBLANK(P38)=1,0,COUNTA($P$14:P38)))</f>
        <v>0</v>
      </c>
      <c r="B38" s="67" t="str">
        <f>IF($C$4="Attiecināmās izmaksas",IF('8a+c+n'!$Q38="A",'8a+c+n'!B38,0),0)</f>
        <v>13-00000</v>
      </c>
      <c r="C38" s="67" t="str">
        <f>IF($C$4="Attiecināmās izmaksas",IF('8a+c+n'!$Q38="A",'8a+c+n'!C38,0),0)</f>
        <v>Armējošā slāņa iestrāde ar javas kārtu BAUMIT ProContact vai ekvivalentu - 1 kārtā</v>
      </c>
      <c r="D38" s="67" t="str">
        <f>IF($C$4="Attiecināmās izmaksas",IF('8a+c+n'!$Q38="A",'8a+c+n'!D38,0),0)</f>
        <v>kg</v>
      </c>
      <c r="E38" s="83"/>
      <c r="F38" s="51"/>
      <c r="G38" s="116"/>
      <c r="H38" s="116">
        <f>IF($C$4="Attiecināmās izmaksas",IF('8a+c+n'!$Q38="A",'8a+c+n'!H38,0),0)</f>
        <v>0</v>
      </c>
      <c r="I38" s="116"/>
      <c r="J38" s="116"/>
      <c r="K38" s="117">
        <f>IF($C$4="Attiecināmās izmaksas",IF('8a+c+n'!$Q38="A",'8a+c+n'!K38,0),0)</f>
        <v>0</v>
      </c>
      <c r="L38" s="51">
        <f>IF($C$4="Attiecināmās izmaksas",IF('8a+c+n'!$Q38="A",'8a+c+n'!L38,0),0)</f>
        <v>0</v>
      </c>
      <c r="M38" s="116">
        <f>IF($C$4="Attiecināmās izmaksas",IF('8a+c+n'!$Q38="A",'8a+c+n'!M38,0),0)</f>
        <v>0</v>
      </c>
      <c r="N38" s="116">
        <f>IF($C$4="Attiecināmās izmaksas",IF('8a+c+n'!$Q38="A",'8a+c+n'!N38,0),0)</f>
        <v>0</v>
      </c>
      <c r="O38" s="116">
        <f>IF($C$4="Attiecināmās izmaksas",IF('8a+c+n'!$Q38="A",'8a+c+n'!O38,0),0)</f>
        <v>0</v>
      </c>
      <c r="P38" s="117">
        <f>IF($C$4="Attiecināmās izmaksas",IF('8a+c+n'!$Q38="A",'8a+c+n'!P38,0),0)</f>
        <v>0</v>
      </c>
    </row>
    <row r="39" spans="1:16" ht="22.5" x14ac:dyDescent="0.2">
      <c r="A39" s="51">
        <f>IF(P39=0,0,IF(COUNTBLANK(P39)=1,0,COUNTA($P$14:P39)))</f>
        <v>0</v>
      </c>
      <c r="B39" s="67" t="str">
        <f>IF($C$4="Attiecināmās izmaksas",IF('8a+c+n'!$Q39="A",'8a+c+n'!B39,0),0)</f>
        <v>13-00000</v>
      </c>
      <c r="C39" s="67" t="str">
        <f>IF($C$4="Attiecināmās izmaksas",IF('8a+c+n'!$Q39="A",'8a+c+n'!C39,0),0)</f>
        <v>Baumit StarTex vai ekvivalents stiklušķiedras siets 160 g/m²  - 1 kārtā</v>
      </c>
      <c r="D39" s="67" t="str">
        <f>IF($C$4="Attiecināmās izmaksas",IF('8a+c+n'!$Q39="A",'8a+c+n'!D39,0),0)</f>
        <v>m2</v>
      </c>
      <c r="E39" s="83"/>
      <c r="F39" s="51"/>
      <c r="G39" s="116"/>
      <c r="H39" s="116">
        <f>IF($C$4="Attiecināmās izmaksas",IF('8a+c+n'!$Q39="A",'8a+c+n'!H39,0),0)</f>
        <v>0</v>
      </c>
      <c r="I39" s="116"/>
      <c r="J39" s="116"/>
      <c r="K39" s="117">
        <f>IF($C$4="Attiecināmās izmaksas",IF('8a+c+n'!$Q39="A",'8a+c+n'!K39,0),0)</f>
        <v>0</v>
      </c>
      <c r="L39" s="51">
        <f>IF($C$4="Attiecināmās izmaksas",IF('8a+c+n'!$Q39="A",'8a+c+n'!L39,0),0)</f>
        <v>0</v>
      </c>
      <c r="M39" s="116">
        <f>IF($C$4="Attiecināmās izmaksas",IF('8a+c+n'!$Q39="A",'8a+c+n'!M39,0),0)</f>
        <v>0</v>
      </c>
      <c r="N39" s="116">
        <f>IF($C$4="Attiecināmās izmaksas",IF('8a+c+n'!$Q39="A",'8a+c+n'!N39,0),0)</f>
        <v>0</v>
      </c>
      <c r="O39" s="116">
        <f>IF($C$4="Attiecināmās izmaksas",IF('8a+c+n'!$Q39="A",'8a+c+n'!O39,0),0)</f>
        <v>0</v>
      </c>
      <c r="P39" s="117">
        <f>IF($C$4="Attiecināmās izmaksas",IF('8a+c+n'!$Q39="A",'8a+c+n'!P39,0),0)</f>
        <v>0</v>
      </c>
    </row>
    <row r="40" spans="1:16" ht="12" customHeight="1" thickBot="1" x14ac:dyDescent="0.25">
      <c r="A40" s="286" t="s">
        <v>62</v>
      </c>
      <c r="B40" s="287"/>
      <c r="C40" s="287"/>
      <c r="D40" s="287"/>
      <c r="E40" s="287"/>
      <c r="F40" s="287"/>
      <c r="G40" s="287"/>
      <c r="H40" s="287"/>
      <c r="I40" s="287"/>
      <c r="J40" s="287"/>
      <c r="K40" s="288"/>
      <c r="L40" s="127">
        <f>SUM(L14:L39)</f>
        <v>0</v>
      </c>
      <c r="M40" s="128">
        <f>SUM(M14:M39)</f>
        <v>0</v>
      </c>
      <c r="N40" s="128">
        <f>SUM(N14:N39)</f>
        <v>0</v>
      </c>
      <c r="O40" s="128">
        <f>SUM(O14:O39)</f>
        <v>0</v>
      </c>
      <c r="P40" s="129">
        <f>SUM(P14:P39)</f>
        <v>0</v>
      </c>
    </row>
    <row r="41" spans="1:16" x14ac:dyDescent="0.2">
      <c r="A41" s="16"/>
      <c r="B41" s="16"/>
      <c r="C41" s="16"/>
      <c r="D41" s="16"/>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1" t="s">
        <v>14</v>
      </c>
      <c r="B43" s="16"/>
      <c r="C43" s="289">
        <f>'Kops n'!C36:H36</f>
        <v>0</v>
      </c>
      <c r="D43" s="289"/>
      <c r="E43" s="289"/>
      <c r="F43" s="289"/>
      <c r="G43" s="289"/>
      <c r="H43" s="289"/>
      <c r="I43" s="16"/>
      <c r="J43" s="16"/>
      <c r="K43" s="16"/>
      <c r="L43" s="16"/>
      <c r="M43" s="16"/>
      <c r="N43" s="16"/>
      <c r="O43" s="16"/>
      <c r="P43" s="16"/>
    </row>
    <row r="44" spans="1:16" x14ac:dyDescent="0.2">
      <c r="A44" s="16"/>
      <c r="B44" s="16"/>
      <c r="C44" s="215" t="s">
        <v>15</v>
      </c>
      <c r="D44" s="215"/>
      <c r="E44" s="215"/>
      <c r="F44" s="215"/>
      <c r="G44" s="215"/>
      <c r="H44" s="215"/>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237" t="str">
        <f>'Kops n'!A39:D39</f>
        <v>Tāme sastādīta 2023. gada __. __________</v>
      </c>
      <c r="B46" s="238"/>
      <c r="C46" s="238"/>
      <c r="D46" s="238"/>
      <c r="E46" s="16"/>
      <c r="F46" s="16"/>
      <c r="G46" s="16"/>
      <c r="H46" s="1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1" t="s">
        <v>41</v>
      </c>
      <c r="B48" s="16"/>
      <c r="C48" s="289">
        <f>'Kops n'!C41:H41</f>
        <v>0</v>
      </c>
      <c r="D48" s="289"/>
      <c r="E48" s="289"/>
      <c r="F48" s="289"/>
      <c r="G48" s="289"/>
      <c r="H48" s="289"/>
      <c r="I48" s="16"/>
      <c r="J48" s="16"/>
      <c r="K48" s="16"/>
      <c r="L48" s="16"/>
      <c r="M48" s="16"/>
      <c r="N48" s="16"/>
      <c r="O48" s="16"/>
      <c r="P48" s="16"/>
    </row>
    <row r="49" spans="1:16" x14ac:dyDescent="0.2">
      <c r="A49" s="16"/>
      <c r="B49" s="16"/>
      <c r="C49" s="215" t="s">
        <v>15</v>
      </c>
      <c r="D49" s="215"/>
      <c r="E49" s="215"/>
      <c r="F49" s="215"/>
      <c r="G49" s="215"/>
      <c r="H49" s="215"/>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78" t="s">
        <v>16</v>
      </c>
      <c r="B51" s="42"/>
      <c r="C51" s="84">
        <f>'Kops n'!C44</f>
        <v>0</v>
      </c>
      <c r="D51" s="42"/>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sheetData>
  <mergeCells count="23">
    <mergeCell ref="C2:I2"/>
    <mergeCell ref="C3:I3"/>
    <mergeCell ref="C4:I4"/>
    <mergeCell ref="D5:L5"/>
    <mergeCell ref="D6:L6"/>
    <mergeCell ref="D8:L8"/>
    <mergeCell ref="A9:F9"/>
    <mergeCell ref="J9:M9"/>
    <mergeCell ref="N9:O9"/>
    <mergeCell ref="D7:L7"/>
    <mergeCell ref="C49:H49"/>
    <mergeCell ref="L12:P12"/>
    <mergeCell ref="A40:K40"/>
    <mergeCell ref="C43:H43"/>
    <mergeCell ref="C44:H44"/>
    <mergeCell ref="A46:D46"/>
    <mergeCell ref="C48:H48"/>
    <mergeCell ref="A12:A13"/>
    <mergeCell ref="B12:B13"/>
    <mergeCell ref="C12:C13"/>
    <mergeCell ref="D12:D13"/>
    <mergeCell ref="E12:E13"/>
    <mergeCell ref="F12:K12"/>
  </mergeCells>
  <conditionalFormatting sqref="A40:K40">
    <cfRule type="containsText" dxfId="132" priority="3" operator="containsText" text="Tiešās izmaksas kopā, t. sk. darba devēja sociālais nodoklis __.__% ">
      <formula>NOT(ISERROR(SEARCH("Tiešās izmaksas kopā, t. sk. darba devēja sociālais nodoklis __.__% ",A40)))</formula>
    </cfRule>
  </conditionalFormatting>
  <conditionalFormatting sqref="A14:P39">
    <cfRule type="cellIs" dxfId="131" priority="1" operator="equal">
      <formula>0</formula>
    </cfRule>
  </conditionalFormatting>
  <conditionalFormatting sqref="C2:I2 D5:L8 N9:O9 L40:P40 C43:H43 C48:H48 C51">
    <cfRule type="cellIs" dxfId="130"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36"/>
  <sheetViews>
    <sheetView topLeftCell="A10" workbookViewId="0">
      <selection activeCell="A24" sqref="A24: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'8a+c+n'!D1</f>
        <v>8</v>
      </c>
      <c r="E1" s="22"/>
      <c r="F1" s="22"/>
      <c r="G1" s="22"/>
      <c r="H1" s="22"/>
      <c r="I1" s="22"/>
      <c r="J1" s="22"/>
      <c r="N1" s="26"/>
      <c r="O1" s="27"/>
      <c r="P1" s="28"/>
    </row>
    <row r="2" spans="1:16" x14ac:dyDescent="0.2">
      <c r="A2" s="29"/>
      <c r="B2" s="29"/>
      <c r="C2" s="301" t="str">
        <f>'8a+c+n'!C2:I2</f>
        <v>Bēniņu siltināšana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'8a+c+n'!A9</f>
        <v>Tāme sastādīta  2023. gada tirgus cenās, pamatojoties uz AR daļas rasējumiem</v>
      </c>
      <c r="B9" s="298"/>
      <c r="C9" s="298"/>
      <c r="D9" s="298"/>
      <c r="E9" s="298"/>
      <c r="F9" s="298"/>
      <c r="G9" s="31"/>
      <c r="H9" s="31"/>
      <c r="I9" s="31"/>
      <c r="J9" s="299" t="s">
        <v>45</v>
      </c>
      <c r="K9" s="299"/>
      <c r="L9" s="299"/>
      <c r="M9" s="299"/>
      <c r="N9" s="300">
        <f>P24</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c r="B14" s="23"/>
      <c r="C14" s="23"/>
      <c r="D14" s="23"/>
      <c r="E14" s="45"/>
      <c r="F14" s="63"/>
      <c r="G14" s="114"/>
      <c r="H14" s="114"/>
      <c r="I14" s="114"/>
      <c r="J14" s="114"/>
      <c r="K14" s="115"/>
      <c r="L14" s="81"/>
      <c r="M14" s="114"/>
      <c r="N14" s="114"/>
      <c r="O14" s="114"/>
      <c r="P14" s="115"/>
    </row>
    <row r="15" spans="1:16" x14ac:dyDescent="0.2">
      <c r="A15" s="51"/>
      <c r="B15" s="24"/>
      <c r="C15" s="24"/>
      <c r="D15" s="24"/>
      <c r="E15" s="46"/>
      <c r="F15" s="65"/>
      <c r="G15" s="116"/>
      <c r="H15" s="116"/>
      <c r="I15" s="116"/>
      <c r="J15" s="116"/>
      <c r="K15" s="117"/>
      <c r="L15" s="82"/>
      <c r="M15" s="116"/>
      <c r="N15" s="116"/>
      <c r="O15" s="116"/>
      <c r="P15" s="117"/>
    </row>
    <row r="16" spans="1:16" x14ac:dyDescent="0.2">
      <c r="A16" s="51">
        <f>IF(P16=0,0,IF(COUNTBLANK(P16)=1,0,COUNTA($P$14:P16)))</f>
        <v>0</v>
      </c>
      <c r="B16" s="24">
        <f>IF($C$4="citu pasākumu izmaksas",IF('8a+c+n'!$Q14="C",'8a+c+n'!B14,0))</f>
        <v>0</v>
      </c>
      <c r="C16" s="24">
        <f>IF($C$4="citu pasākumu izmaksas",IF('8a+c+n'!$Q14="C",'8a+c+n'!C14,0))</f>
        <v>0</v>
      </c>
      <c r="D16" s="24">
        <f>IF($C$4="citu pasākumu izmaksas",IF('8a+c+n'!$Q14="C",'8a+c+n'!D14,0))</f>
        <v>0</v>
      </c>
      <c r="E16" s="46"/>
      <c r="F16" s="65"/>
      <c r="G16" s="116"/>
      <c r="H16" s="116">
        <f>IF($C$4="citu pasākumu izmaksas",IF('8a+c+n'!$Q14="C",'8a+c+n'!H14,0))</f>
        <v>0</v>
      </c>
      <c r="I16" s="116"/>
      <c r="J16" s="116"/>
      <c r="K16" s="117">
        <f>IF($C$4="citu pasākumu izmaksas",IF('8a+c+n'!$Q14="C",'8a+c+n'!K14,0))</f>
        <v>0</v>
      </c>
      <c r="L16" s="82">
        <f>IF($C$4="citu pasākumu izmaksas",IF('8a+c+n'!$Q14="C",'8a+c+n'!L14,0))</f>
        <v>0</v>
      </c>
      <c r="M16" s="116">
        <f>IF($C$4="citu pasākumu izmaksas",IF('8a+c+n'!$Q14="C",'8a+c+n'!M14,0))</f>
        <v>0</v>
      </c>
      <c r="N16" s="116">
        <f>IF($C$4="citu pasākumu izmaksas",IF('8a+c+n'!$Q14="C",'8a+c+n'!N14,0))</f>
        <v>0</v>
      </c>
      <c r="O16" s="116">
        <f>IF($C$4="citu pasākumu izmaksas",IF('8a+c+n'!$Q14="C",'8a+c+n'!O14,0))</f>
        <v>0</v>
      </c>
      <c r="P16" s="117">
        <f>IF($C$4="citu pasākumu izmaksas",IF('8a+c+n'!$Q14="C",'8a+c+n'!P14,0))</f>
        <v>0</v>
      </c>
    </row>
    <row r="17" spans="1:16" x14ac:dyDescent="0.2">
      <c r="A17" s="51">
        <f>IF(P17=0,0,IF(COUNTBLANK(P17)=1,0,COUNTA($P$14:P17)))</f>
        <v>0</v>
      </c>
      <c r="B17" s="24">
        <f>IF($C$4="citu pasākumu izmaksas",IF('8a+c+n'!$Q15="C",'8a+c+n'!B15,0))</f>
        <v>0</v>
      </c>
      <c r="C17" s="24">
        <f>IF($C$4="citu pasākumu izmaksas",IF('8a+c+n'!$Q15="C",'8a+c+n'!C15,0))</f>
        <v>0</v>
      </c>
      <c r="D17" s="24">
        <f>IF($C$4="citu pasākumu izmaksas",IF('8a+c+n'!$Q15="C",'8a+c+n'!D15,0))</f>
        <v>0</v>
      </c>
      <c r="E17" s="46"/>
      <c r="F17" s="65"/>
      <c r="G17" s="116"/>
      <c r="H17" s="116">
        <f>IF($C$4="citu pasākumu izmaksas",IF('8a+c+n'!$Q15="C",'8a+c+n'!H15,0))</f>
        <v>0</v>
      </c>
      <c r="I17" s="116"/>
      <c r="J17" s="116"/>
      <c r="K17" s="117">
        <f>IF($C$4="citu pasākumu izmaksas",IF('8a+c+n'!$Q15="C",'8a+c+n'!K15,0))</f>
        <v>0</v>
      </c>
      <c r="L17" s="82">
        <f>IF($C$4="citu pasākumu izmaksas",IF('8a+c+n'!$Q15="C",'8a+c+n'!L15,0))</f>
        <v>0</v>
      </c>
      <c r="M17" s="116">
        <f>IF($C$4="citu pasākumu izmaksas",IF('8a+c+n'!$Q15="C",'8a+c+n'!M15,0))</f>
        <v>0</v>
      </c>
      <c r="N17" s="116">
        <f>IF($C$4="citu pasākumu izmaksas",IF('8a+c+n'!$Q15="C",'8a+c+n'!N15,0))</f>
        <v>0</v>
      </c>
      <c r="O17" s="116">
        <f>IF($C$4="citu pasākumu izmaksas",IF('8a+c+n'!$Q15="C",'8a+c+n'!O15,0))</f>
        <v>0</v>
      </c>
      <c r="P17" s="117">
        <f>IF($C$4="citu pasākumu izmaksas",IF('8a+c+n'!$Q15="C",'8a+c+n'!P15,0))</f>
        <v>0</v>
      </c>
    </row>
    <row r="18" spans="1:16" x14ac:dyDescent="0.2">
      <c r="A18" s="51">
        <f>IF(P18=0,0,IF(COUNTBLANK(P18)=1,0,COUNTA($P$14:P18)))</f>
        <v>0</v>
      </c>
      <c r="B18" s="24">
        <f>IF($C$4="citu pasākumu izmaksas",IF('8a+c+n'!$Q16="C",'8a+c+n'!B16,0))</f>
        <v>0</v>
      </c>
      <c r="C18" s="24">
        <f>IF($C$4="citu pasākumu izmaksas",IF('8a+c+n'!$Q16="C",'8a+c+n'!C16,0))</f>
        <v>0</v>
      </c>
      <c r="D18" s="24">
        <f>IF($C$4="citu pasākumu izmaksas",IF('8a+c+n'!$Q16="C",'8a+c+n'!D16,0))</f>
        <v>0</v>
      </c>
      <c r="E18" s="46"/>
      <c r="F18" s="65"/>
      <c r="G18" s="116"/>
      <c r="H18" s="116">
        <f>IF($C$4="citu pasākumu izmaksas",IF('8a+c+n'!$Q16="C",'8a+c+n'!H16,0))</f>
        <v>0</v>
      </c>
      <c r="I18" s="116"/>
      <c r="J18" s="116"/>
      <c r="K18" s="117">
        <f>IF($C$4="citu pasākumu izmaksas",IF('8a+c+n'!$Q16="C",'8a+c+n'!K16,0))</f>
        <v>0</v>
      </c>
      <c r="L18" s="82">
        <f>IF($C$4="citu pasākumu izmaksas",IF('8a+c+n'!$Q16="C",'8a+c+n'!L16,0))</f>
        <v>0</v>
      </c>
      <c r="M18" s="116">
        <f>IF($C$4="citu pasākumu izmaksas",IF('8a+c+n'!$Q16="C",'8a+c+n'!M16,0))</f>
        <v>0</v>
      </c>
      <c r="N18" s="116">
        <f>IF($C$4="citu pasākumu izmaksas",IF('8a+c+n'!$Q16="C",'8a+c+n'!N16,0))</f>
        <v>0</v>
      </c>
      <c r="O18" s="116">
        <f>IF($C$4="citu pasākumu izmaksas",IF('8a+c+n'!$Q16="C",'8a+c+n'!O16,0))</f>
        <v>0</v>
      </c>
      <c r="P18" s="117">
        <f>IF($C$4="citu pasākumu izmaksas",IF('8a+c+n'!$Q16="C",'8a+c+n'!P16,0))</f>
        <v>0</v>
      </c>
    </row>
    <row r="19" spans="1:16" x14ac:dyDescent="0.2">
      <c r="A19" s="51">
        <f>IF(P19=0,0,IF(COUNTBLANK(P19)=1,0,COUNTA($P$14:P19)))</f>
        <v>0</v>
      </c>
      <c r="B19" s="24">
        <f>IF($C$4="citu pasākumu izmaksas",IF('8a+c+n'!$Q17="C",'8a+c+n'!B17,0))</f>
        <v>0</v>
      </c>
      <c r="C19" s="24">
        <f>IF($C$4="citu pasākumu izmaksas",IF('8a+c+n'!$Q17="C",'8a+c+n'!C17,0))</f>
        <v>0</v>
      </c>
      <c r="D19" s="24">
        <f>IF($C$4="citu pasākumu izmaksas",IF('8a+c+n'!$Q17="C",'8a+c+n'!D17,0))</f>
        <v>0</v>
      </c>
      <c r="E19" s="46"/>
      <c r="F19" s="65"/>
      <c r="G19" s="116"/>
      <c r="H19" s="116">
        <f>IF($C$4="citu pasākumu izmaksas",IF('8a+c+n'!$Q17="C",'8a+c+n'!H17,0))</f>
        <v>0</v>
      </c>
      <c r="I19" s="116"/>
      <c r="J19" s="116"/>
      <c r="K19" s="117">
        <f>IF($C$4="citu pasākumu izmaksas",IF('8a+c+n'!$Q17="C",'8a+c+n'!K17,0))</f>
        <v>0</v>
      </c>
      <c r="L19" s="82">
        <f>IF($C$4="citu pasākumu izmaksas",IF('8a+c+n'!$Q17="C",'8a+c+n'!L17,0))</f>
        <v>0</v>
      </c>
      <c r="M19" s="116">
        <f>IF($C$4="citu pasākumu izmaksas",IF('8a+c+n'!$Q17="C",'8a+c+n'!M17,0))</f>
        <v>0</v>
      </c>
      <c r="N19" s="116">
        <f>IF($C$4="citu pasākumu izmaksas",IF('8a+c+n'!$Q17="C",'8a+c+n'!N17,0))</f>
        <v>0</v>
      </c>
      <c r="O19" s="116">
        <f>IF($C$4="citu pasākumu izmaksas",IF('8a+c+n'!$Q17="C",'8a+c+n'!O17,0))</f>
        <v>0</v>
      </c>
      <c r="P19" s="117">
        <f>IF($C$4="citu pasākumu izmaksas",IF('8a+c+n'!$Q17="C",'8a+c+n'!P17,0))</f>
        <v>0</v>
      </c>
    </row>
    <row r="20" spans="1:16" x14ac:dyDescent="0.2">
      <c r="A20" s="51">
        <f>IF(P20=0,0,IF(COUNTBLANK(P20)=1,0,COUNTA($P$14:P20)))</f>
        <v>0</v>
      </c>
      <c r="B20" s="24">
        <f>IF($C$4="citu pasākumu izmaksas",IF('8a+c+n'!$Q18="C",'8a+c+n'!B18,0))</f>
        <v>0</v>
      </c>
      <c r="C20" s="24">
        <f>IF($C$4="citu pasākumu izmaksas",IF('8a+c+n'!$Q18="C",'8a+c+n'!C18,0))</f>
        <v>0</v>
      </c>
      <c r="D20" s="24">
        <f>IF($C$4="citu pasākumu izmaksas",IF('8a+c+n'!$Q18="C",'8a+c+n'!D18,0))</f>
        <v>0</v>
      </c>
      <c r="E20" s="46"/>
      <c r="F20" s="65"/>
      <c r="G20" s="116"/>
      <c r="H20" s="116">
        <f>IF($C$4="citu pasākumu izmaksas",IF('8a+c+n'!$Q18="C",'8a+c+n'!H18,0))</f>
        <v>0</v>
      </c>
      <c r="I20" s="116"/>
      <c r="J20" s="116"/>
      <c r="K20" s="117">
        <f>IF($C$4="citu pasākumu izmaksas",IF('8a+c+n'!$Q18="C",'8a+c+n'!K18,0))</f>
        <v>0</v>
      </c>
      <c r="L20" s="82">
        <f>IF($C$4="citu pasākumu izmaksas",IF('8a+c+n'!$Q18="C",'8a+c+n'!L18,0))</f>
        <v>0</v>
      </c>
      <c r="M20" s="116">
        <f>IF($C$4="citu pasākumu izmaksas",IF('8a+c+n'!$Q18="C",'8a+c+n'!M18,0))</f>
        <v>0</v>
      </c>
      <c r="N20" s="116">
        <f>IF($C$4="citu pasākumu izmaksas",IF('8a+c+n'!$Q18="C",'8a+c+n'!N18,0))</f>
        <v>0</v>
      </c>
      <c r="O20" s="116">
        <f>IF($C$4="citu pasākumu izmaksas",IF('8a+c+n'!$Q18="C",'8a+c+n'!O18,0))</f>
        <v>0</v>
      </c>
      <c r="P20" s="117">
        <f>IF($C$4="citu pasākumu izmaksas",IF('8a+c+n'!$Q18="C",'8a+c+n'!P18,0))</f>
        <v>0</v>
      </c>
    </row>
    <row r="21" spans="1:16" x14ac:dyDescent="0.2">
      <c r="A21" s="51">
        <f>IF(P21=0,0,IF(COUNTBLANK(P21)=1,0,COUNTA($P$14:P21)))</f>
        <v>0</v>
      </c>
      <c r="B21" s="24">
        <f>IF($C$4="citu pasākumu izmaksas",IF('8a+c+n'!$Q19="C",'8a+c+n'!B19,0))</f>
        <v>0</v>
      </c>
      <c r="C21" s="24">
        <f>IF($C$4="citu pasākumu izmaksas",IF('8a+c+n'!$Q19="C",'8a+c+n'!C19,0))</f>
        <v>0</v>
      </c>
      <c r="D21" s="24">
        <f>IF($C$4="citu pasākumu izmaksas",IF('8a+c+n'!$Q19="C",'8a+c+n'!D19,0))</f>
        <v>0</v>
      </c>
      <c r="E21" s="46"/>
      <c r="F21" s="65"/>
      <c r="G21" s="116"/>
      <c r="H21" s="116">
        <f>IF($C$4="citu pasākumu izmaksas",IF('8a+c+n'!$Q19="C",'8a+c+n'!H19,0))</f>
        <v>0</v>
      </c>
      <c r="I21" s="116"/>
      <c r="J21" s="116"/>
      <c r="K21" s="117">
        <f>IF($C$4="citu pasākumu izmaksas",IF('8a+c+n'!$Q19="C",'8a+c+n'!K19,0))</f>
        <v>0</v>
      </c>
      <c r="L21" s="82">
        <f>IF($C$4="citu pasākumu izmaksas",IF('8a+c+n'!$Q19="C",'8a+c+n'!L19,0))</f>
        <v>0</v>
      </c>
      <c r="M21" s="116">
        <f>IF($C$4="citu pasākumu izmaksas",IF('8a+c+n'!$Q19="C",'8a+c+n'!M19,0))</f>
        <v>0</v>
      </c>
      <c r="N21" s="116">
        <f>IF($C$4="citu pasākumu izmaksas",IF('8a+c+n'!$Q19="C",'8a+c+n'!N19,0))</f>
        <v>0</v>
      </c>
      <c r="O21" s="116">
        <f>IF($C$4="citu pasākumu izmaksas",IF('8a+c+n'!$Q19="C",'8a+c+n'!O19,0))</f>
        <v>0</v>
      </c>
      <c r="P21" s="117">
        <f>IF($C$4="citu pasākumu izmaksas",IF('8a+c+n'!$Q19="C",'8a+c+n'!P19,0))</f>
        <v>0</v>
      </c>
    </row>
    <row r="22" spans="1:16" x14ac:dyDescent="0.2">
      <c r="A22" s="51">
        <f>IF(P22=0,0,IF(COUNTBLANK(P22)=1,0,COUNTA($P$14:P22)))</f>
        <v>0</v>
      </c>
      <c r="B22" s="24">
        <f>IF($C$4="citu pasākumu izmaksas",IF('8a+c+n'!$Q20="C",'8a+c+n'!B20,0))</f>
        <v>0</v>
      </c>
      <c r="C22" s="24">
        <f>IF($C$4="citu pasākumu izmaksas",IF('8a+c+n'!$Q20="C",'8a+c+n'!C20,0))</f>
        <v>0</v>
      </c>
      <c r="D22" s="24">
        <f>IF($C$4="citu pasākumu izmaksas",IF('8a+c+n'!$Q20="C",'8a+c+n'!D20,0))</f>
        <v>0</v>
      </c>
      <c r="E22" s="46"/>
      <c r="F22" s="65"/>
      <c r="G22" s="116"/>
      <c r="H22" s="116">
        <f>IF($C$4="citu pasākumu izmaksas",IF('8a+c+n'!$Q20="C",'8a+c+n'!H20,0))</f>
        <v>0</v>
      </c>
      <c r="I22" s="116"/>
      <c r="J22" s="116"/>
      <c r="K22" s="117">
        <f>IF($C$4="citu pasākumu izmaksas",IF('8a+c+n'!$Q20="C",'8a+c+n'!K20,0))</f>
        <v>0</v>
      </c>
      <c r="L22" s="82">
        <f>IF($C$4="citu pasākumu izmaksas",IF('8a+c+n'!$Q20="C",'8a+c+n'!L20,0))</f>
        <v>0</v>
      </c>
      <c r="M22" s="116">
        <f>IF($C$4="citu pasākumu izmaksas",IF('8a+c+n'!$Q20="C",'8a+c+n'!M20,0))</f>
        <v>0</v>
      </c>
      <c r="N22" s="116">
        <f>IF($C$4="citu pasākumu izmaksas",IF('8a+c+n'!$Q20="C",'8a+c+n'!N20,0))</f>
        <v>0</v>
      </c>
      <c r="O22" s="116">
        <f>IF($C$4="citu pasākumu izmaksas",IF('8a+c+n'!$Q20="C",'8a+c+n'!O20,0))</f>
        <v>0</v>
      </c>
      <c r="P22" s="117">
        <f>IF($C$4="citu pasākumu izmaksas",IF('8a+c+n'!$Q20="C",'8a+c+n'!P20,0))</f>
        <v>0</v>
      </c>
    </row>
    <row r="23" spans="1:16" ht="12" thickBot="1" x14ac:dyDescent="0.25">
      <c r="A23" s="51">
        <f>IF(P23=0,0,IF(COUNTBLANK(P23)=1,0,COUNTA($P$14:P23)))</f>
        <v>0</v>
      </c>
      <c r="B23" s="24">
        <f>IF($C$4="citu pasākumu izmaksas",IF('8a+c+n'!$Q21="C",'8a+c+n'!B21,0))</f>
        <v>0</v>
      </c>
      <c r="C23" s="24">
        <f>IF($C$4="citu pasākumu izmaksas",IF('8a+c+n'!$Q21="C",'8a+c+n'!C21,0))</f>
        <v>0</v>
      </c>
      <c r="D23" s="24">
        <f>IF($C$4="citu pasākumu izmaksas",IF('8a+c+n'!$Q21="C",'8a+c+n'!D21,0))</f>
        <v>0</v>
      </c>
      <c r="E23" s="46"/>
      <c r="F23" s="65"/>
      <c r="G23" s="116"/>
      <c r="H23" s="116">
        <f>IF($C$4="citu pasākumu izmaksas",IF('8a+c+n'!$Q21="C",'8a+c+n'!H21,0))</f>
        <v>0</v>
      </c>
      <c r="I23" s="116"/>
      <c r="J23" s="116"/>
      <c r="K23" s="117">
        <f>IF($C$4="citu pasākumu izmaksas",IF('8a+c+n'!$Q21="C",'8a+c+n'!K21,0))</f>
        <v>0</v>
      </c>
      <c r="L23" s="82">
        <f>IF($C$4="citu pasākumu izmaksas",IF('8a+c+n'!$Q21="C",'8a+c+n'!L21,0))</f>
        <v>0</v>
      </c>
      <c r="M23" s="116">
        <f>IF($C$4="citu pasākumu izmaksas",IF('8a+c+n'!$Q21="C",'8a+c+n'!M21,0))</f>
        <v>0</v>
      </c>
      <c r="N23" s="116">
        <f>IF($C$4="citu pasākumu izmaksas",IF('8a+c+n'!$Q21="C",'8a+c+n'!N21,0))</f>
        <v>0</v>
      </c>
      <c r="O23" s="116">
        <f>IF($C$4="citu pasākumu izmaksas",IF('8a+c+n'!$Q21="C",'8a+c+n'!O21,0))</f>
        <v>0</v>
      </c>
      <c r="P23" s="117">
        <f>IF($C$4="citu pasākumu izmaksas",IF('8a+c+n'!$Q21="C",'8a+c+n'!P21,0))</f>
        <v>0</v>
      </c>
    </row>
    <row r="24" spans="1:16" ht="12" customHeight="1" thickBot="1" x14ac:dyDescent="0.25">
      <c r="A24" s="286" t="s">
        <v>62</v>
      </c>
      <c r="B24" s="287"/>
      <c r="C24" s="287"/>
      <c r="D24" s="287"/>
      <c r="E24" s="287"/>
      <c r="F24" s="287"/>
      <c r="G24" s="287"/>
      <c r="H24" s="287"/>
      <c r="I24" s="287"/>
      <c r="J24" s="287"/>
      <c r="K24" s="288"/>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89">
        <f>'Kops c'!C36:H36</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89">
        <f>'Kops c'!C41:H41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c'!C44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129"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28" priority="1" operator="equal">
      <formula>0</formula>
    </cfRule>
  </conditionalFormatting>
  <conditionalFormatting sqref="C2:I2 D5:L8 N9:O9 L24:P24 C27:H27 C32:H32 C35">
    <cfRule type="cellIs" dxfId="127"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30"/>
  <sheetViews>
    <sheetView topLeftCell="A8" workbookViewId="0">
      <selection activeCell="I23" sqref="I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'8a+c+n'!D1</f>
        <v>8</v>
      </c>
      <c r="E1" s="22"/>
      <c r="F1" s="22"/>
      <c r="G1" s="22"/>
      <c r="H1" s="22"/>
      <c r="I1" s="22"/>
      <c r="J1" s="22"/>
      <c r="N1" s="26"/>
      <c r="O1" s="27"/>
      <c r="P1" s="28"/>
    </row>
    <row r="2" spans="1:16" x14ac:dyDescent="0.2">
      <c r="A2" s="29"/>
      <c r="B2" s="29"/>
      <c r="C2" s="301" t="str">
        <f>'8a+c+n'!C2:I2</f>
        <v>Bēniņu siltināšana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'8a+c+n'!A9</f>
        <v>Tāme sastādīta  2023. gada tirgus cenās, pamatojoties uz AR daļas rasējumiem</v>
      </c>
      <c r="B9" s="298"/>
      <c r="C9" s="298"/>
      <c r="D9" s="298"/>
      <c r="E9" s="298"/>
      <c r="F9" s="298"/>
      <c r="G9" s="31"/>
      <c r="H9" s="31"/>
      <c r="I9" s="31"/>
      <c r="J9" s="299" t="s">
        <v>45</v>
      </c>
      <c r="K9" s="299"/>
      <c r="L9" s="299"/>
      <c r="M9" s="299"/>
      <c r="N9" s="300">
        <f>P18</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c r="B14" s="23"/>
      <c r="C14" s="23"/>
      <c r="D14" s="23"/>
      <c r="E14" s="45"/>
      <c r="F14" s="63"/>
      <c r="G14" s="114"/>
      <c r="H14" s="114"/>
      <c r="I14" s="114"/>
      <c r="J14" s="114"/>
      <c r="K14" s="115"/>
      <c r="L14" s="81"/>
      <c r="M14" s="114"/>
      <c r="N14" s="114"/>
      <c r="O14" s="114"/>
      <c r="P14" s="115"/>
    </row>
    <row r="15" spans="1:16" x14ac:dyDescent="0.2">
      <c r="A15" s="51">
        <f>IF(P15=0,0,IF(COUNTBLANK(P15)=1,0,COUNTA($P$14:P15)))</f>
        <v>0</v>
      </c>
      <c r="B15" s="24">
        <f>IF($C$4="Neattiecināmās izmaksas",IF('[1]8a+c+n'!$Q18="N",'[1]8a+c+n'!B18,0))</f>
        <v>0</v>
      </c>
      <c r="C15" s="24">
        <f>IF($C$4="Neattiecināmās izmaksas",IF('[1]8a+c+n'!$Q18="N",'[1]8a+c+n'!C18,0))</f>
        <v>0</v>
      </c>
      <c r="D15" s="24">
        <f>IF($C$4="Neattiecināmās izmaksas",IF('[1]8a+c+n'!$Q18="N",'[1]8a+c+n'!D18,0))</f>
        <v>0</v>
      </c>
      <c r="E15" s="46"/>
      <c r="F15" s="65"/>
      <c r="G15" s="116"/>
      <c r="H15" s="116">
        <f>IF($C$4="Neattiecināmās izmaksas",IF('[1]8a+c+n'!$Q18="N",'[1]8a+c+n'!H18,0))</f>
        <v>0</v>
      </c>
      <c r="I15" s="116"/>
      <c r="J15" s="116"/>
      <c r="K15" s="117">
        <f>IF($C$4="Neattiecināmās izmaksas",IF('[1]8a+c+n'!$Q18="N",'[1]8a+c+n'!K18,0))</f>
        <v>0</v>
      </c>
      <c r="L15" s="82">
        <f>IF($C$4="Neattiecināmās izmaksas",IF('[1]8a+c+n'!$Q18="N",'[1]8a+c+n'!L18,0))</f>
        <v>0</v>
      </c>
      <c r="M15" s="116">
        <f>IF($C$4="Neattiecināmās izmaksas",IF('[1]8a+c+n'!$Q18="N",'[1]8a+c+n'!M18,0))</f>
        <v>0</v>
      </c>
      <c r="N15" s="116">
        <f>IF($C$4="Neattiecināmās izmaksas",IF('[1]8a+c+n'!$Q18="N",'[1]8a+c+n'!N18,0))</f>
        <v>0</v>
      </c>
      <c r="O15" s="116">
        <f>IF($C$4="Neattiecināmās izmaksas",IF('[1]8a+c+n'!$Q18="N",'[1]8a+c+n'!O18,0))</f>
        <v>0</v>
      </c>
      <c r="P15" s="117">
        <f>IF($C$4="Neattiecināmās izmaksas",IF('[1]8a+c+n'!$Q18="N",'[1]8a+c+n'!P18,0))</f>
        <v>0</v>
      </c>
    </row>
    <row r="16" spans="1:16" x14ac:dyDescent="0.2">
      <c r="A16" s="51">
        <f>IF(P16=0,0,IF(COUNTBLANK(P16)=1,0,COUNTA($P$14:P16)))</f>
        <v>0</v>
      </c>
      <c r="B16" s="24">
        <f>IF($C$4="Neattiecināmās izmaksas",IF('[1]8a+c+n'!$Q19="N",'[1]8a+c+n'!B19,0))</f>
        <v>0</v>
      </c>
      <c r="C16" s="24">
        <f>IF($C$4="Neattiecināmās izmaksas",IF('[1]8a+c+n'!$Q19="N",'[1]8a+c+n'!C19,0))</f>
        <v>0</v>
      </c>
      <c r="D16" s="24">
        <f>IF($C$4="Neattiecināmās izmaksas",IF('[1]8a+c+n'!$Q19="N",'[1]8a+c+n'!D19,0))</f>
        <v>0</v>
      </c>
      <c r="E16" s="46"/>
      <c r="F16" s="65"/>
      <c r="G16" s="116"/>
      <c r="H16" s="116">
        <f>IF($C$4="Neattiecināmās izmaksas",IF('[1]8a+c+n'!$Q19="N",'[1]8a+c+n'!H19,0))</f>
        <v>0</v>
      </c>
      <c r="I16" s="116"/>
      <c r="J16" s="116"/>
      <c r="K16" s="117">
        <f>IF($C$4="Neattiecināmās izmaksas",IF('[1]8a+c+n'!$Q19="N",'[1]8a+c+n'!K19,0))</f>
        <v>0</v>
      </c>
      <c r="L16" s="82">
        <f>IF($C$4="Neattiecināmās izmaksas",IF('[1]8a+c+n'!$Q19="N",'[1]8a+c+n'!L19,0))</f>
        <v>0</v>
      </c>
      <c r="M16" s="116">
        <f>IF($C$4="Neattiecināmās izmaksas",IF('[1]8a+c+n'!$Q19="N",'[1]8a+c+n'!M19,0))</f>
        <v>0</v>
      </c>
      <c r="N16" s="116">
        <f>IF($C$4="Neattiecināmās izmaksas",IF('[1]8a+c+n'!$Q19="N",'[1]8a+c+n'!N19,0))</f>
        <v>0</v>
      </c>
      <c r="O16" s="116">
        <f>IF($C$4="Neattiecināmās izmaksas",IF('[1]8a+c+n'!$Q19="N",'[1]8a+c+n'!O19,0))</f>
        <v>0</v>
      </c>
      <c r="P16" s="117">
        <f>IF($C$4="Neattiecināmās izmaksas",IF('[1]8a+c+n'!$Q19="N",'[1]8a+c+n'!P19,0))</f>
        <v>0</v>
      </c>
    </row>
    <row r="17" spans="1:16" ht="34.5" thickBot="1" x14ac:dyDescent="0.25">
      <c r="A17" s="51">
        <f>IF(P15=0,0,IF(COUNTBLANK(P15)=1,0,COUNTA($P$14:P15)))</f>
        <v>0</v>
      </c>
      <c r="B17" s="24" t="str">
        <f>IF($C$4="Neattiecināmās izmaksas",IF('8a+c+n'!$Q26="N",'8a+c+n'!B26,0))</f>
        <v>09-00000</v>
      </c>
      <c r="C17" s="24" t="str">
        <f>IF($C$4="Neattiecināmās izmaksas",IF('8a+c+n'!$Q26="N",'8a+c+n'!C26,0))</f>
        <v>Iekštelpu flīzes jaunizveidotiem pakāpieniem, pretslīdes koeficiens R11. Tips un tonis saskaņojams ar Pasūtītāju</v>
      </c>
      <c r="D17" s="24" t="str">
        <f>IF($C$4="Neattiecināmās izmaksas",IF('8a+c+n'!$Q26="N",'8a+c+n'!D26,0))</f>
        <v>m2</v>
      </c>
      <c r="E17" s="46"/>
      <c r="F17" s="65"/>
      <c r="G17" s="116"/>
      <c r="H17" s="116">
        <f>IF($C$4="Neattiecināmās izmaksas",IF('8a+c+n'!$Q26="N",'8a+c+n'!H26,0))</f>
        <v>0</v>
      </c>
      <c r="I17" s="116"/>
      <c r="J17" s="116"/>
      <c r="K17" s="117">
        <f>IF($C$4="Neattiecināmās izmaksas",IF('8a+c+n'!$Q26="N",'8a+c+n'!K26,0))</f>
        <v>0</v>
      </c>
      <c r="L17" s="82">
        <f>IF($C$4="Neattiecināmās izmaksas",IF('8a+c+n'!$Q26="N",'8a+c+n'!L26,0))</f>
        <v>0</v>
      </c>
      <c r="M17" s="116">
        <f>IF($C$4="Neattiecināmās izmaksas",IF('8a+c+n'!$Q26="N",'8a+c+n'!M26,0))</f>
        <v>0</v>
      </c>
      <c r="N17" s="116">
        <f>IF($C$4="Neattiecināmās izmaksas",IF('8a+c+n'!$Q26="N",'8a+c+n'!N26,0))</f>
        <v>0</v>
      </c>
      <c r="O17" s="116">
        <f>IF($C$4="Neattiecināmās izmaksas",IF('8a+c+n'!$Q26="N",'8a+c+n'!O26,0))</f>
        <v>0</v>
      </c>
      <c r="P17" s="117">
        <f>IF($C$4="Neattiecināmās izmaksas",IF('8a+c+n'!$Q26="N",'8a+c+n'!P26,0))</f>
        <v>0</v>
      </c>
    </row>
    <row r="18" spans="1:16" ht="12" customHeight="1" thickBot="1" x14ac:dyDescent="0.25">
      <c r="A18" s="286" t="s">
        <v>62</v>
      </c>
      <c r="B18" s="287"/>
      <c r="C18" s="287"/>
      <c r="D18" s="287"/>
      <c r="E18" s="287"/>
      <c r="F18" s="287"/>
      <c r="G18" s="287"/>
      <c r="H18" s="287"/>
      <c r="I18" s="287"/>
      <c r="J18" s="287"/>
      <c r="K18" s="288"/>
      <c r="L18" s="130">
        <f>SUM(L14:L17)</f>
        <v>0</v>
      </c>
      <c r="M18" s="131">
        <f>SUM(M14:M17)</f>
        <v>0</v>
      </c>
      <c r="N18" s="131">
        <f>SUM(N14:N17)</f>
        <v>0</v>
      </c>
      <c r="O18" s="131">
        <f>SUM(O14:O17)</f>
        <v>0</v>
      </c>
      <c r="P18" s="132">
        <f>SUM(P14:P17)</f>
        <v>0</v>
      </c>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 t="s">
        <v>14</v>
      </c>
      <c r="B21" s="16"/>
      <c r="C21" s="289">
        <f>'Kops n'!C36:H36</f>
        <v>0</v>
      </c>
      <c r="D21" s="289"/>
      <c r="E21" s="289"/>
      <c r="F21" s="289"/>
      <c r="G21" s="289"/>
      <c r="H21" s="289"/>
      <c r="I21" s="16"/>
      <c r="J21" s="16"/>
      <c r="K21" s="16"/>
      <c r="L21" s="16"/>
      <c r="M21" s="16"/>
      <c r="N21" s="16"/>
      <c r="O21" s="16"/>
      <c r="P21" s="16"/>
    </row>
    <row r="22" spans="1:16" x14ac:dyDescent="0.2">
      <c r="A22" s="16"/>
      <c r="B22" s="16"/>
      <c r="C22" s="215" t="s">
        <v>15</v>
      </c>
      <c r="D22" s="215"/>
      <c r="E22" s="215"/>
      <c r="F22" s="215"/>
      <c r="G22" s="215"/>
      <c r="H22" s="215"/>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237" t="str">
        <f>'Kops n'!A39:D39</f>
        <v>Tāme sastādīta 2023. gada __. __________</v>
      </c>
      <c r="B24" s="238"/>
      <c r="C24" s="238"/>
      <c r="D24" s="238"/>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41</v>
      </c>
      <c r="B26" s="16"/>
      <c r="C26" s="289">
        <f>'Kops n'!C41:H41</f>
        <v>0</v>
      </c>
      <c r="D26" s="289"/>
      <c r="E26" s="289"/>
      <c r="F26" s="289"/>
      <c r="G26" s="289"/>
      <c r="H26" s="289"/>
      <c r="I26" s="16"/>
      <c r="J26" s="16"/>
      <c r="K26" s="16"/>
      <c r="L26" s="16"/>
      <c r="M26" s="16"/>
      <c r="N26" s="16"/>
      <c r="O26" s="16"/>
      <c r="P26" s="16"/>
    </row>
    <row r="27" spans="1:16" x14ac:dyDescent="0.2">
      <c r="A27" s="16"/>
      <c r="B27" s="16"/>
      <c r="C27" s="215" t="s">
        <v>15</v>
      </c>
      <c r="D27" s="215"/>
      <c r="E27" s="215"/>
      <c r="F27" s="215"/>
      <c r="G27" s="215"/>
      <c r="H27" s="215"/>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78" t="s">
        <v>16</v>
      </c>
      <c r="B29" s="42"/>
      <c r="C29" s="84">
        <f>'Kops n'!C44</f>
        <v>0</v>
      </c>
      <c r="D29" s="42"/>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sheetData>
  <mergeCells count="23">
    <mergeCell ref="C2:I2"/>
    <mergeCell ref="C3:I3"/>
    <mergeCell ref="C4:I4"/>
    <mergeCell ref="D5:L5"/>
    <mergeCell ref="D6:L6"/>
    <mergeCell ref="D8:L8"/>
    <mergeCell ref="A9:F9"/>
    <mergeCell ref="J9:M9"/>
    <mergeCell ref="N9:O9"/>
    <mergeCell ref="D7:L7"/>
    <mergeCell ref="C27:H27"/>
    <mergeCell ref="L12:P12"/>
    <mergeCell ref="A18:K18"/>
    <mergeCell ref="C21:H21"/>
    <mergeCell ref="C22:H22"/>
    <mergeCell ref="A24:D24"/>
    <mergeCell ref="C26:H26"/>
    <mergeCell ref="A12:A13"/>
    <mergeCell ref="B12:B13"/>
    <mergeCell ref="C12:C13"/>
    <mergeCell ref="D12:D13"/>
    <mergeCell ref="E12:E13"/>
    <mergeCell ref="F12:K12"/>
  </mergeCells>
  <conditionalFormatting sqref="A18:K18">
    <cfRule type="containsText" dxfId="126" priority="7"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25" priority="2" operator="equal">
      <formula>0</formula>
    </cfRule>
  </conditionalFormatting>
  <conditionalFormatting sqref="C2:I2 D5:L8 N9:O9 L18:P18 C21:H21 C26:H26 C29">
    <cfRule type="cellIs" dxfId="124" priority="6"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6"/>
  <sheetViews>
    <sheetView topLeftCell="A8" workbookViewId="0">
      <selection activeCell="I14" sqref="I14:J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9</v>
      </c>
      <c r="E1" s="22"/>
      <c r="F1" s="22"/>
      <c r="G1" s="22"/>
      <c r="H1" s="22"/>
      <c r="I1" s="22"/>
      <c r="J1" s="22"/>
      <c r="N1" s="26"/>
      <c r="O1" s="27"/>
      <c r="P1" s="28"/>
    </row>
    <row r="2" spans="1:17" x14ac:dyDescent="0.2">
      <c r="A2" s="29"/>
      <c r="B2" s="29"/>
      <c r="C2" s="301" t="s">
        <v>438</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427</v>
      </c>
      <c r="B9" s="298"/>
      <c r="C9" s="298"/>
      <c r="D9" s="298"/>
      <c r="E9" s="298"/>
      <c r="F9" s="298"/>
      <c r="G9" s="31"/>
      <c r="H9" s="31"/>
      <c r="I9" s="31"/>
      <c r="J9" s="299" t="s">
        <v>45</v>
      </c>
      <c r="K9" s="299"/>
      <c r="L9" s="299"/>
      <c r="M9" s="299"/>
      <c r="N9" s="300">
        <f>P24</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182</v>
      </c>
      <c r="D14" s="23"/>
      <c r="E14" s="45"/>
      <c r="F14" s="71"/>
      <c r="G14" s="134"/>
      <c r="H14" s="108">
        <f>F14*G14</f>
        <v>0</v>
      </c>
      <c r="I14" s="134"/>
      <c r="J14" s="134"/>
      <c r="K14" s="112">
        <f>SUM(H14:J14)</f>
        <v>0</v>
      </c>
      <c r="L14" s="71">
        <f>E14*F14</f>
        <v>0</v>
      </c>
      <c r="M14" s="108">
        <f>H14*E14</f>
        <v>0</v>
      </c>
      <c r="N14" s="108">
        <f>I14*E14</f>
        <v>0</v>
      </c>
      <c r="O14" s="108">
        <f>J14*E14</f>
        <v>0</v>
      </c>
      <c r="P14" s="109">
        <f>SUM(M14:O14)</f>
        <v>0</v>
      </c>
      <c r="Q14" s="57"/>
    </row>
    <row r="15" spans="1:17" ht="22.5" x14ac:dyDescent="0.2">
      <c r="A15" s="36">
        <v>1</v>
      </c>
      <c r="B15" s="24" t="s">
        <v>183</v>
      </c>
      <c r="C15" s="40" t="s">
        <v>184</v>
      </c>
      <c r="D15" s="24" t="s">
        <v>76</v>
      </c>
      <c r="E15" s="46">
        <v>80</v>
      </c>
      <c r="F15" s="41"/>
      <c r="G15" s="147"/>
      <c r="H15" s="110">
        <f>F15*G15</f>
        <v>0</v>
      </c>
      <c r="I15" s="135"/>
      <c r="J15" s="135"/>
      <c r="K15" s="113">
        <f t="shared" ref="K15:K22" si="0">SUM(H15:J15)</f>
        <v>0</v>
      </c>
      <c r="L15" s="41">
        <f t="shared" ref="L15:L23" si="1">E15*F15</f>
        <v>0</v>
      </c>
      <c r="M15" s="110">
        <f t="shared" ref="M15:M23" si="2">H15*E15</f>
        <v>0</v>
      </c>
      <c r="N15" s="110">
        <f t="shared" ref="N15:N23" si="3">I15*E15</f>
        <v>0</v>
      </c>
      <c r="O15" s="110">
        <f t="shared" ref="O15:O23" si="4">J15*E15</f>
        <v>0</v>
      </c>
      <c r="P15" s="111">
        <f t="shared" ref="P15:P22" si="5">SUM(M15:O15)</f>
        <v>0</v>
      </c>
      <c r="Q15" s="61" t="s">
        <v>46</v>
      </c>
    </row>
    <row r="16" spans="1:17" ht="22.5" x14ac:dyDescent="0.2">
      <c r="A16" s="36">
        <v>2</v>
      </c>
      <c r="B16" s="24" t="s">
        <v>183</v>
      </c>
      <c r="C16" s="40" t="s">
        <v>185</v>
      </c>
      <c r="D16" s="24" t="s">
        <v>186</v>
      </c>
      <c r="E16" s="46">
        <v>4</v>
      </c>
      <c r="F16" s="41"/>
      <c r="G16" s="147"/>
      <c r="H16" s="110">
        <f t="shared" ref="H16:H23" si="6">F16*G16</f>
        <v>0</v>
      </c>
      <c r="I16" s="135"/>
      <c r="J16" s="135"/>
      <c r="K16" s="113">
        <f t="shared" si="0"/>
        <v>0</v>
      </c>
      <c r="L16" s="41">
        <f t="shared" si="1"/>
        <v>0</v>
      </c>
      <c r="M16" s="110">
        <f t="shared" si="2"/>
        <v>0</v>
      </c>
      <c r="N16" s="110">
        <f t="shared" si="3"/>
        <v>0</v>
      </c>
      <c r="O16" s="110">
        <f t="shared" si="4"/>
        <v>0</v>
      </c>
      <c r="P16" s="111">
        <f t="shared" si="5"/>
        <v>0</v>
      </c>
      <c r="Q16" s="61" t="s">
        <v>46</v>
      </c>
    </row>
    <row r="17" spans="1:17" ht="22.5" x14ac:dyDescent="0.2">
      <c r="A17" s="36">
        <v>3</v>
      </c>
      <c r="B17" s="24" t="s">
        <v>183</v>
      </c>
      <c r="C17" s="40" t="s">
        <v>187</v>
      </c>
      <c r="D17" s="24" t="s">
        <v>186</v>
      </c>
      <c r="E17" s="46">
        <v>12</v>
      </c>
      <c r="F17" s="41"/>
      <c r="G17" s="147"/>
      <c r="H17" s="110">
        <f t="shared" si="6"/>
        <v>0</v>
      </c>
      <c r="I17" s="135"/>
      <c r="J17" s="135"/>
      <c r="K17" s="113">
        <f t="shared" si="0"/>
        <v>0</v>
      </c>
      <c r="L17" s="41">
        <f t="shared" si="1"/>
        <v>0</v>
      </c>
      <c r="M17" s="110">
        <f t="shared" si="2"/>
        <v>0</v>
      </c>
      <c r="N17" s="110">
        <f t="shared" si="3"/>
        <v>0</v>
      </c>
      <c r="O17" s="110">
        <f t="shared" si="4"/>
        <v>0</v>
      </c>
      <c r="P17" s="111">
        <f t="shared" si="5"/>
        <v>0</v>
      </c>
      <c r="Q17" s="61" t="s">
        <v>46</v>
      </c>
    </row>
    <row r="18" spans="1:17" ht="22.5" x14ac:dyDescent="0.2">
      <c r="A18" s="36">
        <v>4</v>
      </c>
      <c r="B18" s="24" t="s">
        <v>183</v>
      </c>
      <c r="C18" s="40" t="s">
        <v>188</v>
      </c>
      <c r="D18" s="24" t="s">
        <v>68</v>
      </c>
      <c r="E18" s="46">
        <v>1</v>
      </c>
      <c r="F18" s="41"/>
      <c r="G18" s="147"/>
      <c r="H18" s="110">
        <f t="shared" si="6"/>
        <v>0</v>
      </c>
      <c r="I18" s="135"/>
      <c r="J18" s="135"/>
      <c r="K18" s="113">
        <f t="shared" si="0"/>
        <v>0</v>
      </c>
      <c r="L18" s="41">
        <f t="shared" si="1"/>
        <v>0</v>
      </c>
      <c r="M18" s="110">
        <f t="shared" si="2"/>
        <v>0</v>
      </c>
      <c r="N18" s="110">
        <f t="shared" si="3"/>
        <v>0</v>
      </c>
      <c r="O18" s="110">
        <f t="shared" si="4"/>
        <v>0</v>
      </c>
      <c r="P18" s="111">
        <f t="shared" si="5"/>
        <v>0</v>
      </c>
      <c r="Q18" s="61" t="s">
        <v>46</v>
      </c>
    </row>
    <row r="19" spans="1:17" ht="22.5" x14ac:dyDescent="0.2">
      <c r="A19" s="36">
        <v>5</v>
      </c>
      <c r="B19" s="24" t="s">
        <v>183</v>
      </c>
      <c r="C19" s="40" t="s">
        <v>189</v>
      </c>
      <c r="D19" s="24" t="s">
        <v>66</v>
      </c>
      <c r="E19" s="46">
        <v>120</v>
      </c>
      <c r="F19" s="41"/>
      <c r="G19" s="147"/>
      <c r="H19" s="110">
        <f t="shared" si="6"/>
        <v>0</v>
      </c>
      <c r="I19" s="135"/>
      <c r="J19" s="135"/>
      <c r="K19" s="113">
        <f t="shared" si="0"/>
        <v>0</v>
      </c>
      <c r="L19" s="41">
        <f t="shared" si="1"/>
        <v>0</v>
      </c>
      <c r="M19" s="110">
        <f t="shared" si="2"/>
        <v>0</v>
      </c>
      <c r="N19" s="110">
        <f t="shared" si="3"/>
        <v>0</v>
      </c>
      <c r="O19" s="110">
        <f t="shared" si="4"/>
        <v>0</v>
      </c>
      <c r="P19" s="111">
        <f t="shared" si="5"/>
        <v>0</v>
      </c>
      <c r="Q19" s="61" t="s">
        <v>46</v>
      </c>
    </row>
    <row r="20" spans="1:17" ht="22.5" x14ac:dyDescent="0.2">
      <c r="A20" s="36">
        <v>6</v>
      </c>
      <c r="B20" s="24" t="s">
        <v>183</v>
      </c>
      <c r="C20" s="40" t="s">
        <v>190</v>
      </c>
      <c r="D20" s="24" t="s">
        <v>66</v>
      </c>
      <c r="E20" s="46">
        <v>120</v>
      </c>
      <c r="F20" s="41"/>
      <c r="G20" s="147"/>
      <c r="H20" s="110">
        <f t="shared" si="6"/>
        <v>0</v>
      </c>
      <c r="I20" s="135"/>
      <c r="J20" s="135"/>
      <c r="K20" s="113">
        <f t="shared" si="0"/>
        <v>0</v>
      </c>
      <c r="L20" s="41">
        <f t="shared" si="1"/>
        <v>0</v>
      </c>
      <c r="M20" s="110">
        <f t="shared" si="2"/>
        <v>0</v>
      </c>
      <c r="N20" s="110">
        <f t="shared" si="3"/>
        <v>0</v>
      </c>
      <c r="O20" s="110">
        <f t="shared" si="4"/>
        <v>0</v>
      </c>
      <c r="P20" s="111">
        <f t="shared" si="5"/>
        <v>0</v>
      </c>
      <c r="Q20" s="61" t="s">
        <v>46</v>
      </c>
    </row>
    <row r="21" spans="1:17" ht="22.5" x14ac:dyDescent="0.2">
      <c r="A21" s="36">
        <v>7</v>
      </c>
      <c r="B21" s="24" t="s">
        <v>183</v>
      </c>
      <c r="C21" s="40" t="s">
        <v>191</v>
      </c>
      <c r="D21" s="24" t="s">
        <v>192</v>
      </c>
      <c r="E21" s="46">
        <v>1</v>
      </c>
      <c r="F21" s="41"/>
      <c r="G21" s="147"/>
      <c r="H21" s="110">
        <f t="shared" si="6"/>
        <v>0</v>
      </c>
      <c r="I21" s="135"/>
      <c r="J21" s="135"/>
      <c r="K21" s="113">
        <f t="shared" si="0"/>
        <v>0</v>
      </c>
      <c r="L21" s="41">
        <f t="shared" si="1"/>
        <v>0</v>
      </c>
      <c r="M21" s="110">
        <f t="shared" si="2"/>
        <v>0</v>
      </c>
      <c r="N21" s="110">
        <f t="shared" si="3"/>
        <v>0</v>
      </c>
      <c r="O21" s="110">
        <f t="shared" si="4"/>
        <v>0</v>
      </c>
      <c r="P21" s="111">
        <f t="shared" si="5"/>
        <v>0</v>
      </c>
      <c r="Q21" s="61" t="s">
        <v>47</v>
      </c>
    </row>
    <row r="22" spans="1:17" ht="22.5" x14ac:dyDescent="0.2">
      <c r="A22" s="36">
        <v>8</v>
      </c>
      <c r="B22" s="24" t="s">
        <v>183</v>
      </c>
      <c r="C22" s="40" t="s">
        <v>193</v>
      </c>
      <c r="D22" s="24" t="s">
        <v>70</v>
      </c>
      <c r="E22" s="46">
        <v>3</v>
      </c>
      <c r="F22" s="41"/>
      <c r="G22" s="147"/>
      <c r="H22" s="110">
        <f t="shared" si="6"/>
        <v>0</v>
      </c>
      <c r="I22" s="135"/>
      <c r="J22" s="135"/>
      <c r="K22" s="113">
        <f t="shared" si="0"/>
        <v>0</v>
      </c>
      <c r="L22" s="41">
        <f t="shared" si="1"/>
        <v>0</v>
      </c>
      <c r="M22" s="110">
        <f t="shared" si="2"/>
        <v>0</v>
      </c>
      <c r="N22" s="110">
        <f t="shared" si="3"/>
        <v>0</v>
      </c>
      <c r="O22" s="110">
        <f t="shared" si="4"/>
        <v>0</v>
      </c>
      <c r="P22" s="111">
        <f t="shared" si="5"/>
        <v>0</v>
      </c>
      <c r="Q22" s="61" t="s">
        <v>47</v>
      </c>
    </row>
    <row r="23" spans="1:17" ht="22.5" x14ac:dyDescent="0.2">
      <c r="A23" s="36">
        <v>9</v>
      </c>
      <c r="B23" s="24" t="s">
        <v>87</v>
      </c>
      <c r="C23" s="138" t="s">
        <v>399</v>
      </c>
      <c r="D23" s="136" t="s">
        <v>68</v>
      </c>
      <c r="E23" s="137">
        <v>3</v>
      </c>
      <c r="F23" s="139"/>
      <c r="G23" s="135"/>
      <c r="H23" s="110">
        <f t="shared" si="6"/>
        <v>0</v>
      </c>
      <c r="I23" s="142"/>
      <c r="J23" s="142"/>
      <c r="K23" s="113">
        <f t="shared" ref="K23" si="7">SUM(H23:J23)</f>
        <v>0</v>
      </c>
      <c r="L23" s="41">
        <f t="shared" si="1"/>
        <v>0</v>
      </c>
      <c r="M23" s="110">
        <f t="shared" si="2"/>
        <v>0</v>
      </c>
      <c r="N23" s="110">
        <f t="shared" si="3"/>
        <v>0</v>
      </c>
      <c r="O23" s="110">
        <f t="shared" si="4"/>
        <v>0</v>
      </c>
      <c r="P23" s="111">
        <f t="shared" ref="P23" si="8">SUM(M23:O23)</f>
        <v>0</v>
      </c>
      <c r="Q23" s="61" t="s">
        <v>54</v>
      </c>
    </row>
    <row r="24" spans="1:17" ht="12" customHeight="1" thickBot="1" x14ac:dyDescent="0.25">
      <c r="A24" s="286" t="s">
        <v>62</v>
      </c>
      <c r="B24" s="287"/>
      <c r="C24" s="287"/>
      <c r="D24" s="287"/>
      <c r="E24" s="287"/>
      <c r="F24" s="287"/>
      <c r="G24" s="287"/>
      <c r="H24" s="287"/>
      <c r="I24" s="287"/>
      <c r="J24" s="287"/>
      <c r="K24" s="288"/>
      <c r="L24" s="127">
        <f>SUM(L14:L23)</f>
        <v>0</v>
      </c>
      <c r="M24" s="128">
        <f>SUM(M14:M23)</f>
        <v>0</v>
      </c>
      <c r="N24" s="128">
        <f>SUM(N14:N23)</f>
        <v>0</v>
      </c>
      <c r="O24" s="128">
        <f>SUM(O14:O23)</f>
        <v>0</v>
      </c>
      <c r="P24" s="129">
        <f>SUM(P14:P23)</f>
        <v>0</v>
      </c>
    </row>
    <row r="25" spans="1:17" x14ac:dyDescent="0.2">
      <c r="A25" s="16"/>
      <c r="B25" s="16"/>
      <c r="C25" s="16"/>
      <c r="D25" s="16"/>
      <c r="E25" s="16"/>
      <c r="F25" s="16"/>
      <c r="G25" s="16"/>
      <c r="H25" s="16"/>
      <c r="I25" s="16"/>
      <c r="J25" s="16"/>
      <c r="K25" s="16"/>
      <c r="L25" s="16"/>
      <c r="M25" s="16"/>
      <c r="N25" s="16"/>
      <c r="O25" s="16"/>
      <c r="P25" s="16"/>
    </row>
    <row r="26" spans="1:17" x14ac:dyDescent="0.2">
      <c r="A26" s="16"/>
      <c r="B26" s="16"/>
      <c r="C26" s="16"/>
      <c r="D26" s="16"/>
      <c r="E26" s="16"/>
      <c r="F26" s="16"/>
      <c r="G26" s="16"/>
      <c r="H26" s="16"/>
      <c r="I26" s="16"/>
      <c r="J26" s="16"/>
      <c r="K26" s="16"/>
      <c r="L26" s="16"/>
      <c r="M26" s="16"/>
      <c r="N26" s="16"/>
      <c r="O26" s="16"/>
      <c r="P26" s="16"/>
    </row>
    <row r="27" spans="1:17" x14ac:dyDescent="0.2">
      <c r="A27" s="1" t="s">
        <v>14</v>
      </c>
      <c r="B27" s="16"/>
      <c r="C27" s="289">
        <f>'Kops n'!C36:H36</f>
        <v>0</v>
      </c>
      <c r="D27" s="289"/>
      <c r="E27" s="289"/>
      <c r="F27" s="289"/>
      <c r="G27" s="289"/>
      <c r="H27" s="289"/>
      <c r="I27" s="16"/>
      <c r="J27" s="16"/>
      <c r="K27" s="16"/>
      <c r="L27" s="16"/>
      <c r="M27" s="16"/>
      <c r="N27" s="16"/>
      <c r="O27" s="16"/>
      <c r="P27" s="16"/>
    </row>
    <row r="28" spans="1:17" x14ac:dyDescent="0.2">
      <c r="A28" s="16"/>
      <c r="B28" s="16"/>
      <c r="C28" s="215" t="s">
        <v>15</v>
      </c>
      <c r="D28" s="215"/>
      <c r="E28" s="215"/>
      <c r="F28" s="215"/>
      <c r="G28" s="215"/>
      <c r="H28" s="215"/>
      <c r="I28" s="16"/>
      <c r="J28" s="16"/>
      <c r="K28" s="16"/>
      <c r="L28" s="16"/>
      <c r="M28" s="16"/>
      <c r="N28" s="16"/>
      <c r="O28" s="16"/>
      <c r="P28" s="16"/>
    </row>
    <row r="29" spans="1:17" x14ac:dyDescent="0.2">
      <c r="A29" s="16"/>
      <c r="B29" s="16"/>
      <c r="C29" s="16"/>
      <c r="D29" s="16"/>
      <c r="E29" s="16"/>
      <c r="F29" s="16"/>
      <c r="G29" s="16"/>
      <c r="H29" s="16"/>
      <c r="I29" s="16"/>
      <c r="J29" s="16"/>
      <c r="K29" s="16"/>
      <c r="L29" s="16"/>
      <c r="M29" s="16"/>
      <c r="N29" s="16"/>
      <c r="O29" s="16"/>
      <c r="P29" s="16"/>
    </row>
    <row r="30" spans="1:17"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41</v>
      </c>
      <c r="B32" s="16"/>
      <c r="C32" s="289">
        <f>'Kops n'!C41:H41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n'!C44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A30:D30"/>
    <mergeCell ref="C32:H32"/>
  </mergeCells>
  <conditionalFormatting sqref="A9:F9">
    <cfRule type="containsText" dxfId="121"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2">
    <cfRule type="cellIs" dxfId="120" priority="4" operator="equal">
      <formula>0</formula>
    </cfRule>
  </conditionalFormatting>
  <conditionalFormatting sqref="A24:K24">
    <cfRule type="containsText" dxfId="119" priority="9" operator="containsText" text="Tiešās izmaksas kopā, t. sk. darba devēja sociālais nodoklis __.__% ">
      <formula>NOT(ISERROR(SEARCH("Tiešās izmaksas kopā, t. sk. darba devēja sociālais nodoklis __.__% ",A24)))</formula>
    </cfRule>
  </conditionalFormatting>
  <conditionalFormatting sqref="C27:H27">
    <cfRule type="cellIs" dxfId="118" priority="18" operator="equal">
      <formula>0</formula>
    </cfRule>
  </conditionalFormatting>
  <conditionalFormatting sqref="C32:H32">
    <cfRule type="cellIs" dxfId="117" priority="19" operator="equal">
      <formula>0</formula>
    </cfRule>
  </conditionalFormatting>
  <conditionalFormatting sqref="C2:I2">
    <cfRule type="cellIs" dxfId="116" priority="24" operator="equal">
      <formula>0</formula>
    </cfRule>
  </conditionalFormatting>
  <conditionalFormatting sqref="C4:I4">
    <cfRule type="cellIs" dxfId="115" priority="16" operator="equal">
      <formula>0</formula>
    </cfRule>
  </conditionalFormatting>
  <conditionalFormatting sqref="D1">
    <cfRule type="cellIs" dxfId="114" priority="11" operator="equal">
      <formula>0</formula>
    </cfRule>
  </conditionalFormatting>
  <conditionalFormatting sqref="D5:L8">
    <cfRule type="cellIs" dxfId="113" priority="12" operator="equal">
      <formula>0</formula>
    </cfRule>
  </conditionalFormatting>
  <conditionalFormatting sqref="H14:H23 K14:P23">
    <cfRule type="cellIs" dxfId="112" priority="1" operator="equal">
      <formula>0</formula>
    </cfRule>
  </conditionalFormatting>
  <conditionalFormatting sqref="I14:J23 Q14:Q23 A23:B23 F23:G23">
    <cfRule type="cellIs" dxfId="111" priority="2" operator="equal">
      <formula>0</formula>
    </cfRule>
  </conditionalFormatting>
  <conditionalFormatting sqref="L24:P24">
    <cfRule type="cellIs" dxfId="110" priority="17" operator="equal">
      <formula>0</formula>
    </cfRule>
  </conditionalFormatting>
  <conditionalFormatting sqref="N9:O9">
    <cfRule type="cellIs" dxfId="109" priority="27" operator="equal">
      <formula>0</formula>
    </cfRule>
  </conditionalFormatting>
  <dataValidations count="1">
    <dataValidation type="list" allowBlank="1" showInputMessage="1" showErrorMessage="1" sqref="Q14:Q23"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1" operator="containsText" id="{CA968219-76FB-4505-92C3-C4DDA46A6362}">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20" operator="containsText" id="{F298470E-59D4-4BDF-88C0-AD8C775F3EA9}">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6"/>
  <sheetViews>
    <sheetView topLeftCell="A14" workbookViewId="0">
      <selection activeCell="N39" sqref="N39:N4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'9a+c+n'!D1</f>
        <v>9</v>
      </c>
      <c r="E1" s="22"/>
      <c r="F1" s="22"/>
      <c r="G1" s="22"/>
      <c r="H1" s="22"/>
      <c r="I1" s="22"/>
      <c r="J1" s="22"/>
      <c r="N1" s="26"/>
      <c r="O1" s="27"/>
      <c r="P1" s="28"/>
    </row>
    <row r="2" spans="1:16" x14ac:dyDescent="0.2">
      <c r="A2" s="29"/>
      <c r="B2" s="29"/>
      <c r="C2" s="301" t="str">
        <f>'9a+c+n'!C2:I2</f>
        <v>Labiekārtošana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'9a+c+n'!A9</f>
        <v>Tāme sastādīta  2023. gada tirgus cenās, pamatojoties uz AR daļas rasējumiem</v>
      </c>
      <c r="B9" s="298"/>
      <c r="C9" s="298"/>
      <c r="D9" s="298"/>
      <c r="E9" s="298"/>
      <c r="F9" s="298"/>
      <c r="G9" s="31"/>
      <c r="H9" s="31"/>
      <c r="I9" s="31"/>
      <c r="J9" s="299" t="s">
        <v>45</v>
      </c>
      <c r="K9" s="299"/>
      <c r="L9" s="299"/>
      <c r="M9" s="299"/>
      <c r="N9" s="300">
        <f>P24</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izmaksas",IF('9a+c+n'!$Q14="A",'9a+c+n'!B14,0),0)</f>
        <v>0</v>
      </c>
      <c r="C14" s="23">
        <f>IF($C$4="Attiecināmās izmaksas",IF('9a+c+n'!$Q14="A",'9a+c+n'!C14,0),0)</f>
        <v>0</v>
      </c>
      <c r="D14" s="23">
        <f>IF($C$4="Attiecināmās izmaksas",IF('9a+c+n'!$Q14="A",'9a+c+n'!D14,0),0)</f>
        <v>0</v>
      </c>
      <c r="E14" s="45"/>
      <c r="F14" s="63"/>
      <c r="G14" s="114"/>
      <c r="H14" s="114">
        <f>IF($C$4="Attiecināmās izmaksas",IF('9a+c+n'!$Q14="A",'9a+c+n'!H14,0),0)</f>
        <v>0</v>
      </c>
      <c r="I14" s="114"/>
      <c r="J14" s="114"/>
      <c r="K14" s="115">
        <f>IF($C$4="Attiecināmās izmaksas",IF('9a+c+n'!$Q14="A",'9a+c+n'!K14,0),0)</f>
        <v>0</v>
      </c>
      <c r="L14" s="63">
        <f>IF($C$4="Attiecināmās izmaksas",IF('9a+c+n'!$Q14="A",'9a+c+n'!L14,0),0)</f>
        <v>0</v>
      </c>
      <c r="M14" s="114">
        <f>IF($C$4="Attiecināmās izmaksas",IF('9a+c+n'!$Q14="A",'9a+c+n'!M14,0),0)</f>
        <v>0</v>
      </c>
      <c r="N14" s="114">
        <f>IF($C$4="Attiecināmās izmaksas",IF('9a+c+n'!$Q14="A",'9a+c+n'!N14,0),0)</f>
        <v>0</v>
      </c>
      <c r="O14" s="114">
        <f>IF($C$4="Attiecināmās izmaksas",IF('9a+c+n'!$Q14="A",'9a+c+n'!O14,0),0)</f>
        <v>0</v>
      </c>
      <c r="P14" s="115">
        <f>IF($C$4="Attiecināmās izmaksas",IF('9a+c+n'!$Q14="A",'9a+c+n'!P14,0),0)</f>
        <v>0</v>
      </c>
    </row>
    <row r="15" spans="1:16" ht="22.5" x14ac:dyDescent="0.2">
      <c r="A15" s="51">
        <f>IF(P15=0,0,IF(COUNTBLANK(P15)=1,0,COUNTA($P$14:P15)))</f>
        <v>0</v>
      </c>
      <c r="B15" s="24" t="str">
        <f>IF($C$4="Attiecināmās izmaksas",IF('9a+c+n'!$Q15="A",'9a+c+n'!B15,0),0)</f>
        <v>31-00000</v>
      </c>
      <c r="C15" s="24" t="str">
        <f>IF($C$4="Attiecināmās izmaksas",IF('9a+c+n'!$Q15="A",'9a+c+n'!C15,0),0)</f>
        <v>Betona bruģakmens"PRIZMA" vai ekvivalents, 100x200x60 ieklāšana 600mm joslā</v>
      </c>
      <c r="D15" s="24" t="str">
        <f>IF($C$4="Attiecināmās izmaksas",IF('9a+c+n'!$Q15="A",'9a+c+n'!D15,0),0)</f>
        <v>m2</v>
      </c>
      <c r="E15" s="46"/>
      <c r="F15" s="65"/>
      <c r="G15" s="116"/>
      <c r="H15" s="116">
        <f>IF($C$4="Attiecināmās izmaksas",IF('9a+c+n'!$Q15="A",'9a+c+n'!H15,0),0)</f>
        <v>0</v>
      </c>
      <c r="I15" s="116"/>
      <c r="J15" s="116"/>
      <c r="K15" s="117">
        <f>IF($C$4="Attiecināmās izmaksas",IF('9a+c+n'!$Q15="A",'9a+c+n'!K15,0),0)</f>
        <v>0</v>
      </c>
      <c r="L15" s="65">
        <f>IF($C$4="Attiecināmās izmaksas",IF('9a+c+n'!$Q15="A",'9a+c+n'!L15,0),0)</f>
        <v>0</v>
      </c>
      <c r="M15" s="116">
        <f>IF($C$4="Attiecināmās izmaksas",IF('9a+c+n'!$Q15="A",'9a+c+n'!M15,0),0)</f>
        <v>0</v>
      </c>
      <c r="N15" s="116">
        <f>IF($C$4="Attiecināmās izmaksas",IF('9a+c+n'!$Q15="A",'9a+c+n'!N15,0),0)</f>
        <v>0</v>
      </c>
      <c r="O15" s="116">
        <f>IF($C$4="Attiecināmās izmaksas",IF('9a+c+n'!$Q15="A",'9a+c+n'!O15,0),0)</f>
        <v>0</v>
      </c>
      <c r="P15" s="117">
        <f>IF($C$4="Attiecināmās izmaksas",IF('9a+c+n'!$Q15="A",'9a+c+n'!P15,0),0)</f>
        <v>0</v>
      </c>
    </row>
    <row r="16" spans="1:16" ht="22.5" x14ac:dyDescent="0.2">
      <c r="A16" s="51">
        <f>IF(P16=0,0,IF(COUNTBLANK(P16)=1,0,COUNTA($P$14:P16)))</f>
        <v>0</v>
      </c>
      <c r="B16" s="24" t="str">
        <f>IF($C$4="Attiecināmās izmaksas",IF('9a+c+n'!$Q16="A",'9a+c+n'!B16,0),0)</f>
        <v>31-00000</v>
      </c>
      <c r="C16" s="24" t="str">
        <f>IF($C$4="Attiecināmās izmaksas",IF('9a+c+n'!$Q16="A",'9a+c+n'!C16,0),0)</f>
        <v>Dolomīta atsijas fr. 2 - 8; 50mm</v>
      </c>
      <c r="D16" s="24" t="str">
        <f>IF($C$4="Attiecināmās izmaksas",IF('9a+c+n'!$Q16="A",'9a+c+n'!D16,0),0)</f>
        <v>m3</v>
      </c>
      <c r="E16" s="46"/>
      <c r="F16" s="65"/>
      <c r="G16" s="116"/>
      <c r="H16" s="116">
        <f>IF($C$4="Attiecināmās izmaksas",IF('9a+c+n'!$Q16="A",'9a+c+n'!H16,0),0)</f>
        <v>0</v>
      </c>
      <c r="I16" s="116"/>
      <c r="J16" s="116"/>
      <c r="K16" s="117">
        <f>IF($C$4="Attiecināmās izmaksas",IF('9a+c+n'!$Q16="A",'9a+c+n'!K16,0),0)</f>
        <v>0</v>
      </c>
      <c r="L16" s="65">
        <f>IF($C$4="Attiecināmās izmaksas",IF('9a+c+n'!$Q16="A",'9a+c+n'!L16,0),0)</f>
        <v>0</v>
      </c>
      <c r="M16" s="116">
        <f>IF($C$4="Attiecināmās izmaksas",IF('9a+c+n'!$Q16="A",'9a+c+n'!M16,0),0)</f>
        <v>0</v>
      </c>
      <c r="N16" s="116">
        <f>IF($C$4="Attiecināmās izmaksas",IF('9a+c+n'!$Q16="A",'9a+c+n'!N16,0),0)</f>
        <v>0</v>
      </c>
      <c r="O16" s="116">
        <f>IF($C$4="Attiecināmās izmaksas",IF('9a+c+n'!$Q16="A",'9a+c+n'!O16,0),0)</f>
        <v>0</v>
      </c>
      <c r="P16" s="117">
        <f>IF($C$4="Attiecināmās izmaksas",IF('9a+c+n'!$Q16="A",'9a+c+n'!P16,0),0)</f>
        <v>0</v>
      </c>
    </row>
    <row r="17" spans="1:16" ht="22.5" x14ac:dyDescent="0.2">
      <c r="A17" s="51">
        <f>IF(P17=0,0,IF(COUNTBLANK(P17)=1,0,COUNTA($P$14:P17)))</f>
        <v>0</v>
      </c>
      <c r="B17" s="24" t="str">
        <f>IF($C$4="Attiecināmās izmaksas",IF('9a+c+n'!$Q17="A",'9a+c+n'!B17,0),0)</f>
        <v>31-00000</v>
      </c>
      <c r="C17" s="24" t="str">
        <f>IF($C$4="Attiecināmās izmaksas",IF('9a+c+n'!$Q17="A",'9a+c+n'!C17,0),0)</f>
        <v>Šķembas fr. 20-60mm, biezums 150 mm</v>
      </c>
      <c r="D17" s="24" t="str">
        <f>IF($C$4="Attiecināmās izmaksas",IF('9a+c+n'!$Q17="A",'9a+c+n'!D17,0),0)</f>
        <v>m3</v>
      </c>
      <c r="E17" s="46"/>
      <c r="F17" s="65"/>
      <c r="G17" s="116"/>
      <c r="H17" s="116">
        <f>IF($C$4="Attiecināmās izmaksas",IF('9a+c+n'!$Q17="A",'9a+c+n'!H17,0),0)</f>
        <v>0</v>
      </c>
      <c r="I17" s="116"/>
      <c r="J17" s="116"/>
      <c r="K17" s="117">
        <f>IF($C$4="Attiecināmās izmaksas",IF('9a+c+n'!$Q17="A",'9a+c+n'!K17,0),0)</f>
        <v>0</v>
      </c>
      <c r="L17" s="65">
        <f>IF($C$4="Attiecināmās izmaksas",IF('9a+c+n'!$Q17="A",'9a+c+n'!L17,0),0)</f>
        <v>0</v>
      </c>
      <c r="M17" s="116">
        <f>IF($C$4="Attiecināmās izmaksas",IF('9a+c+n'!$Q17="A",'9a+c+n'!M17,0),0)</f>
        <v>0</v>
      </c>
      <c r="N17" s="116">
        <f>IF($C$4="Attiecināmās izmaksas",IF('9a+c+n'!$Q17="A",'9a+c+n'!N17,0),0)</f>
        <v>0</v>
      </c>
      <c r="O17" s="116">
        <f>IF($C$4="Attiecināmās izmaksas",IF('9a+c+n'!$Q17="A",'9a+c+n'!O17,0),0)</f>
        <v>0</v>
      </c>
      <c r="P17" s="117">
        <f>IF($C$4="Attiecināmās izmaksas",IF('9a+c+n'!$Q17="A",'9a+c+n'!P17,0),0)</f>
        <v>0</v>
      </c>
    </row>
    <row r="18" spans="1:16" ht="22.5" x14ac:dyDescent="0.2">
      <c r="A18" s="51">
        <f>IF(P18=0,0,IF(COUNTBLANK(P18)=1,0,COUNTA($P$14:P18)))</f>
        <v>0</v>
      </c>
      <c r="B18" s="24" t="str">
        <f>IF($C$4="Attiecināmās izmaksas",IF('9a+c+n'!$Q18="A",'9a+c+n'!B18,0),0)</f>
        <v>31-00000</v>
      </c>
      <c r="C18" s="24" t="str">
        <f>IF($C$4="Attiecināmās izmaksas",IF('9a+c+n'!$Q18="A",'9a+c+n'!C18,0),0)</f>
        <v>Esošās grunts blietēšana</v>
      </c>
      <c r="D18" s="24" t="str">
        <f>IF($C$4="Attiecināmās izmaksas",IF('9a+c+n'!$Q18="A",'9a+c+n'!D18,0),0)</f>
        <v>kompl</v>
      </c>
      <c r="E18" s="46"/>
      <c r="F18" s="65"/>
      <c r="G18" s="116"/>
      <c r="H18" s="116">
        <f>IF($C$4="Attiecināmās izmaksas",IF('9a+c+n'!$Q18="A",'9a+c+n'!H18,0),0)</f>
        <v>0</v>
      </c>
      <c r="I18" s="116"/>
      <c r="J18" s="116"/>
      <c r="K18" s="117">
        <f>IF($C$4="Attiecināmās izmaksas",IF('9a+c+n'!$Q18="A",'9a+c+n'!K18,0),0)</f>
        <v>0</v>
      </c>
      <c r="L18" s="65">
        <f>IF($C$4="Attiecināmās izmaksas",IF('9a+c+n'!$Q18="A",'9a+c+n'!L18,0),0)</f>
        <v>0</v>
      </c>
      <c r="M18" s="116">
        <f>IF($C$4="Attiecināmās izmaksas",IF('9a+c+n'!$Q18="A",'9a+c+n'!M18,0),0)</f>
        <v>0</v>
      </c>
      <c r="N18" s="116">
        <f>IF($C$4="Attiecināmās izmaksas",IF('9a+c+n'!$Q18="A",'9a+c+n'!N18,0),0)</f>
        <v>0</v>
      </c>
      <c r="O18" s="116">
        <f>IF($C$4="Attiecināmās izmaksas",IF('9a+c+n'!$Q18="A",'9a+c+n'!O18,0),0)</f>
        <v>0</v>
      </c>
      <c r="P18" s="117">
        <f>IF($C$4="Attiecināmās izmaksas",IF('9a+c+n'!$Q18="A",'9a+c+n'!P18,0),0)</f>
        <v>0</v>
      </c>
    </row>
    <row r="19" spans="1:16" ht="22.5" x14ac:dyDescent="0.2">
      <c r="A19" s="51">
        <f>IF(P19=0,0,IF(COUNTBLANK(P19)=1,0,COUNTA($P$14:P19)))</f>
        <v>0</v>
      </c>
      <c r="B19" s="24" t="str">
        <f>IF($C$4="Attiecināmās izmaksas",IF('9a+c+n'!$Q19="A",'9a+c+n'!B19,0),0)</f>
        <v>31-00000</v>
      </c>
      <c r="C19" s="24" t="str">
        <f>IF($C$4="Attiecināmās izmaksas",IF('9a+c+n'!$Q19="A",'9a+c+n'!C19,0),0)</f>
        <v>Betona bortakmeņa BR 100.20.8 iebūve</v>
      </c>
      <c r="D19" s="24" t="str">
        <f>IF($C$4="Attiecināmās izmaksas",IF('9a+c+n'!$Q19="A",'9a+c+n'!D19,0),0)</f>
        <v>tm</v>
      </c>
      <c r="E19" s="46"/>
      <c r="F19" s="65"/>
      <c r="G19" s="116"/>
      <c r="H19" s="116">
        <f>IF($C$4="Attiecināmās izmaksas",IF('9a+c+n'!$Q19="A",'9a+c+n'!H19,0),0)</f>
        <v>0</v>
      </c>
      <c r="I19" s="116"/>
      <c r="J19" s="116"/>
      <c r="K19" s="117">
        <f>IF($C$4="Attiecināmās izmaksas",IF('9a+c+n'!$Q19="A",'9a+c+n'!K19,0),0)</f>
        <v>0</v>
      </c>
      <c r="L19" s="65">
        <f>IF($C$4="Attiecināmās izmaksas",IF('9a+c+n'!$Q19="A",'9a+c+n'!L19,0),0)</f>
        <v>0</v>
      </c>
      <c r="M19" s="116">
        <f>IF($C$4="Attiecināmās izmaksas",IF('9a+c+n'!$Q19="A",'9a+c+n'!M19,0),0)</f>
        <v>0</v>
      </c>
      <c r="N19" s="116">
        <f>IF($C$4="Attiecināmās izmaksas",IF('9a+c+n'!$Q19="A",'9a+c+n'!N19,0),0)</f>
        <v>0</v>
      </c>
      <c r="O19" s="116">
        <f>IF($C$4="Attiecināmās izmaksas",IF('9a+c+n'!$Q19="A",'9a+c+n'!O19,0),0)</f>
        <v>0</v>
      </c>
      <c r="P19" s="117">
        <f>IF($C$4="Attiecināmās izmaksas",IF('9a+c+n'!$Q19="A",'9a+c+n'!P19,0),0)</f>
        <v>0</v>
      </c>
    </row>
    <row r="20" spans="1:16" ht="22.5" x14ac:dyDescent="0.2">
      <c r="A20" s="51">
        <f>IF(P20=0,0,IF(COUNTBLANK(P20)=1,0,COUNTA($P$14:P20)))</f>
        <v>0</v>
      </c>
      <c r="B20" s="24" t="str">
        <f>IF($C$4="Attiecināmās izmaksas",IF('9a+c+n'!$Q20="A",'9a+c+n'!B20,0),0)</f>
        <v>31-00000</v>
      </c>
      <c r="C20" s="24" t="str">
        <f>IF($C$4="Attiecināmās izmaksas",IF('9a+c+n'!$Q20="A",'9a+c+n'!C20,0),0)</f>
        <v>Betona C16/20 pamatnes izveidošana bortakmens pamatnei</v>
      </c>
      <c r="D20" s="24" t="str">
        <f>IF($C$4="Attiecināmās izmaksas",IF('9a+c+n'!$Q20="A",'9a+c+n'!D20,0),0)</f>
        <v>tm</v>
      </c>
      <c r="E20" s="46"/>
      <c r="F20" s="65"/>
      <c r="G20" s="116"/>
      <c r="H20" s="116">
        <f>IF($C$4="Attiecināmās izmaksas",IF('9a+c+n'!$Q20="A",'9a+c+n'!H20,0),0)</f>
        <v>0</v>
      </c>
      <c r="I20" s="116"/>
      <c r="J20" s="116"/>
      <c r="K20" s="117">
        <f>IF($C$4="Attiecināmās izmaksas",IF('9a+c+n'!$Q20="A",'9a+c+n'!K20,0),0)</f>
        <v>0</v>
      </c>
      <c r="L20" s="65">
        <f>IF($C$4="Attiecināmās izmaksas",IF('9a+c+n'!$Q20="A",'9a+c+n'!L20,0),0)</f>
        <v>0</v>
      </c>
      <c r="M20" s="116">
        <f>IF($C$4="Attiecināmās izmaksas",IF('9a+c+n'!$Q20="A",'9a+c+n'!M20,0),0)</f>
        <v>0</v>
      </c>
      <c r="N20" s="116">
        <f>IF($C$4="Attiecināmās izmaksas",IF('9a+c+n'!$Q20="A",'9a+c+n'!N20,0),0)</f>
        <v>0</v>
      </c>
      <c r="O20" s="116">
        <f>IF($C$4="Attiecināmās izmaksas",IF('9a+c+n'!$Q20="A",'9a+c+n'!O20,0),0)</f>
        <v>0</v>
      </c>
      <c r="P20" s="117">
        <f>IF($C$4="Attiecināmās izmaksas",IF('9a+c+n'!$Q20="A",'9a+c+n'!P20,0),0)</f>
        <v>0</v>
      </c>
    </row>
    <row r="21" spans="1:16" x14ac:dyDescent="0.2">
      <c r="A21" s="51">
        <f>IF(P21=0,0,IF(COUNTBLANK(P21)=1,0,COUNTA($P$14:P21)))</f>
        <v>0</v>
      </c>
      <c r="B21" s="24">
        <f>IF($C$4="Attiecināmās izmaksas",IF('9a+c+n'!$Q21="A",'9a+c+n'!B21,0),0)</f>
        <v>0</v>
      </c>
      <c r="C21" s="24">
        <f>IF($C$4="Attiecināmās izmaksas",IF('9a+c+n'!$Q21="A",'9a+c+n'!C21,0),0)</f>
        <v>0</v>
      </c>
      <c r="D21" s="24">
        <f>IF($C$4="Attiecināmās izmaksas",IF('9a+c+n'!$Q21="A",'9a+c+n'!D21,0),0)</f>
        <v>0</v>
      </c>
      <c r="E21" s="46"/>
      <c r="F21" s="65"/>
      <c r="G21" s="116"/>
      <c r="H21" s="116">
        <f>IF($C$4="Attiecināmās izmaksas",IF('9a+c+n'!$Q21="A",'9a+c+n'!H21,0),0)</f>
        <v>0</v>
      </c>
      <c r="I21" s="116"/>
      <c r="J21" s="116"/>
      <c r="K21" s="117">
        <f>IF($C$4="Attiecināmās izmaksas",IF('9a+c+n'!$Q21="A",'9a+c+n'!K21,0),0)</f>
        <v>0</v>
      </c>
      <c r="L21" s="65">
        <f>IF($C$4="Attiecināmās izmaksas",IF('9a+c+n'!$Q21="A",'9a+c+n'!L21,0),0)</f>
        <v>0</v>
      </c>
      <c r="M21" s="116">
        <f>IF($C$4="Attiecināmās izmaksas",IF('9a+c+n'!$Q21="A",'9a+c+n'!M21,0),0)</f>
        <v>0</v>
      </c>
      <c r="N21" s="116">
        <f>IF($C$4="Attiecināmās izmaksas",IF('9a+c+n'!$Q21="A",'9a+c+n'!N21,0),0)</f>
        <v>0</v>
      </c>
      <c r="O21" s="116">
        <f>IF($C$4="Attiecināmās izmaksas",IF('9a+c+n'!$Q21="A",'9a+c+n'!O21,0),0)</f>
        <v>0</v>
      </c>
      <c r="P21" s="117">
        <f>IF($C$4="Attiecināmās izmaksas",IF('9a+c+n'!$Q21="A",'9a+c+n'!P21,0),0)</f>
        <v>0</v>
      </c>
    </row>
    <row r="22" spans="1:16" x14ac:dyDescent="0.2">
      <c r="A22" s="51">
        <f>IF(P22=0,0,IF(COUNTBLANK(P22)=1,0,COUNTA($P$14:P22)))</f>
        <v>0</v>
      </c>
      <c r="B22" s="24">
        <f>IF($C$4="Attiecināmās izmaksas",IF('9a+c+n'!$Q22="A",'9a+c+n'!B22,0),0)</f>
        <v>0</v>
      </c>
      <c r="C22" s="24">
        <f>IF($C$4="Attiecināmās izmaksas",IF('9a+c+n'!$Q22="A",'9a+c+n'!C22,0),0)</f>
        <v>0</v>
      </c>
      <c r="D22" s="24">
        <f>IF($C$4="Attiecināmās izmaksas",IF('9a+c+n'!$Q22="A",'9a+c+n'!D22,0),0)</f>
        <v>0</v>
      </c>
      <c r="E22" s="46"/>
      <c r="F22" s="65"/>
      <c r="G22" s="116"/>
      <c r="H22" s="116">
        <f>IF($C$4="Attiecināmās izmaksas",IF('9a+c+n'!$Q22="A",'9a+c+n'!H22,0),0)</f>
        <v>0</v>
      </c>
      <c r="I22" s="116"/>
      <c r="J22" s="116"/>
      <c r="K22" s="117">
        <f>IF($C$4="Attiecināmās izmaksas",IF('9a+c+n'!$Q22="A",'9a+c+n'!K22,0),0)</f>
        <v>0</v>
      </c>
      <c r="L22" s="65">
        <f>IF($C$4="Attiecināmās izmaksas",IF('9a+c+n'!$Q22="A",'9a+c+n'!L22,0),0)</f>
        <v>0</v>
      </c>
      <c r="M22" s="116">
        <f>IF($C$4="Attiecināmās izmaksas",IF('9a+c+n'!$Q22="A",'9a+c+n'!M22,0),0)</f>
        <v>0</v>
      </c>
      <c r="N22" s="116">
        <f>IF($C$4="Attiecināmās izmaksas",IF('9a+c+n'!$Q22="A",'9a+c+n'!N22,0),0)</f>
        <v>0</v>
      </c>
      <c r="O22" s="116">
        <f>IF($C$4="Attiecināmās izmaksas",IF('9a+c+n'!$Q22="A",'9a+c+n'!O22,0),0)</f>
        <v>0</v>
      </c>
      <c r="P22" s="117">
        <f>IF($C$4="Attiecināmās izmaksas",IF('9a+c+n'!$Q22="A",'9a+c+n'!P22,0),0)</f>
        <v>0</v>
      </c>
    </row>
    <row r="23" spans="1:16" x14ac:dyDescent="0.2">
      <c r="A23" s="51">
        <f>IF(P23=0,0,IF(COUNTBLANK(P23)=1,0,COUNTA($P$14:P23)))</f>
        <v>0</v>
      </c>
      <c r="B23" s="24">
        <f>IF($C$4="Attiecināmās izmaksas",IF('9a+c+n'!$Q23="A",'9a+c+n'!B23,0),0)</f>
        <v>0</v>
      </c>
      <c r="C23" s="24">
        <f>IF($C$4="Attiecināmās izmaksas",IF('9a+c+n'!$Q23="A",'9a+c+n'!C23,0),0)</f>
        <v>0</v>
      </c>
      <c r="D23" s="24">
        <f>IF($C$4="Attiecināmās izmaksas",IF('9a+c+n'!$Q23="A",'9a+c+n'!D23,0),0)</f>
        <v>0</v>
      </c>
      <c r="E23" s="46"/>
      <c r="F23" s="65"/>
      <c r="G23" s="116"/>
      <c r="H23" s="116">
        <f>IF($C$4="Attiecināmās izmaksas",IF('9a+c+n'!$Q23="A",'9a+c+n'!H23,0),0)</f>
        <v>0</v>
      </c>
      <c r="I23" s="116"/>
      <c r="J23" s="116"/>
      <c r="K23" s="117">
        <f>IF($C$4="Attiecināmās izmaksas",IF('9a+c+n'!$Q23="A",'9a+c+n'!K23,0),0)</f>
        <v>0</v>
      </c>
      <c r="L23" s="65">
        <f>IF($C$4="Attiecināmās izmaksas",IF('9a+c+n'!$Q23="A",'9a+c+n'!L23,0),0)</f>
        <v>0</v>
      </c>
      <c r="M23" s="116">
        <f>IF($C$4="Attiecināmās izmaksas",IF('9a+c+n'!$Q23="A",'9a+c+n'!M23,0),0)</f>
        <v>0</v>
      </c>
      <c r="N23" s="116">
        <f>IF($C$4="Attiecināmās izmaksas",IF('9a+c+n'!$Q23="A",'9a+c+n'!N23,0),0)</f>
        <v>0</v>
      </c>
      <c r="O23" s="116">
        <f>IF($C$4="Attiecināmās izmaksas",IF('9a+c+n'!$Q23="A",'9a+c+n'!O23,0),0)</f>
        <v>0</v>
      </c>
      <c r="P23" s="117">
        <f>IF($C$4="Attiecināmās izmaksas",IF('9a+c+n'!$Q23="A",'9a+c+n'!P23,0),0)</f>
        <v>0</v>
      </c>
    </row>
    <row r="24" spans="1:16" ht="12" customHeight="1" thickBot="1" x14ac:dyDescent="0.25">
      <c r="A24" s="286" t="s">
        <v>62</v>
      </c>
      <c r="B24" s="287"/>
      <c r="C24" s="287"/>
      <c r="D24" s="287"/>
      <c r="E24" s="287"/>
      <c r="F24" s="287"/>
      <c r="G24" s="287"/>
      <c r="H24" s="287"/>
      <c r="I24" s="287"/>
      <c r="J24" s="287"/>
      <c r="K24" s="288"/>
      <c r="L24" s="127">
        <f>SUM(L14:L23)</f>
        <v>0</v>
      </c>
      <c r="M24" s="128">
        <f>SUM(M14:M23)</f>
        <v>0</v>
      </c>
      <c r="N24" s="128">
        <f>SUM(N14:N23)</f>
        <v>0</v>
      </c>
      <c r="O24" s="128">
        <f>SUM(O14:O23)</f>
        <v>0</v>
      </c>
      <c r="P24" s="129">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89">
        <f>'Kops n'!C36:H36</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89">
        <f>'Kops n'!C41:H41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n'!C44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108"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07" priority="1" operator="equal">
      <formula>0</formula>
    </cfRule>
  </conditionalFormatting>
  <conditionalFormatting sqref="C2:I2 D5:L8 N9:O9 L24:P24 C27:H27 C32:H32 C35">
    <cfRule type="cellIs" dxfId="106"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0"/>
  <sheetViews>
    <sheetView topLeftCell="A7" workbookViewId="0">
      <selection activeCell="V43" sqref="V4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'9a+c+n'!D1</f>
        <v>9</v>
      </c>
      <c r="E1" s="22"/>
      <c r="F1" s="22"/>
      <c r="G1" s="22"/>
      <c r="H1" s="22"/>
      <c r="I1" s="22"/>
      <c r="J1" s="22"/>
      <c r="N1" s="26"/>
      <c r="O1" s="27"/>
      <c r="P1" s="28"/>
    </row>
    <row r="2" spans="1:16" x14ac:dyDescent="0.2">
      <c r="A2" s="29"/>
      <c r="B2" s="29"/>
      <c r="C2" s="301" t="str">
        <f>'9a+c+n'!C2:I2</f>
        <v>Labiekārtošana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'9a+c+n'!A9</f>
        <v>Tāme sastādīta  2023. gada tirgus cenās, pamatojoties uz AR daļas rasējumiem</v>
      </c>
      <c r="B9" s="298"/>
      <c r="C9" s="298"/>
      <c r="D9" s="298"/>
      <c r="E9" s="298"/>
      <c r="F9" s="298"/>
      <c r="G9" s="31"/>
      <c r="H9" s="31"/>
      <c r="I9" s="31"/>
      <c r="J9" s="299" t="s">
        <v>45</v>
      </c>
      <c r="K9" s="299"/>
      <c r="L9" s="299"/>
      <c r="M9" s="299"/>
      <c r="N9" s="300">
        <f>P18</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1">
        <f>IF(P14=0,0,IF(COUNTBLANK(P14)=1,0,COUNTA($P$14:P14)))</f>
        <v>0</v>
      </c>
      <c r="B14" s="24">
        <f>IF($C$4="citu pasākumu izmaksas",IF('9a+c+n'!$Q20="C",'9a+c+n'!B20,0))</f>
        <v>0</v>
      </c>
      <c r="C14" s="24">
        <f>IF($C$4="citu pasākumu izmaksas",IF('9a+c+n'!$Q20="C",'9a+c+n'!C20,0))</f>
        <v>0</v>
      </c>
      <c r="D14" s="24">
        <f>IF($C$4="citu pasākumu izmaksas",IF('9a+c+n'!$Q20="C",'9a+c+n'!D20,0))</f>
        <v>0</v>
      </c>
      <c r="E14" s="46"/>
      <c r="F14" s="65"/>
      <c r="G14" s="116"/>
      <c r="H14" s="116">
        <f>IF($C$4="citu pasākumu izmaksas",IF('9a+c+n'!$Q20="C",'9a+c+n'!H20,0))</f>
        <v>0</v>
      </c>
      <c r="I14" s="116"/>
      <c r="J14" s="116"/>
      <c r="K14" s="117">
        <f>IF($C$4="citu pasākumu izmaksas",IF('9a+c+n'!$Q20="C",'9a+c+n'!K20,0))</f>
        <v>0</v>
      </c>
      <c r="L14" s="82">
        <f>IF($C$4="citu pasākumu izmaksas",IF('9a+c+n'!$Q20="C",'9a+c+n'!L20,0))</f>
        <v>0</v>
      </c>
      <c r="M14" s="116">
        <f>IF($C$4="citu pasākumu izmaksas",IF('9a+c+n'!$Q20="C",'9a+c+n'!M20,0))</f>
        <v>0</v>
      </c>
      <c r="N14" s="116">
        <f>IF($C$4="citu pasākumu izmaksas",IF('9a+c+n'!$Q20="C",'9a+c+n'!N20,0))</f>
        <v>0</v>
      </c>
      <c r="O14" s="116">
        <f>IF($C$4="citu pasākumu izmaksas",IF('9a+c+n'!$Q20="C",'9a+c+n'!O20,0))</f>
        <v>0</v>
      </c>
      <c r="P14" s="117">
        <f>IF($C$4="citu pasākumu izmaksas",IF('9a+c+n'!$Q20="C",'9a+c+n'!P20,0))</f>
        <v>0</v>
      </c>
    </row>
    <row r="15" spans="1:16" ht="22.5" x14ac:dyDescent="0.2">
      <c r="A15" s="51">
        <f>IF(P15=0,0,IF(COUNTBLANK(P15)=1,0,COUNTA($P$14:P15)))</f>
        <v>0</v>
      </c>
      <c r="B15" s="24" t="str">
        <f>IF($C$4="citu pasākumu izmaksas",IF('9a+c+n'!$Q21="C",'9a+c+n'!B21,0))</f>
        <v>31-00000</v>
      </c>
      <c r="C15" s="24" t="str">
        <f>IF($C$4="citu pasākumu izmaksas",IF('9a+c+n'!$Q21="C",'9a+c+n'!C21,0))</f>
        <v>Zāliena atjaunošana pēc darbu pabeigšanas, t.sk. melnzemes uzbēršana 150mm un zāliena sēšana</v>
      </c>
      <c r="D15" s="24" t="str">
        <f>IF($C$4="citu pasākumu izmaksas",IF('9a+c+n'!$Q21="C",'9a+c+n'!D21,0))</f>
        <v>obj</v>
      </c>
      <c r="E15" s="46"/>
      <c r="F15" s="65"/>
      <c r="G15" s="116"/>
      <c r="H15" s="116">
        <f>IF($C$4="citu pasākumu izmaksas",IF('9a+c+n'!$Q21="C",'9a+c+n'!H21,0))</f>
        <v>0</v>
      </c>
      <c r="I15" s="116"/>
      <c r="J15" s="116"/>
      <c r="K15" s="117">
        <f>IF($C$4="citu pasākumu izmaksas",IF('9a+c+n'!$Q21="C",'9a+c+n'!K21,0))</f>
        <v>0</v>
      </c>
      <c r="L15" s="82">
        <f>IF($C$4="citu pasākumu izmaksas",IF('9a+c+n'!$Q21="C",'9a+c+n'!L21,0))</f>
        <v>0</v>
      </c>
      <c r="M15" s="116">
        <f>IF($C$4="citu pasākumu izmaksas",IF('9a+c+n'!$Q21="C",'9a+c+n'!M21,0))</f>
        <v>0</v>
      </c>
      <c r="N15" s="116">
        <f>IF($C$4="citu pasākumu izmaksas",IF('9a+c+n'!$Q21="C",'9a+c+n'!N21,0))</f>
        <v>0</v>
      </c>
      <c r="O15" s="116">
        <f>IF($C$4="citu pasākumu izmaksas",IF('9a+c+n'!$Q21="C",'9a+c+n'!O21,0))</f>
        <v>0</v>
      </c>
      <c r="P15" s="117">
        <f>IF($C$4="citu pasākumu izmaksas",IF('9a+c+n'!$Q21="C",'9a+c+n'!P21,0))</f>
        <v>0</v>
      </c>
    </row>
    <row r="16" spans="1:16" ht="22.5" x14ac:dyDescent="0.2">
      <c r="A16" s="51">
        <f>IF(P16=0,0,IF(COUNTBLANK(P16)=1,0,COUNTA($P$14:P16)))</f>
        <v>0</v>
      </c>
      <c r="B16" s="24" t="str">
        <f>IF($C$4="citu pasākumu izmaksas",IF('9a+c+n'!$Q22="C",'9a+c+n'!B22,0))</f>
        <v>31-00000</v>
      </c>
      <c r="C16" s="24" t="str">
        <f>IF($C$4="citu pasākumu izmaksas",IF('9a+c+n'!$Q22="C",'9a+c+n'!C22,0))</f>
        <v>Dalīto aizsargcauruļu uzstādīšana esošiem elektrības un sakaru kabeļiem, atrokot pamatus, l=2000</v>
      </c>
      <c r="D16" s="24" t="str">
        <f>IF($C$4="citu pasākumu izmaksas",IF('9a+c+n'!$Q22="C",'9a+c+n'!D22,0))</f>
        <v>gab</v>
      </c>
      <c r="E16" s="46"/>
      <c r="F16" s="65"/>
      <c r="G16" s="116"/>
      <c r="H16" s="116">
        <f>IF($C$4="citu pasākumu izmaksas",IF('9a+c+n'!$Q22="C",'9a+c+n'!H22,0))</f>
        <v>0</v>
      </c>
      <c r="I16" s="116"/>
      <c r="J16" s="116"/>
      <c r="K16" s="117">
        <f>IF($C$4="citu pasākumu izmaksas",IF('9a+c+n'!$Q22="C",'9a+c+n'!K22,0))</f>
        <v>0</v>
      </c>
      <c r="L16" s="82">
        <f>IF($C$4="citu pasākumu izmaksas",IF('9a+c+n'!$Q22="C",'9a+c+n'!L22,0))</f>
        <v>0</v>
      </c>
      <c r="M16" s="116">
        <f>IF($C$4="citu pasākumu izmaksas",IF('9a+c+n'!$Q22="C",'9a+c+n'!M22,0))</f>
        <v>0</v>
      </c>
      <c r="N16" s="116">
        <f>IF($C$4="citu pasākumu izmaksas",IF('9a+c+n'!$Q22="C",'9a+c+n'!N22,0))</f>
        <v>0</v>
      </c>
      <c r="O16" s="116">
        <f>IF($C$4="citu pasākumu izmaksas",IF('9a+c+n'!$Q22="C",'9a+c+n'!O22,0))</f>
        <v>0</v>
      </c>
      <c r="P16" s="117">
        <f>IF($C$4="citu pasākumu izmaksas",IF('9a+c+n'!$Q22="C",'9a+c+n'!P22,0))</f>
        <v>0</v>
      </c>
    </row>
    <row r="17" spans="1:16" ht="12" thickBot="1" x14ac:dyDescent="0.25">
      <c r="A17" s="51">
        <f>IF(P17=0,0,IF(COUNTBLANK(P17)=1,0,COUNTA($P$14:P17)))</f>
        <v>0</v>
      </c>
      <c r="B17" s="24">
        <f>IF($C$4="citu pasākumu izmaksas",IF('9a+c+n'!$Q23="C",'9a+c+n'!B23,0))</f>
        <v>0</v>
      </c>
      <c r="C17" s="24">
        <f>IF($C$4="citu pasākumu izmaksas",IF('9a+c+n'!$Q23="C",'9a+c+n'!C23,0))</f>
        <v>0</v>
      </c>
      <c r="D17" s="24">
        <f>IF($C$4="citu pasākumu izmaksas",IF('9a+c+n'!$Q23="C",'9a+c+n'!D23,0))</f>
        <v>0</v>
      </c>
      <c r="E17" s="46"/>
      <c r="F17" s="65"/>
      <c r="G17" s="116"/>
      <c r="H17" s="116">
        <f>IF($C$4="citu pasākumu izmaksas",IF('9a+c+n'!$Q23="C",'9a+c+n'!H23,0))</f>
        <v>0</v>
      </c>
      <c r="I17" s="116"/>
      <c r="J17" s="116"/>
      <c r="K17" s="117">
        <f>IF($C$4="citu pasākumu izmaksas",IF('9a+c+n'!$Q23="C",'9a+c+n'!K23,0))</f>
        <v>0</v>
      </c>
      <c r="L17" s="82">
        <f>IF($C$4="citu pasākumu izmaksas",IF('9a+c+n'!$Q23="C",'9a+c+n'!L23,0))</f>
        <v>0</v>
      </c>
      <c r="M17" s="116">
        <f>IF($C$4="citu pasākumu izmaksas",IF('9a+c+n'!$Q23="C",'9a+c+n'!M23,0))</f>
        <v>0</v>
      </c>
      <c r="N17" s="116">
        <f>IF($C$4="citu pasākumu izmaksas",IF('9a+c+n'!$Q23="C",'9a+c+n'!N23,0))</f>
        <v>0</v>
      </c>
      <c r="O17" s="116">
        <f>IF($C$4="citu pasākumu izmaksas",IF('9a+c+n'!$Q23="C",'9a+c+n'!O23,0))</f>
        <v>0</v>
      </c>
      <c r="P17" s="117">
        <f>IF($C$4="citu pasākumu izmaksas",IF('9a+c+n'!$Q23="C",'9a+c+n'!P23,0))</f>
        <v>0</v>
      </c>
    </row>
    <row r="18" spans="1:16" ht="12" customHeight="1" thickBot="1" x14ac:dyDescent="0.25">
      <c r="A18" s="286" t="s">
        <v>62</v>
      </c>
      <c r="B18" s="287"/>
      <c r="C18" s="287"/>
      <c r="D18" s="287"/>
      <c r="E18" s="287"/>
      <c r="F18" s="287"/>
      <c r="G18" s="287"/>
      <c r="H18" s="287"/>
      <c r="I18" s="287"/>
      <c r="J18" s="287"/>
      <c r="K18" s="288"/>
      <c r="L18" s="130">
        <f>SUM(L14:L17)</f>
        <v>0</v>
      </c>
      <c r="M18" s="131">
        <f>SUM(M14:M17)</f>
        <v>0</v>
      </c>
      <c r="N18" s="131">
        <f>SUM(N14:N17)</f>
        <v>0</v>
      </c>
      <c r="O18" s="131">
        <f>SUM(O14:O17)</f>
        <v>0</v>
      </c>
      <c r="P18" s="132">
        <f>SUM(P14:P17)</f>
        <v>0</v>
      </c>
    </row>
    <row r="19" spans="1:16" x14ac:dyDescent="0.2">
      <c r="A19" s="16"/>
      <c r="B19" s="16"/>
      <c r="C19" s="16"/>
      <c r="D19" s="16"/>
      <c r="E19" s="16"/>
      <c r="F19" s="16"/>
      <c r="G19" s="16"/>
      <c r="H19" s="16"/>
      <c r="I19" s="16"/>
      <c r="J19" s="16"/>
      <c r="K19" s="16"/>
      <c r="L19" s="16"/>
      <c r="M19" s="16"/>
      <c r="N19" s="16"/>
      <c r="O19" s="16"/>
      <c r="P19" s="16"/>
    </row>
    <row r="20" spans="1:16" x14ac:dyDescent="0.2">
      <c r="A20" s="16"/>
      <c r="B20" s="16"/>
      <c r="C20" s="16"/>
      <c r="D20" s="16"/>
      <c r="E20" s="16"/>
      <c r="F20" s="16"/>
      <c r="G20" s="16"/>
      <c r="H20" s="16"/>
      <c r="I20" s="16"/>
      <c r="J20" s="16"/>
      <c r="K20" s="16"/>
      <c r="L20" s="16"/>
      <c r="M20" s="16"/>
      <c r="N20" s="16"/>
      <c r="O20" s="16"/>
      <c r="P20" s="16"/>
    </row>
    <row r="21" spans="1:16" x14ac:dyDescent="0.2">
      <c r="A21" s="1" t="s">
        <v>14</v>
      </c>
      <c r="B21" s="16"/>
      <c r="C21" s="289">
        <f>'Kops c'!C36:H36</f>
        <v>0</v>
      </c>
      <c r="D21" s="289"/>
      <c r="E21" s="289"/>
      <c r="F21" s="289"/>
      <c r="G21" s="289"/>
      <c r="H21" s="289"/>
      <c r="I21" s="16"/>
      <c r="J21" s="16"/>
      <c r="K21" s="16"/>
      <c r="L21" s="16"/>
      <c r="M21" s="16"/>
      <c r="N21" s="16"/>
      <c r="O21" s="16"/>
      <c r="P21" s="16"/>
    </row>
    <row r="22" spans="1:16" x14ac:dyDescent="0.2">
      <c r="A22" s="16"/>
      <c r="B22" s="16"/>
      <c r="C22" s="215" t="s">
        <v>15</v>
      </c>
      <c r="D22" s="215"/>
      <c r="E22" s="215"/>
      <c r="F22" s="215"/>
      <c r="G22" s="215"/>
      <c r="H22" s="215"/>
      <c r="I22" s="16"/>
      <c r="J22" s="16"/>
      <c r="K22" s="16"/>
      <c r="L22" s="16"/>
      <c r="M22" s="16"/>
      <c r="N22" s="16"/>
      <c r="O22" s="16"/>
      <c r="P22" s="16"/>
    </row>
    <row r="23" spans="1:16" x14ac:dyDescent="0.2">
      <c r="A23" s="16"/>
      <c r="B23" s="16"/>
      <c r="C23" s="16"/>
      <c r="D23" s="16"/>
      <c r="E23" s="16"/>
      <c r="F23" s="16"/>
      <c r="G23" s="16"/>
      <c r="H23" s="16"/>
      <c r="I23" s="16"/>
      <c r="J23" s="16"/>
      <c r="K23" s="16"/>
      <c r="L23" s="16"/>
      <c r="M23" s="16"/>
      <c r="N23" s="16"/>
      <c r="O23" s="16"/>
      <c r="P23" s="16"/>
    </row>
    <row r="24" spans="1:16" x14ac:dyDescent="0.2">
      <c r="A24" s="237" t="str">
        <f>'Kops n'!A39:D39</f>
        <v>Tāme sastādīta 2023. gada __. __________</v>
      </c>
      <c r="B24" s="238"/>
      <c r="C24" s="238"/>
      <c r="D24" s="238"/>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41</v>
      </c>
      <c r="B26" s="16"/>
      <c r="C26" s="289">
        <f>'Kops c'!C41:H41</f>
        <v>0</v>
      </c>
      <c r="D26" s="289"/>
      <c r="E26" s="289"/>
      <c r="F26" s="289"/>
      <c r="G26" s="289"/>
      <c r="H26" s="289"/>
      <c r="I26" s="16"/>
      <c r="J26" s="16"/>
      <c r="K26" s="16"/>
      <c r="L26" s="16"/>
      <c r="M26" s="16"/>
      <c r="N26" s="16"/>
      <c r="O26" s="16"/>
      <c r="P26" s="16"/>
    </row>
    <row r="27" spans="1:16" x14ac:dyDescent="0.2">
      <c r="A27" s="16"/>
      <c r="B27" s="16"/>
      <c r="C27" s="215" t="s">
        <v>15</v>
      </c>
      <c r="D27" s="215"/>
      <c r="E27" s="215"/>
      <c r="F27" s="215"/>
      <c r="G27" s="215"/>
      <c r="H27" s="215"/>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78" t="s">
        <v>16</v>
      </c>
      <c r="B29" s="42"/>
      <c r="C29" s="84">
        <f>'Kops c'!C44</f>
        <v>0</v>
      </c>
      <c r="D29" s="42"/>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7:H27"/>
    <mergeCell ref="L12:P12"/>
    <mergeCell ref="A18:K18"/>
    <mergeCell ref="C21:H21"/>
    <mergeCell ref="C22:H22"/>
    <mergeCell ref="A24:D24"/>
    <mergeCell ref="C26:H26"/>
  </mergeCells>
  <conditionalFormatting sqref="A18:K18">
    <cfRule type="containsText" dxfId="105"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04" priority="1" operator="equal">
      <formula>0</formula>
    </cfRule>
  </conditionalFormatting>
  <conditionalFormatting sqref="C2:I2 D5:L8 N9:O9 L18:P18 C21:H21 C26:H26 C29">
    <cfRule type="cellIs" dxfId="103"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6"/>
  <sheetViews>
    <sheetView topLeftCell="A11" workbookViewId="0">
      <selection activeCell="A18" sqref="A18:XFD1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'9a+c+n'!D1</f>
        <v>9</v>
      </c>
      <c r="E1" s="22"/>
      <c r="F1" s="22"/>
      <c r="G1" s="22"/>
      <c r="H1" s="22"/>
      <c r="I1" s="22"/>
      <c r="J1" s="22"/>
      <c r="N1" s="26"/>
      <c r="O1" s="27"/>
      <c r="P1" s="28"/>
    </row>
    <row r="2" spans="1:16" x14ac:dyDescent="0.2">
      <c r="A2" s="29"/>
      <c r="B2" s="29"/>
      <c r="C2" s="301" t="str">
        <f>'9a+c+n'!C2:I2</f>
        <v>Labiekārtošana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'9a+c+n'!A9</f>
        <v>Tāme sastādīta  2023. gada tirgus cenās, pamatojoties uz AR daļas rasējumiem</v>
      </c>
      <c r="B9" s="298"/>
      <c r="C9" s="298"/>
      <c r="D9" s="298"/>
      <c r="E9" s="298"/>
      <c r="F9" s="298"/>
      <c r="G9" s="31"/>
      <c r="H9" s="31"/>
      <c r="I9" s="31"/>
      <c r="J9" s="299" t="s">
        <v>45</v>
      </c>
      <c r="K9" s="299"/>
      <c r="L9" s="299"/>
      <c r="M9" s="299"/>
      <c r="N9" s="300">
        <f>P24</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izmaksas",IF('9a+c+n'!$Q14="N",'9a+c+n'!B14,0))</f>
        <v>0</v>
      </c>
      <c r="C14" s="23">
        <f>IF($C$4="Neattiecināmās izmaksas",IF('9a+c+n'!$Q14="N",'9a+c+n'!C14,0))</f>
        <v>0</v>
      </c>
      <c r="D14" s="23">
        <f>IF($C$4="Neattiecināmās izmaksas",IF('9a+c+n'!$Q14="N",'9a+c+n'!D14,0))</f>
        <v>0</v>
      </c>
      <c r="E14" s="45"/>
      <c r="F14" s="63"/>
      <c r="G14" s="114"/>
      <c r="H14" s="114">
        <f>IF($C$4="Neattiecināmās izmaksas",IF('9a+c+n'!$Q14="N",'9a+c+n'!H14,0))</f>
        <v>0</v>
      </c>
      <c r="I14" s="114"/>
      <c r="J14" s="114"/>
      <c r="K14" s="115">
        <f>IF($C$4="Neattiecināmās izmaksas",IF('9a+c+n'!$Q14="N",'9a+c+n'!K14,0))</f>
        <v>0</v>
      </c>
      <c r="L14" s="81">
        <f>IF($C$4="Neattiecināmās izmaksas",IF('9a+c+n'!$Q14="N",'9a+c+n'!L14,0))</f>
        <v>0</v>
      </c>
      <c r="M14" s="114">
        <f>IF($C$4="Neattiecināmās izmaksas",IF('9a+c+n'!$Q14="N",'9a+c+n'!M14,0))</f>
        <v>0</v>
      </c>
      <c r="N14" s="114">
        <f>IF($C$4="Neattiecināmās izmaksas",IF('9a+c+n'!$Q14="N",'9a+c+n'!N14,0))</f>
        <v>0</v>
      </c>
      <c r="O14" s="114">
        <f>IF($C$4="Neattiecināmās izmaksas",IF('9a+c+n'!$Q14="N",'9a+c+n'!O14,0))</f>
        <v>0</v>
      </c>
      <c r="P14" s="115">
        <f>IF($C$4="Neattiecināmās izmaksas",IF('9a+c+n'!$Q14="N",'9a+c+n'!P14,0))</f>
        <v>0</v>
      </c>
    </row>
    <row r="15" spans="1:16" x14ac:dyDescent="0.2">
      <c r="A15" s="51">
        <f>IF(P15=0,0,IF(COUNTBLANK(P15)=1,0,COUNTA($P$14:P15)))</f>
        <v>0</v>
      </c>
      <c r="B15" s="24">
        <f>IF($C$4="Neattiecināmās izmaksas",IF('9a+c+n'!$Q15="N",'9a+c+n'!B15,0))</f>
        <v>0</v>
      </c>
      <c r="C15" s="24">
        <f>IF($C$4="Neattiecināmās izmaksas",IF('9a+c+n'!$Q15="N",'9a+c+n'!C15,0))</f>
        <v>0</v>
      </c>
      <c r="D15" s="24">
        <f>IF($C$4="Neattiecināmās izmaksas",IF('9a+c+n'!$Q15="N",'9a+c+n'!D15,0))</f>
        <v>0</v>
      </c>
      <c r="E15" s="46"/>
      <c r="F15" s="65"/>
      <c r="G15" s="116"/>
      <c r="H15" s="116">
        <f>IF($C$4="Neattiecināmās izmaksas",IF('9a+c+n'!$Q15="N",'9a+c+n'!H15,0))</f>
        <v>0</v>
      </c>
      <c r="I15" s="116"/>
      <c r="J15" s="116"/>
      <c r="K15" s="117">
        <f>IF($C$4="Neattiecināmās izmaksas",IF('9a+c+n'!$Q15="N",'9a+c+n'!K15,0))</f>
        <v>0</v>
      </c>
      <c r="L15" s="82">
        <f>IF($C$4="Neattiecināmās izmaksas",IF('9a+c+n'!$Q15="N",'9a+c+n'!L15,0))</f>
        <v>0</v>
      </c>
      <c r="M15" s="116">
        <f>IF($C$4="Neattiecināmās izmaksas",IF('9a+c+n'!$Q15="N",'9a+c+n'!M15,0))</f>
        <v>0</v>
      </c>
      <c r="N15" s="116">
        <f>IF($C$4="Neattiecināmās izmaksas",IF('9a+c+n'!$Q15="N",'9a+c+n'!N15,0))</f>
        <v>0</v>
      </c>
      <c r="O15" s="116">
        <f>IF($C$4="Neattiecināmās izmaksas",IF('9a+c+n'!$Q15="N",'9a+c+n'!O15,0))</f>
        <v>0</v>
      </c>
      <c r="P15" s="117">
        <f>IF($C$4="Neattiecināmās izmaksas",IF('9a+c+n'!$Q15="N",'9a+c+n'!P15,0))</f>
        <v>0</v>
      </c>
    </row>
    <row r="16" spans="1:16" x14ac:dyDescent="0.2">
      <c r="A16" s="51">
        <f>IF(P16=0,0,IF(COUNTBLANK(P16)=1,0,COUNTA($P$14:P16)))</f>
        <v>0</v>
      </c>
      <c r="B16" s="24">
        <f>IF($C$4="Neattiecināmās izmaksas",IF('9a+c+n'!$Q16="N",'9a+c+n'!B16,0))</f>
        <v>0</v>
      </c>
      <c r="C16" s="24">
        <f>IF($C$4="Neattiecināmās izmaksas",IF('9a+c+n'!$Q16="N",'9a+c+n'!C16,0))</f>
        <v>0</v>
      </c>
      <c r="D16" s="24">
        <f>IF($C$4="Neattiecināmās izmaksas",IF('9a+c+n'!$Q16="N",'9a+c+n'!D16,0))</f>
        <v>0</v>
      </c>
      <c r="E16" s="46"/>
      <c r="F16" s="65"/>
      <c r="G16" s="116"/>
      <c r="H16" s="116">
        <f>IF($C$4="Neattiecināmās izmaksas",IF('9a+c+n'!$Q16="N",'9a+c+n'!H16,0))</f>
        <v>0</v>
      </c>
      <c r="I16" s="116"/>
      <c r="J16" s="116"/>
      <c r="K16" s="117">
        <f>IF($C$4="Neattiecināmās izmaksas",IF('9a+c+n'!$Q16="N",'9a+c+n'!K16,0))</f>
        <v>0</v>
      </c>
      <c r="L16" s="82">
        <f>IF($C$4="Neattiecināmās izmaksas",IF('9a+c+n'!$Q16="N",'9a+c+n'!L16,0))</f>
        <v>0</v>
      </c>
      <c r="M16" s="116">
        <f>IF($C$4="Neattiecināmās izmaksas",IF('9a+c+n'!$Q16="N",'9a+c+n'!M16,0))</f>
        <v>0</v>
      </c>
      <c r="N16" s="116">
        <f>IF($C$4="Neattiecināmās izmaksas",IF('9a+c+n'!$Q16="N",'9a+c+n'!N16,0))</f>
        <v>0</v>
      </c>
      <c r="O16" s="116">
        <f>IF($C$4="Neattiecināmās izmaksas",IF('9a+c+n'!$Q16="N",'9a+c+n'!O16,0))</f>
        <v>0</v>
      </c>
      <c r="P16" s="117">
        <f>IF($C$4="Neattiecināmās izmaksas",IF('9a+c+n'!$Q16="N",'9a+c+n'!P16,0))</f>
        <v>0</v>
      </c>
    </row>
    <row r="17" spans="1:16" x14ac:dyDescent="0.2">
      <c r="A17" s="51">
        <f>IF(P17=0,0,IF(COUNTBLANK(P17)=1,0,COUNTA($P$14:P17)))</f>
        <v>0</v>
      </c>
      <c r="B17" s="24">
        <f>IF($C$4="Neattiecināmās izmaksas",IF('9a+c+n'!$Q17="N",'9a+c+n'!B17,0))</f>
        <v>0</v>
      </c>
      <c r="C17" s="24">
        <f>IF($C$4="Neattiecināmās izmaksas",IF('9a+c+n'!$Q17="N",'9a+c+n'!C17,0))</f>
        <v>0</v>
      </c>
      <c r="D17" s="24">
        <f>IF($C$4="Neattiecināmās izmaksas",IF('9a+c+n'!$Q17="N",'9a+c+n'!D17,0))</f>
        <v>0</v>
      </c>
      <c r="E17" s="46"/>
      <c r="F17" s="65"/>
      <c r="G17" s="116"/>
      <c r="H17" s="116">
        <f>IF($C$4="Neattiecināmās izmaksas",IF('9a+c+n'!$Q17="N",'9a+c+n'!H17,0))</f>
        <v>0</v>
      </c>
      <c r="I17" s="116"/>
      <c r="J17" s="116"/>
      <c r="K17" s="117">
        <f>IF($C$4="Neattiecināmās izmaksas",IF('9a+c+n'!$Q17="N",'9a+c+n'!K17,0))</f>
        <v>0</v>
      </c>
      <c r="L17" s="82">
        <f>IF($C$4="Neattiecināmās izmaksas",IF('9a+c+n'!$Q17="N",'9a+c+n'!L17,0))</f>
        <v>0</v>
      </c>
      <c r="M17" s="116">
        <f>IF($C$4="Neattiecināmās izmaksas",IF('9a+c+n'!$Q17="N",'9a+c+n'!M17,0))</f>
        <v>0</v>
      </c>
      <c r="N17" s="116">
        <f>IF($C$4="Neattiecināmās izmaksas",IF('9a+c+n'!$Q17="N",'9a+c+n'!N17,0))</f>
        <v>0</v>
      </c>
      <c r="O17" s="116">
        <f>IF($C$4="Neattiecināmās izmaksas",IF('9a+c+n'!$Q17="N",'9a+c+n'!O17,0))</f>
        <v>0</v>
      </c>
      <c r="P17" s="117">
        <f>IF($C$4="Neattiecināmās izmaksas",IF('9a+c+n'!$Q17="N",'9a+c+n'!P17,0))</f>
        <v>0</v>
      </c>
    </row>
    <row r="18" spans="1:16" x14ac:dyDescent="0.2">
      <c r="A18" s="51">
        <f>IF(P18=0,0,IF(COUNTBLANK(P18)=1,0,COUNTA($P$14:P18)))</f>
        <v>0</v>
      </c>
      <c r="B18" s="24">
        <f>IF($C$4="Neattiecināmās izmaksas",IF('9a+c+n'!$Q18="N",'9a+c+n'!B18,0))</f>
        <v>0</v>
      </c>
      <c r="C18" s="24">
        <f>IF($C$4="Neattiecināmās izmaksas",IF('9a+c+n'!$Q18="N",'9a+c+n'!C18,0))</f>
        <v>0</v>
      </c>
      <c r="D18" s="24">
        <f>IF($C$4="Neattiecināmās izmaksas",IF('9a+c+n'!$Q18="N",'9a+c+n'!D18,0))</f>
        <v>0</v>
      </c>
      <c r="E18" s="46"/>
      <c r="F18" s="65"/>
      <c r="G18" s="116"/>
      <c r="H18" s="116">
        <f>IF($C$4="Neattiecināmās izmaksas",IF('9a+c+n'!$Q18="N",'9a+c+n'!H18,0))</f>
        <v>0</v>
      </c>
      <c r="I18" s="116"/>
      <c r="J18" s="116"/>
      <c r="K18" s="117">
        <f>IF($C$4="Neattiecināmās izmaksas",IF('9a+c+n'!$Q18="N",'9a+c+n'!K18,0))</f>
        <v>0</v>
      </c>
      <c r="L18" s="82">
        <f>IF($C$4="Neattiecināmās izmaksas",IF('9a+c+n'!$Q18="N",'9a+c+n'!L18,0))</f>
        <v>0</v>
      </c>
      <c r="M18" s="116">
        <f>IF($C$4="Neattiecināmās izmaksas",IF('9a+c+n'!$Q18="N",'9a+c+n'!M18,0))</f>
        <v>0</v>
      </c>
      <c r="N18" s="116">
        <f>IF($C$4="Neattiecināmās izmaksas",IF('9a+c+n'!$Q18="N",'9a+c+n'!N18,0))</f>
        <v>0</v>
      </c>
      <c r="O18" s="116">
        <f>IF($C$4="Neattiecināmās izmaksas",IF('9a+c+n'!$Q18="N",'9a+c+n'!O18,0))</f>
        <v>0</v>
      </c>
      <c r="P18" s="117">
        <f>IF($C$4="Neattiecināmās izmaksas",IF('9a+c+n'!$Q18="N",'9a+c+n'!P18,0))</f>
        <v>0</v>
      </c>
    </row>
    <row r="19" spans="1:16" x14ac:dyDescent="0.2">
      <c r="A19" s="51">
        <f>IF(P19=0,0,IF(COUNTBLANK(P19)=1,0,COUNTA($P$14:P19)))</f>
        <v>0</v>
      </c>
      <c r="B19" s="24">
        <f>IF($C$4="Neattiecināmās izmaksas",IF('9a+c+n'!$Q19="N",'9a+c+n'!B19,0))</f>
        <v>0</v>
      </c>
      <c r="C19" s="24">
        <f>IF($C$4="Neattiecināmās izmaksas",IF('9a+c+n'!$Q19="N",'9a+c+n'!C19,0))</f>
        <v>0</v>
      </c>
      <c r="D19" s="24">
        <f>IF($C$4="Neattiecināmās izmaksas",IF('9a+c+n'!$Q19="N",'9a+c+n'!D19,0))</f>
        <v>0</v>
      </c>
      <c r="E19" s="46"/>
      <c r="F19" s="65"/>
      <c r="G19" s="116"/>
      <c r="H19" s="116">
        <f>IF($C$4="Neattiecināmās izmaksas",IF('9a+c+n'!$Q19="N",'9a+c+n'!H19,0))</f>
        <v>0</v>
      </c>
      <c r="I19" s="116"/>
      <c r="J19" s="116"/>
      <c r="K19" s="117">
        <f>IF($C$4="Neattiecināmās izmaksas",IF('9a+c+n'!$Q19="N",'9a+c+n'!K19,0))</f>
        <v>0</v>
      </c>
      <c r="L19" s="82">
        <f>IF($C$4="Neattiecināmās izmaksas",IF('9a+c+n'!$Q19="N",'9a+c+n'!L19,0))</f>
        <v>0</v>
      </c>
      <c r="M19" s="116">
        <f>IF($C$4="Neattiecināmās izmaksas",IF('9a+c+n'!$Q19="N",'9a+c+n'!M19,0))</f>
        <v>0</v>
      </c>
      <c r="N19" s="116">
        <f>IF($C$4="Neattiecināmās izmaksas",IF('9a+c+n'!$Q19="N",'9a+c+n'!N19,0))</f>
        <v>0</v>
      </c>
      <c r="O19" s="116">
        <f>IF($C$4="Neattiecināmās izmaksas",IF('9a+c+n'!$Q19="N",'9a+c+n'!O19,0))</f>
        <v>0</v>
      </c>
      <c r="P19" s="117">
        <f>IF($C$4="Neattiecināmās izmaksas",IF('9a+c+n'!$Q19="N",'9a+c+n'!P19,0))</f>
        <v>0</v>
      </c>
    </row>
    <row r="20" spans="1:16" x14ac:dyDescent="0.2">
      <c r="A20" s="51">
        <f>IF(P20=0,0,IF(COUNTBLANK(P20)=1,0,COUNTA($P$14:P20)))</f>
        <v>0</v>
      </c>
      <c r="B20" s="24">
        <f>IF($C$4="Neattiecināmās izmaksas",IF('9a+c+n'!$Q20="N",'9a+c+n'!B20,0))</f>
        <v>0</v>
      </c>
      <c r="C20" s="24">
        <f>IF($C$4="Neattiecināmās izmaksas",IF('9a+c+n'!$Q20="N",'9a+c+n'!C20,0))</f>
        <v>0</v>
      </c>
      <c r="D20" s="24">
        <f>IF($C$4="Neattiecināmās izmaksas",IF('9a+c+n'!$Q20="N",'9a+c+n'!D20,0))</f>
        <v>0</v>
      </c>
      <c r="E20" s="46"/>
      <c r="F20" s="65"/>
      <c r="G20" s="116"/>
      <c r="H20" s="116">
        <f>IF($C$4="Neattiecināmās izmaksas",IF('9a+c+n'!$Q20="N",'9a+c+n'!H20,0))</f>
        <v>0</v>
      </c>
      <c r="I20" s="116"/>
      <c r="J20" s="116"/>
      <c r="K20" s="117">
        <f>IF($C$4="Neattiecināmās izmaksas",IF('9a+c+n'!$Q20="N",'9a+c+n'!K20,0))</f>
        <v>0</v>
      </c>
      <c r="L20" s="82">
        <f>IF($C$4="Neattiecināmās izmaksas",IF('9a+c+n'!$Q20="N",'9a+c+n'!L20,0))</f>
        <v>0</v>
      </c>
      <c r="M20" s="116">
        <f>IF($C$4="Neattiecināmās izmaksas",IF('9a+c+n'!$Q20="N",'9a+c+n'!M20,0))</f>
        <v>0</v>
      </c>
      <c r="N20" s="116">
        <f>IF($C$4="Neattiecināmās izmaksas",IF('9a+c+n'!$Q20="N",'9a+c+n'!N20,0))</f>
        <v>0</v>
      </c>
      <c r="O20" s="116">
        <f>IF($C$4="Neattiecināmās izmaksas",IF('9a+c+n'!$Q20="N",'9a+c+n'!O20,0))</f>
        <v>0</v>
      </c>
      <c r="P20" s="117">
        <f>IF($C$4="Neattiecināmās izmaksas",IF('9a+c+n'!$Q20="N",'9a+c+n'!P20,0))</f>
        <v>0</v>
      </c>
    </row>
    <row r="21" spans="1:16" x14ac:dyDescent="0.2">
      <c r="A21" s="51">
        <f>IF(P21=0,0,IF(COUNTBLANK(P21)=1,0,COUNTA($P$14:P21)))</f>
        <v>0</v>
      </c>
      <c r="B21" s="24">
        <f>IF($C$4="Neattiecināmās izmaksas",IF('9a+c+n'!$Q21="N",'9a+c+n'!B21,0))</f>
        <v>0</v>
      </c>
      <c r="C21" s="24">
        <f>IF($C$4="Neattiecināmās izmaksas",IF('9a+c+n'!$Q21="N",'9a+c+n'!C21,0))</f>
        <v>0</v>
      </c>
      <c r="D21" s="24">
        <f>IF($C$4="Neattiecināmās izmaksas",IF('9a+c+n'!$Q21="N",'9a+c+n'!D21,0))</f>
        <v>0</v>
      </c>
      <c r="E21" s="46"/>
      <c r="F21" s="65"/>
      <c r="G21" s="116"/>
      <c r="H21" s="116">
        <f>IF($C$4="Neattiecināmās izmaksas",IF('9a+c+n'!$Q21="N",'9a+c+n'!H21,0))</f>
        <v>0</v>
      </c>
      <c r="I21" s="116"/>
      <c r="J21" s="116"/>
      <c r="K21" s="117">
        <f>IF($C$4="Neattiecināmās izmaksas",IF('9a+c+n'!$Q21="N",'9a+c+n'!K21,0))</f>
        <v>0</v>
      </c>
      <c r="L21" s="82">
        <f>IF($C$4="Neattiecināmās izmaksas",IF('9a+c+n'!$Q21="N",'9a+c+n'!L21,0))</f>
        <v>0</v>
      </c>
      <c r="M21" s="116">
        <f>IF($C$4="Neattiecināmās izmaksas",IF('9a+c+n'!$Q21="N",'9a+c+n'!M21,0))</f>
        <v>0</v>
      </c>
      <c r="N21" s="116">
        <f>IF($C$4="Neattiecināmās izmaksas",IF('9a+c+n'!$Q21="N",'9a+c+n'!N21,0))</f>
        <v>0</v>
      </c>
      <c r="O21" s="116">
        <f>IF($C$4="Neattiecināmās izmaksas",IF('9a+c+n'!$Q21="N",'9a+c+n'!O21,0))</f>
        <v>0</v>
      </c>
      <c r="P21" s="117">
        <f>IF($C$4="Neattiecināmās izmaksas",IF('9a+c+n'!$Q21="N",'9a+c+n'!P21,0))</f>
        <v>0</v>
      </c>
    </row>
    <row r="22" spans="1:16" x14ac:dyDescent="0.2">
      <c r="A22" s="51">
        <f>IF(P22=0,0,IF(COUNTBLANK(P22)=1,0,COUNTA($P$14:P22)))</f>
        <v>0</v>
      </c>
      <c r="B22" s="24">
        <f>IF($C$4="Neattiecināmās izmaksas",IF('9a+c+n'!$Q22="N",'9a+c+n'!B22,0))</f>
        <v>0</v>
      </c>
      <c r="C22" s="24">
        <f>IF($C$4="Neattiecināmās izmaksas",IF('9a+c+n'!$Q22="N",'9a+c+n'!C22,0))</f>
        <v>0</v>
      </c>
      <c r="D22" s="24">
        <f>IF($C$4="Neattiecināmās izmaksas",IF('9a+c+n'!$Q22="N",'9a+c+n'!D22,0))</f>
        <v>0</v>
      </c>
      <c r="E22" s="46"/>
      <c r="F22" s="65"/>
      <c r="G22" s="116"/>
      <c r="H22" s="116">
        <f>IF($C$4="Neattiecināmās izmaksas",IF('9a+c+n'!$Q22="N",'9a+c+n'!H22,0))</f>
        <v>0</v>
      </c>
      <c r="I22" s="116"/>
      <c r="J22" s="116"/>
      <c r="K22" s="117">
        <f>IF($C$4="Neattiecināmās izmaksas",IF('9a+c+n'!$Q22="N",'9a+c+n'!K22,0))</f>
        <v>0</v>
      </c>
      <c r="L22" s="82">
        <f>IF($C$4="Neattiecināmās izmaksas",IF('9a+c+n'!$Q22="N",'9a+c+n'!L22,0))</f>
        <v>0</v>
      </c>
      <c r="M22" s="116">
        <f>IF($C$4="Neattiecināmās izmaksas",IF('9a+c+n'!$Q22="N",'9a+c+n'!M22,0))</f>
        <v>0</v>
      </c>
      <c r="N22" s="116">
        <f>IF($C$4="Neattiecināmās izmaksas",IF('9a+c+n'!$Q22="N",'9a+c+n'!N22,0))</f>
        <v>0</v>
      </c>
      <c r="O22" s="116">
        <f>IF($C$4="Neattiecināmās izmaksas",IF('9a+c+n'!$Q22="N",'9a+c+n'!O22,0))</f>
        <v>0</v>
      </c>
      <c r="P22" s="117">
        <f>IF($C$4="Neattiecināmās izmaksas",IF('9a+c+n'!$Q22="N",'9a+c+n'!P22,0))</f>
        <v>0</v>
      </c>
    </row>
    <row r="23" spans="1:16" ht="23.25" thickBot="1" x14ac:dyDescent="0.25">
      <c r="A23" s="51">
        <f>IF(P23=0,0,IF(COUNTBLANK(P23)=1,0,COUNTA($P$14:P23)))</f>
        <v>0</v>
      </c>
      <c r="B23" s="24" t="str">
        <f>IF($C$4="Neattiecināmās izmaksas",IF('9a+c+n'!$Q23="N",'9a+c+n'!B23,0))</f>
        <v>13-00000</v>
      </c>
      <c r="C23" s="24" t="str">
        <f>IF($C$4="Neattiecināmās izmaksas",IF('9a+c+n'!$Q23="N",'9a+c+n'!C23,0))</f>
        <v>Betona puķu dobju uzstādīšana, t.sk. pamatne</v>
      </c>
      <c r="D23" s="24" t="str">
        <f>IF($C$4="Neattiecināmās izmaksas",IF('9a+c+n'!$Q23="N",'9a+c+n'!D23,0))</f>
        <v>kompl</v>
      </c>
      <c r="E23" s="46"/>
      <c r="F23" s="65"/>
      <c r="G23" s="116"/>
      <c r="H23" s="116">
        <f>IF($C$4="Neattiecināmās izmaksas",IF('9a+c+n'!$Q23="N",'9a+c+n'!H23,0))</f>
        <v>0</v>
      </c>
      <c r="I23" s="116"/>
      <c r="J23" s="116"/>
      <c r="K23" s="117">
        <f>IF($C$4="Neattiecināmās izmaksas",IF('9a+c+n'!$Q23="N",'9a+c+n'!K23,0))</f>
        <v>0</v>
      </c>
      <c r="L23" s="82">
        <f>IF($C$4="Neattiecināmās izmaksas",IF('9a+c+n'!$Q23="N",'9a+c+n'!L23,0))</f>
        <v>0</v>
      </c>
      <c r="M23" s="116">
        <f>IF($C$4="Neattiecināmās izmaksas",IF('9a+c+n'!$Q23="N",'9a+c+n'!M23,0))</f>
        <v>0</v>
      </c>
      <c r="N23" s="116">
        <f>IF($C$4="Neattiecināmās izmaksas",IF('9a+c+n'!$Q23="N",'9a+c+n'!N23,0))</f>
        <v>0</v>
      </c>
      <c r="O23" s="116">
        <f>IF($C$4="Neattiecināmās izmaksas",IF('9a+c+n'!$Q23="N",'9a+c+n'!O23,0))</f>
        <v>0</v>
      </c>
      <c r="P23" s="117">
        <f>IF($C$4="Neattiecināmās izmaksas",IF('9a+c+n'!$Q23="N",'9a+c+n'!P23,0))</f>
        <v>0</v>
      </c>
    </row>
    <row r="24" spans="1:16" ht="13.5" customHeight="1" thickBot="1" x14ac:dyDescent="0.25">
      <c r="A24" s="286" t="s">
        <v>62</v>
      </c>
      <c r="B24" s="287"/>
      <c r="C24" s="287"/>
      <c r="D24" s="287"/>
      <c r="E24" s="287"/>
      <c r="F24" s="287"/>
      <c r="G24" s="287"/>
      <c r="H24" s="287"/>
      <c r="I24" s="287"/>
      <c r="J24" s="287"/>
      <c r="K24" s="288"/>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89">
        <f>'Kops n'!C36:H36</f>
        <v>0</v>
      </c>
      <c r="D27" s="289"/>
      <c r="E27" s="289"/>
      <c r="F27" s="289"/>
      <c r="G27" s="289"/>
      <c r="H27" s="289"/>
      <c r="I27" s="16"/>
      <c r="J27" s="16"/>
      <c r="K27" s="16"/>
      <c r="L27" s="16"/>
      <c r="M27" s="16"/>
      <c r="N27" s="16"/>
      <c r="O27" s="16"/>
      <c r="P27" s="16"/>
    </row>
    <row r="28" spans="1:16" x14ac:dyDescent="0.2">
      <c r="A28" s="16"/>
      <c r="B28" s="16"/>
      <c r="C28" s="215" t="s">
        <v>15</v>
      </c>
      <c r="D28" s="215"/>
      <c r="E28" s="215"/>
      <c r="F28" s="215"/>
      <c r="G28" s="215"/>
      <c r="H28" s="215"/>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37" t="str">
        <f>'Kops n'!A39:D39</f>
        <v>Tāme sastādīta 2023. gada __. __________</v>
      </c>
      <c r="B30" s="238"/>
      <c r="C30" s="238"/>
      <c r="D30" s="238"/>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89">
        <f>'Kops n'!C41:H41</f>
        <v>0</v>
      </c>
      <c r="D32" s="289"/>
      <c r="E32" s="289"/>
      <c r="F32" s="289"/>
      <c r="G32" s="289"/>
      <c r="H32" s="289"/>
      <c r="I32" s="16"/>
      <c r="J32" s="16"/>
      <c r="K32" s="16"/>
      <c r="L32" s="16"/>
      <c r="M32" s="16"/>
      <c r="N32" s="16"/>
      <c r="O32" s="16"/>
      <c r="P32" s="16"/>
    </row>
    <row r="33" spans="1:16" x14ac:dyDescent="0.2">
      <c r="A33" s="16"/>
      <c r="B33" s="16"/>
      <c r="C33" s="215" t="s">
        <v>15</v>
      </c>
      <c r="D33" s="215"/>
      <c r="E33" s="215"/>
      <c r="F33" s="215"/>
      <c r="G33" s="215"/>
      <c r="H33" s="215"/>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8" t="s">
        <v>16</v>
      </c>
      <c r="B35" s="42"/>
      <c r="C35" s="84">
        <f>'Kops n'!C44</f>
        <v>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102"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01" priority="1" operator="equal">
      <formula>0</formula>
    </cfRule>
  </conditionalFormatting>
  <conditionalFormatting sqref="C2:I2 D5:L8 N9:O9 L24:P24 C27:H27 C32:H32 C35">
    <cfRule type="cellIs" dxfId="100"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75"/>
  <sheetViews>
    <sheetView topLeftCell="A52" zoomScale="85" zoomScaleNormal="85" workbookViewId="0">
      <selection activeCell="I14" sqref="I14:J6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10</v>
      </c>
      <c r="E1" s="22"/>
      <c r="F1" s="22"/>
      <c r="G1" s="22"/>
      <c r="H1" s="22"/>
      <c r="I1" s="22"/>
      <c r="J1" s="22"/>
      <c r="N1" s="26"/>
      <c r="O1" s="27"/>
      <c r="P1" s="28"/>
    </row>
    <row r="2" spans="1:17" x14ac:dyDescent="0.2">
      <c r="A2" s="29"/>
      <c r="B2" s="29"/>
      <c r="C2" s="301" t="s">
        <v>439</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428</v>
      </c>
      <c r="B9" s="298"/>
      <c r="C9" s="298"/>
      <c r="D9" s="298"/>
      <c r="E9" s="298"/>
      <c r="F9" s="298"/>
      <c r="G9" s="31"/>
      <c r="H9" s="31"/>
      <c r="I9" s="31"/>
      <c r="J9" s="299" t="s">
        <v>45</v>
      </c>
      <c r="K9" s="299"/>
      <c r="L9" s="299"/>
      <c r="M9" s="299"/>
      <c r="N9" s="300">
        <f>P63</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194</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2.5" x14ac:dyDescent="0.2">
      <c r="A15" s="36">
        <v>1</v>
      </c>
      <c r="B15" s="24" t="s">
        <v>195</v>
      </c>
      <c r="C15" s="40" t="s">
        <v>403</v>
      </c>
      <c r="D15" s="24" t="s">
        <v>83</v>
      </c>
      <c r="E15" s="46">
        <v>6</v>
      </c>
      <c r="F15" s="41"/>
      <c r="G15" s="147"/>
      <c r="H15" s="110">
        <f>F15*G15</f>
        <v>0</v>
      </c>
      <c r="I15" s="135"/>
      <c r="J15" s="135"/>
      <c r="K15" s="113">
        <f t="shared" ref="K15:K61" si="0">SUM(H15:J15)</f>
        <v>0</v>
      </c>
      <c r="L15" s="41">
        <f t="shared" ref="L15:L61" si="1">E15*F15</f>
        <v>0</v>
      </c>
      <c r="M15" s="110">
        <f t="shared" ref="M15:M61" si="2">H15*E15</f>
        <v>0</v>
      </c>
      <c r="N15" s="110">
        <f t="shared" ref="N15:N61" si="3">I15*E15</f>
        <v>0</v>
      </c>
      <c r="O15" s="110">
        <f t="shared" ref="O15:O61" si="4">J15*E15</f>
        <v>0</v>
      </c>
      <c r="P15" s="111">
        <f t="shared" ref="P15:P61" si="5">SUM(M15:O15)</f>
        <v>0</v>
      </c>
      <c r="Q15" s="61" t="s">
        <v>46</v>
      </c>
    </row>
    <row r="16" spans="1:17" ht="22.5" x14ac:dyDescent="0.2">
      <c r="A16" s="36">
        <v>2</v>
      </c>
      <c r="B16" s="24" t="s">
        <v>195</v>
      </c>
      <c r="C16" s="40" t="s">
        <v>196</v>
      </c>
      <c r="D16" s="24" t="s">
        <v>83</v>
      </c>
      <c r="E16" s="46">
        <v>8</v>
      </c>
      <c r="F16" s="41"/>
      <c r="G16" s="147"/>
      <c r="H16" s="110">
        <f t="shared" ref="H16:H61" si="6">F16*G16</f>
        <v>0</v>
      </c>
      <c r="I16" s="135"/>
      <c r="J16" s="135"/>
      <c r="K16" s="113">
        <f t="shared" si="0"/>
        <v>0</v>
      </c>
      <c r="L16" s="41">
        <f t="shared" si="1"/>
        <v>0</v>
      </c>
      <c r="M16" s="110">
        <f t="shared" si="2"/>
        <v>0</v>
      </c>
      <c r="N16" s="110">
        <f t="shared" si="3"/>
        <v>0</v>
      </c>
      <c r="O16" s="110">
        <f t="shared" si="4"/>
        <v>0</v>
      </c>
      <c r="P16" s="111">
        <f t="shared" si="5"/>
        <v>0</v>
      </c>
      <c r="Q16" s="61" t="s">
        <v>46</v>
      </c>
    </row>
    <row r="17" spans="1:17" ht="22.5" x14ac:dyDescent="0.2">
      <c r="A17" s="36">
        <v>3</v>
      </c>
      <c r="B17" s="24" t="s">
        <v>195</v>
      </c>
      <c r="C17" s="40" t="s">
        <v>197</v>
      </c>
      <c r="D17" s="24" t="s">
        <v>83</v>
      </c>
      <c r="E17" s="46">
        <v>6</v>
      </c>
      <c r="F17" s="41"/>
      <c r="G17" s="147"/>
      <c r="H17" s="110">
        <f t="shared" si="6"/>
        <v>0</v>
      </c>
      <c r="I17" s="135"/>
      <c r="J17" s="135"/>
      <c r="K17" s="113">
        <f t="shared" si="0"/>
        <v>0</v>
      </c>
      <c r="L17" s="41">
        <f t="shared" si="1"/>
        <v>0</v>
      </c>
      <c r="M17" s="110">
        <f t="shared" si="2"/>
        <v>0</v>
      </c>
      <c r="N17" s="110">
        <f t="shared" si="3"/>
        <v>0</v>
      </c>
      <c r="O17" s="110">
        <f t="shared" si="4"/>
        <v>0</v>
      </c>
      <c r="P17" s="111">
        <f t="shared" si="5"/>
        <v>0</v>
      </c>
      <c r="Q17" s="61" t="s">
        <v>46</v>
      </c>
    </row>
    <row r="18" spans="1:17" ht="22.5" x14ac:dyDescent="0.2">
      <c r="A18" s="36">
        <v>4</v>
      </c>
      <c r="B18" s="24" t="s">
        <v>195</v>
      </c>
      <c r="C18" s="40" t="s">
        <v>198</v>
      </c>
      <c r="D18" s="24" t="s">
        <v>83</v>
      </c>
      <c r="E18" s="46">
        <v>31</v>
      </c>
      <c r="F18" s="41"/>
      <c r="G18" s="147"/>
      <c r="H18" s="110">
        <f t="shared" si="6"/>
        <v>0</v>
      </c>
      <c r="I18" s="135"/>
      <c r="J18" s="135"/>
      <c r="K18" s="113">
        <f t="shared" si="0"/>
        <v>0</v>
      </c>
      <c r="L18" s="41">
        <f t="shared" si="1"/>
        <v>0</v>
      </c>
      <c r="M18" s="110">
        <f t="shared" si="2"/>
        <v>0</v>
      </c>
      <c r="N18" s="110">
        <f t="shared" si="3"/>
        <v>0</v>
      </c>
      <c r="O18" s="110">
        <f t="shared" si="4"/>
        <v>0</v>
      </c>
      <c r="P18" s="111">
        <f t="shared" si="5"/>
        <v>0</v>
      </c>
      <c r="Q18" s="61" t="s">
        <v>46</v>
      </c>
    </row>
    <row r="19" spans="1:17" ht="22.5" x14ac:dyDescent="0.2">
      <c r="A19" s="36">
        <v>5</v>
      </c>
      <c r="B19" s="24" t="s">
        <v>195</v>
      </c>
      <c r="C19" s="40" t="s">
        <v>199</v>
      </c>
      <c r="D19" s="24" t="s">
        <v>83</v>
      </c>
      <c r="E19" s="46">
        <v>45</v>
      </c>
      <c r="F19" s="41"/>
      <c r="G19" s="147"/>
      <c r="H19" s="110">
        <f t="shared" si="6"/>
        <v>0</v>
      </c>
      <c r="I19" s="135"/>
      <c r="J19" s="135"/>
      <c r="K19" s="113">
        <f t="shared" si="0"/>
        <v>0</v>
      </c>
      <c r="L19" s="41">
        <f t="shared" si="1"/>
        <v>0</v>
      </c>
      <c r="M19" s="110">
        <f t="shared" si="2"/>
        <v>0</v>
      </c>
      <c r="N19" s="110">
        <f t="shared" si="3"/>
        <v>0</v>
      </c>
      <c r="O19" s="110">
        <f t="shared" si="4"/>
        <v>0</v>
      </c>
      <c r="P19" s="111">
        <f t="shared" si="5"/>
        <v>0</v>
      </c>
      <c r="Q19" s="61" t="s">
        <v>46</v>
      </c>
    </row>
    <row r="20" spans="1:17" ht="22.5" x14ac:dyDescent="0.2">
      <c r="A20" s="36">
        <v>6</v>
      </c>
      <c r="B20" s="24" t="s">
        <v>195</v>
      </c>
      <c r="C20" s="40" t="s">
        <v>404</v>
      </c>
      <c r="D20" s="24" t="s">
        <v>83</v>
      </c>
      <c r="E20" s="46">
        <v>21</v>
      </c>
      <c r="F20" s="41"/>
      <c r="G20" s="147"/>
      <c r="H20" s="110">
        <f t="shared" ref="H20:H21" si="7">F20*G20</f>
        <v>0</v>
      </c>
      <c r="I20" s="135"/>
      <c r="J20" s="135"/>
      <c r="K20" s="113">
        <f t="shared" ref="K20:K21" si="8">SUM(H20:J20)</f>
        <v>0</v>
      </c>
      <c r="L20" s="41">
        <f t="shared" ref="L20:L21" si="9">E20*F20</f>
        <v>0</v>
      </c>
      <c r="M20" s="110">
        <f t="shared" ref="M20:M21" si="10">H20*E20</f>
        <v>0</v>
      </c>
      <c r="N20" s="110">
        <f t="shared" ref="N20:N21" si="11">I20*E20</f>
        <v>0</v>
      </c>
      <c r="O20" s="110">
        <f t="shared" ref="O20:O21" si="12">J20*E20</f>
        <v>0</v>
      </c>
      <c r="P20" s="111">
        <f t="shared" ref="P20:P21" si="13">SUM(M20:O20)</f>
        <v>0</v>
      </c>
      <c r="Q20" s="61" t="s">
        <v>46</v>
      </c>
    </row>
    <row r="21" spans="1:17" ht="22.5" x14ac:dyDescent="0.2">
      <c r="A21" s="36">
        <v>7</v>
      </c>
      <c r="B21" s="24" t="s">
        <v>195</v>
      </c>
      <c r="C21" s="40" t="s">
        <v>405</v>
      </c>
      <c r="D21" s="24" t="s">
        <v>83</v>
      </c>
      <c r="E21" s="46">
        <v>21</v>
      </c>
      <c r="F21" s="41"/>
      <c r="G21" s="147"/>
      <c r="H21" s="110">
        <f t="shared" si="7"/>
        <v>0</v>
      </c>
      <c r="I21" s="135"/>
      <c r="J21" s="135"/>
      <c r="K21" s="113">
        <f t="shared" si="8"/>
        <v>0</v>
      </c>
      <c r="L21" s="41">
        <f t="shared" si="9"/>
        <v>0</v>
      </c>
      <c r="M21" s="110">
        <f t="shared" si="10"/>
        <v>0</v>
      </c>
      <c r="N21" s="110">
        <f t="shared" si="11"/>
        <v>0</v>
      </c>
      <c r="O21" s="110">
        <f t="shared" si="12"/>
        <v>0</v>
      </c>
      <c r="P21" s="111">
        <f t="shared" si="13"/>
        <v>0</v>
      </c>
      <c r="Q21" s="61" t="s">
        <v>46</v>
      </c>
    </row>
    <row r="22" spans="1:17" ht="22.5" x14ac:dyDescent="0.2">
      <c r="A22" s="36">
        <v>8</v>
      </c>
      <c r="B22" s="24" t="s">
        <v>195</v>
      </c>
      <c r="C22" s="40" t="s">
        <v>200</v>
      </c>
      <c r="D22" s="24" t="s">
        <v>83</v>
      </c>
      <c r="E22" s="46">
        <v>138</v>
      </c>
      <c r="F22" s="41"/>
      <c r="G22" s="147"/>
      <c r="H22" s="110">
        <f t="shared" si="6"/>
        <v>0</v>
      </c>
      <c r="I22" s="135"/>
      <c r="J22" s="135"/>
      <c r="K22" s="113">
        <f t="shared" si="0"/>
        <v>0</v>
      </c>
      <c r="L22" s="41">
        <f t="shared" si="1"/>
        <v>0</v>
      </c>
      <c r="M22" s="110">
        <f t="shared" si="2"/>
        <v>0</v>
      </c>
      <c r="N22" s="110">
        <f t="shared" si="3"/>
        <v>0</v>
      </c>
      <c r="O22" s="110">
        <f t="shared" si="4"/>
        <v>0</v>
      </c>
      <c r="P22" s="111">
        <f t="shared" si="5"/>
        <v>0</v>
      </c>
      <c r="Q22" s="61" t="s">
        <v>46</v>
      </c>
    </row>
    <row r="23" spans="1:17" ht="22.5" x14ac:dyDescent="0.2">
      <c r="A23" s="36">
        <v>9</v>
      </c>
      <c r="B23" s="24" t="s">
        <v>195</v>
      </c>
      <c r="C23" s="40" t="s">
        <v>201</v>
      </c>
      <c r="D23" s="24" t="s">
        <v>83</v>
      </c>
      <c r="E23" s="46">
        <v>138</v>
      </c>
      <c r="F23" s="41"/>
      <c r="G23" s="147"/>
      <c r="H23" s="110">
        <f t="shared" si="6"/>
        <v>0</v>
      </c>
      <c r="I23" s="135"/>
      <c r="J23" s="135"/>
      <c r="K23" s="113">
        <f t="shared" si="0"/>
        <v>0</v>
      </c>
      <c r="L23" s="41">
        <f t="shared" si="1"/>
        <v>0</v>
      </c>
      <c r="M23" s="110">
        <f t="shared" si="2"/>
        <v>0</v>
      </c>
      <c r="N23" s="110">
        <f t="shared" si="3"/>
        <v>0</v>
      </c>
      <c r="O23" s="110">
        <f t="shared" si="4"/>
        <v>0</v>
      </c>
      <c r="P23" s="111">
        <f t="shared" si="5"/>
        <v>0</v>
      </c>
      <c r="Q23" s="61" t="s">
        <v>46</v>
      </c>
    </row>
    <row r="24" spans="1:17" ht="22.5" x14ac:dyDescent="0.2">
      <c r="A24" s="36">
        <v>10</v>
      </c>
      <c r="B24" s="24" t="s">
        <v>195</v>
      </c>
      <c r="C24" s="40" t="s">
        <v>202</v>
      </c>
      <c r="D24" s="24" t="s">
        <v>83</v>
      </c>
      <c r="E24" s="46">
        <v>6</v>
      </c>
      <c r="F24" s="41"/>
      <c r="G24" s="147"/>
      <c r="H24" s="110">
        <f t="shared" si="6"/>
        <v>0</v>
      </c>
      <c r="I24" s="135"/>
      <c r="J24" s="135"/>
      <c r="K24" s="113">
        <f t="shared" si="0"/>
        <v>0</v>
      </c>
      <c r="L24" s="41">
        <f t="shared" si="1"/>
        <v>0</v>
      </c>
      <c r="M24" s="110">
        <f t="shared" si="2"/>
        <v>0</v>
      </c>
      <c r="N24" s="110">
        <f t="shared" si="3"/>
        <v>0</v>
      </c>
      <c r="O24" s="110">
        <f t="shared" si="4"/>
        <v>0</v>
      </c>
      <c r="P24" s="111">
        <f t="shared" si="5"/>
        <v>0</v>
      </c>
      <c r="Q24" s="61" t="s">
        <v>46</v>
      </c>
    </row>
    <row r="25" spans="1:17" ht="22.5" x14ac:dyDescent="0.2">
      <c r="A25" s="36">
        <v>11</v>
      </c>
      <c r="B25" s="24" t="s">
        <v>195</v>
      </c>
      <c r="C25" s="40" t="s">
        <v>203</v>
      </c>
      <c r="D25" s="24" t="s">
        <v>83</v>
      </c>
      <c r="E25" s="46">
        <v>138</v>
      </c>
      <c r="F25" s="41"/>
      <c r="G25" s="147"/>
      <c r="H25" s="110">
        <f t="shared" si="6"/>
        <v>0</v>
      </c>
      <c r="I25" s="135"/>
      <c r="J25" s="135"/>
      <c r="K25" s="113">
        <f t="shared" si="0"/>
        <v>0</v>
      </c>
      <c r="L25" s="41">
        <f t="shared" si="1"/>
        <v>0</v>
      </c>
      <c r="M25" s="110">
        <f t="shared" si="2"/>
        <v>0</v>
      </c>
      <c r="N25" s="110">
        <f t="shared" si="3"/>
        <v>0</v>
      </c>
      <c r="O25" s="110">
        <f t="shared" si="4"/>
        <v>0</v>
      </c>
      <c r="P25" s="111">
        <f t="shared" si="5"/>
        <v>0</v>
      </c>
      <c r="Q25" s="61" t="s">
        <v>46</v>
      </c>
    </row>
    <row r="26" spans="1:17" ht="22.5" x14ac:dyDescent="0.2">
      <c r="A26" s="36">
        <v>12</v>
      </c>
      <c r="B26" s="24" t="s">
        <v>195</v>
      </c>
      <c r="C26" s="40" t="s">
        <v>204</v>
      </c>
      <c r="D26" s="24" t="s">
        <v>83</v>
      </c>
      <c r="E26" s="46">
        <v>30</v>
      </c>
      <c r="F26" s="41"/>
      <c r="G26" s="147"/>
      <c r="H26" s="110">
        <f t="shared" si="6"/>
        <v>0</v>
      </c>
      <c r="I26" s="135"/>
      <c r="J26" s="135"/>
      <c r="K26" s="113">
        <f t="shared" si="0"/>
        <v>0</v>
      </c>
      <c r="L26" s="41">
        <f t="shared" si="1"/>
        <v>0</v>
      </c>
      <c r="M26" s="110">
        <f t="shared" si="2"/>
        <v>0</v>
      </c>
      <c r="N26" s="110">
        <f t="shared" si="3"/>
        <v>0</v>
      </c>
      <c r="O26" s="110">
        <f t="shared" si="4"/>
        <v>0</v>
      </c>
      <c r="P26" s="111">
        <f t="shared" si="5"/>
        <v>0</v>
      </c>
      <c r="Q26" s="61" t="s">
        <v>46</v>
      </c>
    </row>
    <row r="27" spans="1:17" ht="22.5" x14ac:dyDescent="0.2">
      <c r="A27" s="36">
        <v>13</v>
      </c>
      <c r="B27" s="24" t="s">
        <v>195</v>
      </c>
      <c r="C27" s="40" t="s">
        <v>267</v>
      </c>
      <c r="D27" s="24" t="s">
        <v>83</v>
      </c>
      <c r="E27" s="46">
        <v>62</v>
      </c>
      <c r="F27" s="41"/>
      <c r="G27" s="147"/>
      <c r="H27" s="110">
        <f t="shared" si="6"/>
        <v>0</v>
      </c>
      <c r="I27" s="135"/>
      <c r="J27" s="135"/>
      <c r="K27" s="113">
        <f t="shared" si="0"/>
        <v>0</v>
      </c>
      <c r="L27" s="41">
        <f t="shared" si="1"/>
        <v>0</v>
      </c>
      <c r="M27" s="110">
        <f t="shared" si="2"/>
        <v>0</v>
      </c>
      <c r="N27" s="110">
        <f t="shared" si="3"/>
        <v>0</v>
      </c>
      <c r="O27" s="110">
        <f t="shared" si="4"/>
        <v>0</v>
      </c>
      <c r="P27" s="111">
        <f t="shared" si="5"/>
        <v>0</v>
      </c>
      <c r="Q27" s="61" t="s">
        <v>46</v>
      </c>
    </row>
    <row r="28" spans="1:17" ht="22.5" x14ac:dyDescent="0.2">
      <c r="A28" s="36">
        <v>14</v>
      </c>
      <c r="B28" s="24" t="s">
        <v>195</v>
      </c>
      <c r="C28" s="40" t="s">
        <v>206</v>
      </c>
      <c r="D28" s="24" t="s">
        <v>83</v>
      </c>
      <c r="E28" s="46">
        <v>60</v>
      </c>
      <c r="F28" s="41"/>
      <c r="G28" s="147"/>
      <c r="H28" s="110">
        <f t="shared" si="6"/>
        <v>0</v>
      </c>
      <c r="I28" s="135"/>
      <c r="J28" s="135"/>
      <c r="K28" s="113">
        <f t="shared" si="0"/>
        <v>0</v>
      </c>
      <c r="L28" s="41">
        <f t="shared" si="1"/>
        <v>0</v>
      </c>
      <c r="M28" s="110">
        <f t="shared" si="2"/>
        <v>0</v>
      </c>
      <c r="N28" s="110">
        <f t="shared" si="3"/>
        <v>0</v>
      </c>
      <c r="O28" s="110">
        <f t="shared" si="4"/>
        <v>0</v>
      </c>
      <c r="P28" s="111">
        <f t="shared" si="5"/>
        <v>0</v>
      </c>
      <c r="Q28" s="61" t="s">
        <v>46</v>
      </c>
    </row>
    <row r="29" spans="1:17" ht="22.5" x14ac:dyDescent="0.2">
      <c r="A29" s="36">
        <v>15</v>
      </c>
      <c r="B29" s="24" t="s">
        <v>195</v>
      </c>
      <c r="C29" s="40" t="s">
        <v>207</v>
      </c>
      <c r="D29" s="24" t="s">
        <v>208</v>
      </c>
      <c r="E29" s="46">
        <v>383</v>
      </c>
      <c r="F29" s="41"/>
      <c r="G29" s="147"/>
      <c r="H29" s="110">
        <f t="shared" si="6"/>
        <v>0</v>
      </c>
      <c r="I29" s="135"/>
      <c r="J29" s="135"/>
      <c r="K29" s="113">
        <f t="shared" si="0"/>
        <v>0</v>
      </c>
      <c r="L29" s="41">
        <f t="shared" si="1"/>
        <v>0</v>
      </c>
      <c r="M29" s="110">
        <f t="shared" si="2"/>
        <v>0</v>
      </c>
      <c r="N29" s="110">
        <f t="shared" si="3"/>
        <v>0</v>
      </c>
      <c r="O29" s="110">
        <f t="shared" si="4"/>
        <v>0</v>
      </c>
      <c r="P29" s="111">
        <f t="shared" si="5"/>
        <v>0</v>
      </c>
      <c r="Q29" s="61" t="s">
        <v>46</v>
      </c>
    </row>
    <row r="30" spans="1:17" ht="22.5" x14ac:dyDescent="0.2">
      <c r="A30" s="36">
        <v>16</v>
      </c>
      <c r="B30" s="24" t="s">
        <v>195</v>
      </c>
      <c r="C30" s="40" t="s">
        <v>406</v>
      </c>
      <c r="D30" s="24" t="s">
        <v>208</v>
      </c>
      <c r="E30" s="46">
        <v>385</v>
      </c>
      <c r="F30" s="41"/>
      <c r="G30" s="147"/>
      <c r="H30" s="110">
        <f t="shared" ref="H30" si="14">F30*G30</f>
        <v>0</v>
      </c>
      <c r="I30" s="135"/>
      <c r="J30" s="135"/>
      <c r="K30" s="113">
        <f t="shared" ref="K30" si="15">SUM(H30:J30)</f>
        <v>0</v>
      </c>
      <c r="L30" s="41">
        <f t="shared" ref="L30" si="16">E30*F30</f>
        <v>0</v>
      </c>
      <c r="M30" s="110">
        <f t="shared" ref="M30" si="17">H30*E30</f>
        <v>0</v>
      </c>
      <c r="N30" s="110">
        <f t="shared" ref="N30" si="18">I30*E30</f>
        <v>0</v>
      </c>
      <c r="O30" s="110">
        <f t="shared" ref="O30" si="19">J30*E30</f>
        <v>0</v>
      </c>
      <c r="P30" s="111">
        <f t="shared" ref="P30" si="20">SUM(M30:O30)</f>
        <v>0</v>
      </c>
      <c r="Q30" s="61" t="s">
        <v>46</v>
      </c>
    </row>
    <row r="31" spans="1:17" ht="22.5" x14ac:dyDescent="0.2">
      <c r="A31" s="36">
        <v>17</v>
      </c>
      <c r="B31" s="24" t="s">
        <v>195</v>
      </c>
      <c r="C31" s="40" t="s">
        <v>209</v>
      </c>
      <c r="D31" s="24" t="s">
        <v>208</v>
      </c>
      <c r="E31" s="46">
        <v>176</v>
      </c>
      <c r="F31" s="41"/>
      <c r="G31" s="147"/>
      <c r="H31" s="110">
        <f t="shared" si="6"/>
        <v>0</v>
      </c>
      <c r="I31" s="135"/>
      <c r="J31" s="135"/>
      <c r="K31" s="113">
        <f t="shared" si="0"/>
        <v>0</v>
      </c>
      <c r="L31" s="41">
        <f t="shared" si="1"/>
        <v>0</v>
      </c>
      <c r="M31" s="110">
        <f t="shared" si="2"/>
        <v>0</v>
      </c>
      <c r="N31" s="110">
        <f t="shared" si="3"/>
        <v>0</v>
      </c>
      <c r="O31" s="110">
        <f t="shared" si="4"/>
        <v>0</v>
      </c>
      <c r="P31" s="111">
        <f t="shared" si="5"/>
        <v>0</v>
      </c>
      <c r="Q31" s="61" t="s">
        <v>46</v>
      </c>
    </row>
    <row r="32" spans="1:17" ht="22.5" x14ac:dyDescent="0.2">
      <c r="A32" s="36">
        <v>18</v>
      </c>
      <c r="B32" s="24" t="s">
        <v>195</v>
      </c>
      <c r="C32" s="40" t="s">
        <v>210</v>
      </c>
      <c r="D32" s="24" t="s">
        <v>160</v>
      </c>
      <c r="E32" s="46">
        <v>1</v>
      </c>
      <c r="F32" s="41"/>
      <c r="G32" s="147"/>
      <c r="H32" s="110">
        <f t="shared" si="6"/>
        <v>0</v>
      </c>
      <c r="I32" s="135"/>
      <c r="J32" s="135"/>
      <c r="K32" s="113">
        <f t="shared" si="0"/>
        <v>0</v>
      </c>
      <c r="L32" s="41">
        <f t="shared" si="1"/>
        <v>0</v>
      </c>
      <c r="M32" s="110">
        <f t="shared" si="2"/>
        <v>0</v>
      </c>
      <c r="N32" s="110">
        <f t="shared" si="3"/>
        <v>0</v>
      </c>
      <c r="O32" s="110">
        <f t="shared" si="4"/>
        <v>0</v>
      </c>
      <c r="P32" s="111">
        <f t="shared" si="5"/>
        <v>0</v>
      </c>
      <c r="Q32" s="61" t="s">
        <v>46</v>
      </c>
    </row>
    <row r="33" spans="1:17" ht="22.5" x14ac:dyDescent="0.2">
      <c r="A33" s="36">
        <v>19</v>
      </c>
      <c r="B33" s="24" t="s">
        <v>195</v>
      </c>
      <c r="C33" s="40" t="s">
        <v>211</v>
      </c>
      <c r="D33" s="24" t="s">
        <v>83</v>
      </c>
      <c r="E33" s="46">
        <v>138</v>
      </c>
      <c r="F33" s="41"/>
      <c r="G33" s="147"/>
      <c r="H33" s="110">
        <f t="shared" si="6"/>
        <v>0</v>
      </c>
      <c r="I33" s="135"/>
      <c r="J33" s="135"/>
      <c r="K33" s="113">
        <f t="shared" si="0"/>
        <v>0</v>
      </c>
      <c r="L33" s="41">
        <f t="shared" si="1"/>
        <v>0</v>
      </c>
      <c r="M33" s="110">
        <f t="shared" si="2"/>
        <v>0</v>
      </c>
      <c r="N33" s="110">
        <f t="shared" si="3"/>
        <v>0</v>
      </c>
      <c r="O33" s="110">
        <f t="shared" si="4"/>
        <v>0</v>
      </c>
      <c r="P33" s="111">
        <f t="shared" si="5"/>
        <v>0</v>
      </c>
      <c r="Q33" s="61" t="s">
        <v>46</v>
      </c>
    </row>
    <row r="34" spans="1:17" ht="22.5" x14ac:dyDescent="0.2">
      <c r="A34" s="36">
        <v>20</v>
      </c>
      <c r="B34" s="24" t="s">
        <v>195</v>
      </c>
      <c r="C34" s="40" t="s">
        <v>212</v>
      </c>
      <c r="D34" s="24" t="s">
        <v>83</v>
      </c>
      <c r="E34" s="46">
        <v>1</v>
      </c>
      <c r="F34" s="41"/>
      <c r="G34" s="147"/>
      <c r="H34" s="110">
        <f t="shared" si="6"/>
        <v>0</v>
      </c>
      <c r="I34" s="135"/>
      <c r="J34" s="135"/>
      <c r="K34" s="113">
        <f t="shared" si="0"/>
        <v>0</v>
      </c>
      <c r="L34" s="41">
        <f t="shared" si="1"/>
        <v>0</v>
      </c>
      <c r="M34" s="110">
        <f t="shared" si="2"/>
        <v>0</v>
      </c>
      <c r="N34" s="110">
        <f t="shared" si="3"/>
        <v>0</v>
      </c>
      <c r="O34" s="110">
        <f t="shared" si="4"/>
        <v>0</v>
      </c>
      <c r="P34" s="111">
        <f t="shared" si="5"/>
        <v>0</v>
      </c>
      <c r="Q34" s="61" t="s">
        <v>46</v>
      </c>
    </row>
    <row r="35" spans="1:17" ht="22.5" x14ac:dyDescent="0.2">
      <c r="A35" s="36">
        <v>21</v>
      </c>
      <c r="B35" s="24" t="s">
        <v>195</v>
      </c>
      <c r="C35" s="40" t="s">
        <v>213</v>
      </c>
      <c r="D35" s="24" t="s">
        <v>83</v>
      </c>
      <c r="E35" s="46">
        <v>3</v>
      </c>
      <c r="F35" s="41"/>
      <c r="G35" s="147"/>
      <c r="H35" s="110">
        <f t="shared" si="6"/>
        <v>0</v>
      </c>
      <c r="I35" s="135"/>
      <c r="J35" s="135"/>
      <c r="K35" s="113">
        <f t="shared" si="0"/>
        <v>0</v>
      </c>
      <c r="L35" s="41">
        <f t="shared" si="1"/>
        <v>0</v>
      </c>
      <c r="M35" s="110">
        <f t="shared" si="2"/>
        <v>0</v>
      </c>
      <c r="N35" s="110">
        <f t="shared" si="3"/>
        <v>0</v>
      </c>
      <c r="O35" s="110">
        <f t="shared" si="4"/>
        <v>0</v>
      </c>
      <c r="P35" s="111">
        <f t="shared" si="5"/>
        <v>0</v>
      </c>
      <c r="Q35" s="61" t="s">
        <v>46</v>
      </c>
    </row>
    <row r="36" spans="1:17" ht="22.5" x14ac:dyDescent="0.2">
      <c r="A36" s="36">
        <v>22</v>
      </c>
      <c r="B36" s="24" t="s">
        <v>195</v>
      </c>
      <c r="C36" s="40" t="s">
        <v>214</v>
      </c>
      <c r="D36" s="24" t="s">
        <v>83</v>
      </c>
      <c r="E36" s="46">
        <v>138</v>
      </c>
      <c r="F36" s="41"/>
      <c r="G36" s="147"/>
      <c r="H36" s="110">
        <f t="shared" si="6"/>
        <v>0</v>
      </c>
      <c r="I36" s="135"/>
      <c r="J36" s="135"/>
      <c r="K36" s="113">
        <f t="shared" si="0"/>
        <v>0</v>
      </c>
      <c r="L36" s="41">
        <f t="shared" si="1"/>
        <v>0</v>
      </c>
      <c r="M36" s="110">
        <f t="shared" si="2"/>
        <v>0</v>
      </c>
      <c r="N36" s="110">
        <f t="shared" si="3"/>
        <v>0</v>
      </c>
      <c r="O36" s="110">
        <f t="shared" si="4"/>
        <v>0</v>
      </c>
      <c r="P36" s="111">
        <f t="shared" si="5"/>
        <v>0</v>
      </c>
      <c r="Q36" s="61" t="s">
        <v>46</v>
      </c>
    </row>
    <row r="37" spans="1:17" ht="22.5" x14ac:dyDescent="0.2">
      <c r="A37" s="36">
        <v>23</v>
      </c>
      <c r="B37" s="24" t="s">
        <v>195</v>
      </c>
      <c r="C37" s="40" t="s">
        <v>215</v>
      </c>
      <c r="D37" s="24" t="s">
        <v>83</v>
      </c>
      <c r="E37" s="46">
        <v>138</v>
      </c>
      <c r="F37" s="41"/>
      <c r="G37" s="147"/>
      <c r="H37" s="110">
        <f t="shared" si="6"/>
        <v>0</v>
      </c>
      <c r="I37" s="135"/>
      <c r="J37" s="135"/>
      <c r="K37" s="113">
        <f t="shared" si="0"/>
        <v>0</v>
      </c>
      <c r="L37" s="41">
        <f t="shared" si="1"/>
        <v>0</v>
      </c>
      <c r="M37" s="110">
        <f t="shared" si="2"/>
        <v>0</v>
      </c>
      <c r="N37" s="110">
        <f t="shared" si="3"/>
        <v>0</v>
      </c>
      <c r="O37" s="110">
        <f t="shared" si="4"/>
        <v>0</v>
      </c>
      <c r="P37" s="111">
        <f t="shared" si="5"/>
        <v>0</v>
      </c>
      <c r="Q37" s="61" t="s">
        <v>46</v>
      </c>
    </row>
    <row r="38" spans="1:17" x14ac:dyDescent="0.2">
      <c r="A38" s="36">
        <v>24</v>
      </c>
      <c r="B38" s="72"/>
      <c r="C38" s="149" t="s">
        <v>216</v>
      </c>
      <c r="D38" s="24"/>
      <c r="E38" s="46"/>
      <c r="F38" s="41"/>
      <c r="G38" s="135"/>
      <c r="H38" s="110">
        <f t="shared" si="6"/>
        <v>0</v>
      </c>
      <c r="I38" s="135"/>
      <c r="J38" s="135"/>
      <c r="K38" s="113">
        <f t="shared" si="0"/>
        <v>0</v>
      </c>
      <c r="L38" s="41">
        <f t="shared" si="1"/>
        <v>0</v>
      </c>
      <c r="M38" s="110">
        <f t="shared" si="2"/>
        <v>0</v>
      </c>
      <c r="N38" s="110">
        <f t="shared" si="3"/>
        <v>0</v>
      </c>
      <c r="O38" s="110">
        <f t="shared" si="4"/>
        <v>0</v>
      </c>
      <c r="P38" s="111">
        <f t="shared" si="5"/>
        <v>0</v>
      </c>
      <c r="Q38" s="61"/>
    </row>
    <row r="39" spans="1:17" ht="22.5" x14ac:dyDescent="0.2">
      <c r="A39" s="36">
        <v>25</v>
      </c>
      <c r="B39" s="24" t="s">
        <v>195</v>
      </c>
      <c r="C39" s="40" t="s">
        <v>407</v>
      </c>
      <c r="D39" s="24" t="s">
        <v>208</v>
      </c>
      <c r="E39" s="46">
        <v>99.000000000000014</v>
      </c>
      <c r="F39" s="41"/>
      <c r="G39" s="147"/>
      <c r="H39" s="110">
        <f t="shared" si="6"/>
        <v>0</v>
      </c>
      <c r="I39" s="135"/>
      <c r="J39" s="135"/>
      <c r="K39" s="113">
        <f t="shared" si="0"/>
        <v>0</v>
      </c>
      <c r="L39" s="41">
        <f t="shared" si="1"/>
        <v>0</v>
      </c>
      <c r="M39" s="110">
        <f t="shared" si="2"/>
        <v>0</v>
      </c>
      <c r="N39" s="110">
        <f t="shared" si="3"/>
        <v>0</v>
      </c>
      <c r="O39" s="110">
        <f t="shared" si="4"/>
        <v>0</v>
      </c>
      <c r="P39" s="111">
        <f t="shared" si="5"/>
        <v>0</v>
      </c>
      <c r="Q39" s="61" t="s">
        <v>46</v>
      </c>
    </row>
    <row r="40" spans="1:17" ht="22.5" x14ac:dyDescent="0.2">
      <c r="A40" s="36">
        <v>26</v>
      </c>
      <c r="B40" s="24" t="s">
        <v>195</v>
      </c>
      <c r="C40" s="40" t="s">
        <v>217</v>
      </c>
      <c r="D40" s="24" t="s">
        <v>208</v>
      </c>
      <c r="E40" s="46">
        <v>112.2</v>
      </c>
      <c r="F40" s="41"/>
      <c r="G40" s="147"/>
      <c r="H40" s="110">
        <f t="shared" si="6"/>
        <v>0</v>
      </c>
      <c r="I40" s="135"/>
      <c r="J40" s="135"/>
      <c r="K40" s="113">
        <f t="shared" si="0"/>
        <v>0</v>
      </c>
      <c r="L40" s="41">
        <f t="shared" si="1"/>
        <v>0</v>
      </c>
      <c r="M40" s="110">
        <f t="shared" si="2"/>
        <v>0</v>
      </c>
      <c r="N40" s="110">
        <f t="shared" si="3"/>
        <v>0</v>
      </c>
      <c r="O40" s="110">
        <f t="shared" si="4"/>
        <v>0</v>
      </c>
      <c r="P40" s="111">
        <f t="shared" si="5"/>
        <v>0</v>
      </c>
      <c r="Q40" s="61" t="s">
        <v>46</v>
      </c>
    </row>
    <row r="41" spans="1:17" ht="22.5" x14ac:dyDescent="0.2">
      <c r="A41" s="36">
        <v>27</v>
      </c>
      <c r="B41" s="24" t="s">
        <v>195</v>
      </c>
      <c r="C41" s="40" t="s">
        <v>218</v>
      </c>
      <c r="D41" s="24" t="s">
        <v>208</v>
      </c>
      <c r="E41" s="46">
        <v>57.2</v>
      </c>
      <c r="F41" s="41"/>
      <c r="G41" s="147"/>
      <c r="H41" s="110">
        <f t="shared" si="6"/>
        <v>0</v>
      </c>
      <c r="I41" s="135"/>
      <c r="J41" s="135"/>
      <c r="K41" s="113">
        <f t="shared" si="0"/>
        <v>0</v>
      </c>
      <c r="L41" s="41">
        <f t="shared" si="1"/>
        <v>0</v>
      </c>
      <c r="M41" s="110">
        <f t="shared" si="2"/>
        <v>0</v>
      </c>
      <c r="N41" s="110">
        <f t="shared" si="3"/>
        <v>0</v>
      </c>
      <c r="O41" s="110">
        <f t="shared" si="4"/>
        <v>0</v>
      </c>
      <c r="P41" s="111">
        <f t="shared" si="5"/>
        <v>0</v>
      </c>
      <c r="Q41" s="61" t="s">
        <v>46</v>
      </c>
    </row>
    <row r="42" spans="1:17" ht="22.5" x14ac:dyDescent="0.2">
      <c r="A42" s="36">
        <v>28</v>
      </c>
      <c r="B42" s="24" t="s">
        <v>195</v>
      </c>
      <c r="C42" s="40" t="s">
        <v>219</v>
      </c>
      <c r="D42" s="24" t="s">
        <v>208</v>
      </c>
      <c r="E42" s="46">
        <v>32.199999999999996</v>
      </c>
      <c r="F42" s="41"/>
      <c r="G42" s="147"/>
      <c r="H42" s="110">
        <f t="shared" si="6"/>
        <v>0</v>
      </c>
      <c r="I42" s="135"/>
      <c r="J42" s="135"/>
      <c r="K42" s="113">
        <f t="shared" si="0"/>
        <v>0</v>
      </c>
      <c r="L42" s="41">
        <f t="shared" si="1"/>
        <v>0</v>
      </c>
      <c r="M42" s="110">
        <f t="shared" si="2"/>
        <v>0</v>
      </c>
      <c r="N42" s="110">
        <f t="shared" si="3"/>
        <v>0</v>
      </c>
      <c r="O42" s="110">
        <f t="shared" si="4"/>
        <v>0</v>
      </c>
      <c r="P42" s="111">
        <f t="shared" si="5"/>
        <v>0</v>
      </c>
      <c r="Q42" s="61" t="s">
        <v>46</v>
      </c>
    </row>
    <row r="43" spans="1:17" ht="22.5" x14ac:dyDescent="0.2">
      <c r="A43" s="36">
        <v>29</v>
      </c>
      <c r="B43" s="24" t="s">
        <v>195</v>
      </c>
      <c r="C43" s="40" t="s">
        <v>408</v>
      </c>
      <c r="D43" s="24" t="s">
        <v>208</v>
      </c>
      <c r="E43" s="46">
        <v>70.400000000000006</v>
      </c>
      <c r="F43" s="41"/>
      <c r="G43" s="147"/>
      <c r="H43" s="110">
        <f t="shared" ref="H43" si="21">F43*G43</f>
        <v>0</v>
      </c>
      <c r="I43" s="135"/>
      <c r="J43" s="135"/>
      <c r="K43" s="113">
        <f t="shared" ref="K43" si="22">SUM(H43:J43)</f>
        <v>0</v>
      </c>
      <c r="L43" s="41">
        <f t="shared" ref="L43" si="23">E43*F43</f>
        <v>0</v>
      </c>
      <c r="M43" s="110">
        <f t="shared" ref="M43" si="24">H43*E43</f>
        <v>0</v>
      </c>
      <c r="N43" s="110">
        <f t="shared" ref="N43" si="25">I43*E43</f>
        <v>0</v>
      </c>
      <c r="O43" s="110">
        <f t="shared" ref="O43" si="26">J43*E43</f>
        <v>0</v>
      </c>
      <c r="P43" s="111">
        <f t="shared" ref="P43" si="27">SUM(M43:O43)</f>
        <v>0</v>
      </c>
      <c r="Q43" s="61" t="s">
        <v>46</v>
      </c>
    </row>
    <row r="44" spans="1:17" ht="22.5" x14ac:dyDescent="0.2">
      <c r="A44" s="36">
        <v>30</v>
      </c>
      <c r="B44" s="24" t="s">
        <v>195</v>
      </c>
      <c r="C44" s="40" t="s">
        <v>210</v>
      </c>
      <c r="D44" s="24" t="s">
        <v>160</v>
      </c>
      <c r="E44" s="46">
        <v>1</v>
      </c>
      <c r="F44" s="41"/>
      <c r="G44" s="147"/>
      <c r="H44" s="110">
        <f t="shared" si="6"/>
        <v>0</v>
      </c>
      <c r="I44" s="135"/>
      <c r="J44" s="135"/>
      <c r="K44" s="113">
        <f t="shared" si="0"/>
        <v>0</v>
      </c>
      <c r="L44" s="41">
        <f t="shared" si="1"/>
        <v>0</v>
      </c>
      <c r="M44" s="110">
        <f t="shared" si="2"/>
        <v>0</v>
      </c>
      <c r="N44" s="110">
        <f t="shared" si="3"/>
        <v>0</v>
      </c>
      <c r="O44" s="110">
        <f t="shared" si="4"/>
        <v>0</v>
      </c>
      <c r="P44" s="111">
        <f t="shared" si="5"/>
        <v>0</v>
      </c>
      <c r="Q44" s="61" t="s">
        <v>46</v>
      </c>
    </row>
    <row r="45" spans="1:17" ht="33.75" x14ac:dyDescent="0.2">
      <c r="A45" s="36">
        <v>31</v>
      </c>
      <c r="B45" s="24" t="s">
        <v>195</v>
      </c>
      <c r="C45" s="40" t="s">
        <v>409</v>
      </c>
      <c r="D45" s="24" t="s">
        <v>208</v>
      </c>
      <c r="E45" s="46">
        <v>99.000000000000014</v>
      </c>
      <c r="F45" s="41"/>
      <c r="G45" s="147"/>
      <c r="H45" s="110">
        <f t="shared" si="6"/>
        <v>0</v>
      </c>
      <c r="I45" s="135"/>
      <c r="J45" s="135"/>
      <c r="K45" s="113">
        <f t="shared" si="0"/>
        <v>0</v>
      </c>
      <c r="L45" s="41">
        <f t="shared" si="1"/>
        <v>0</v>
      </c>
      <c r="M45" s="110">
        <f t="shared" si="2"/>
        <v>0</v>
      </c>
      <c r="N45" s="110">
        <f t="shared" si="3"/>
        <v>0</v>
      </c>
      <c r="O45" s="110">
        <f t="shared" si="4"/>
        <v>0</v>
      </c>
      <c r="P45" s="111">
        <f t="shared" si="5"/>
        <v>0</v>
      </c>
      <c r="Q45" s="61" t="s">
        <v>46</v>
      </c>
    </row>
    <row r="46" spans="1:17" ht="33.75" x14ac:dyDescent="0.2">
      <c r="A46" s="36">
        <v>32</v>
      </c>
      <c r="B46" s="24" t="s">
        <v>195</v>
      </c>
      <c r="C46" s="40" t="s">
        <v>220</v>
      </c>
      <c r="D46" s="24" t="s">
        <v>208</v>
      </c>
      <c r="E46" s="46">
        <v>112.2</v>
      </c>
      <c r="F46" s="41"/>
      <c r="G46" s="147"/>
      <c r="H46" s="110">
        <f t="shared" si="6"/>
        <v>0</v>
      </c>
      <c r="I46" s="135"/>
      <c r="J46" s="135"/>
      <c r="K46" s="113">
        <f t="shared" si="0"/>
        <v>0</v>
      </c>
      <c r="L46" s="41">
        <f t="shared" si="1"/>
        <v>0</v>
      </c>
      <c r="M46" s="110">
        <f t="shared" si="2"/>
        <v>0</v>
      </c>
      <c r="N46" s="110">
        <f t="shared" si="3"/>
        <v>0</v>
      </c>
      <c r="O46" s="110">
        <f t="shared" si="4"/>
        <v>0</v>
      </c>
      <c r="P46" s="111">
        <f t="shared" si="5"/>
        <v>0</v>
      </c>
      <c r="Q46" s="61" t="s">
        <v>46</v>
      </c>
    </row>
    <row r="47" spans="1:17" ht="33.75" x14ac:dyDescent="0.2">
      <c r="A47" s="36">
        <v>33</v>
      </c>
      <c r="B47" s="24" t="s">
        <v>195</v>
      </c>
      <c r="C47" s="40" t="s">
        <v>221</v>
      </c>
      <c r="D47" s="24" t="s">
        <v>208</v>
      </c>
      <c r="E47" s="46">
        <v>57.2</v>
      </c>
      <c r="F47" s="41"/>
      <c r="G47" s="147"/>
      <c r="H47" s="110">
        <f t="shared" si="6"/>
        <v>0</v>
      </c>
      <c r="I47" s="135"/>
      <c r="J47" s="135"/>
      <c r="K47" s="113">
        <f t="shared" si="0"/>
        <v>0</v>
      </c>
      <c r="L47" s="41">
        <f t="shared" si="1"/>
        <v>0</v>
      </c>
      <c r="M47" s="110">
        <f t="shared" si="2"/>
        <v>0</v>
      </c>
      <c r="N47" s="110">
        <f t="shared" si="3"/>
        <v>0</v>
      </c>
      <c r="O47" s="110">
        <f t="shared" si="4"/>
        <v>0</v>
      </c>
      <c r="P47" s="111">
        <f t="shared" si="5"/>
        <v>0</v>
      </c>
      <c r="Q47" s="61" t="s">
        <v>46</v>
      </c>
    </row>
    <row r="48" spans="1:17" ht="33.75" x14ac:dyDescent="0.2">
      <c r="A48" s="36">
        <v>34</v>
      </c>
      <c r="B48" s="24" t="s">
        <v>195</v>
      </c>
      <c r="C48" s="40" t="s">
        <v>222</v>
      </c>
      <c r="D48" s="24" t="s">
        <v>208</v>
      </c>
      <c r="E48" s="46">
        <v>32.199999999999996</v>
      </c>
      <c r="F48" s="41"/>
      <c r="G48" s="147"/>
      <c r="H48" s="110">
        <f t="shared" si="6"/>
        <v>0</v>
      </c>
      <c r="I48" s="135"/>
      <c r="J48" s="135"/>
      <c r="K48" s="113">
        <f t="shared" si="0"/>
        <v>0</v>
      </c>
      <c r="L48" s="41">
        <f t="shared" si="1"/>
        <v>0</v>
      </c>
      <c r="M48" s="110">
        <f t="shared" si="2"/>
        <v>0</v>
      </c>
      <c r="N48" s="110">
        <f t="shared" si="3"/>
        <v>0</v>
      </c>
      <c r="O48" s="110">
        <f t="shared" si="4"/>
        <v>0</v>
      </c>
      <c r="P48" s="111">
        <f t="shared" si="5"/>
        <v>0</v>
      </c>
      <c r="Q48" s="61" t="s">
        <v>46</v>
      </c>
    </row>
    <row r="49" spans="1:17" ht="33.75" x14ac:dyDescent="0.2">
      <c r="A49" s="36">
        <v>35</v>
      </c>
      <c r="B49" s="24" t="s">
        <v>195</v>
      </c>
      <c r="C49" s="40" t="s">
        <v>410</v>
      </c>
      <c r="D49" s="24" t="s">
        <v>208</v>
      </c>
      <c r="E49" s="46">
        <v>70.400000000000006</v>
      </c>
      <c r="F49" s="41"/>
      <c r="G49" s="147"/>
      <c r="H49" s="110">
        <f t="shared" ref="H49" si="28">F49*G49</f>
        <v>0</v>
      </c>
      <c r="I49" s="135"/>
      <c r="J49" s="135"/>
      <c r="K49" s="113">
        <f t="shared" ref="K49" si="29">SUM(H49:J49)</f>
        <v>0</v>
      </c>
      <c r="L49" s="41">
        <f t="shared" ref="L49" si="30">E49*F49</f>
        <v>0</v>
      </c>
      <c r="M49" s="110">
        <f t="shared" ref="M49" si="31">H49*E49</f>
        <v>0</v>
      </c>
      <c r="N49" s="110">
        <f t="shared" ref="N49" si="32">I49*E49</f>
        <v>0</v>
      </c>
      <c r="O49" s="110">
        <f t="shared" ref="O49" si="33">J49*E49</f>
        <v>0</v>
      </c>
      <c r="P49" s="111">
        <f t="shared" ref="P49" si="34">SUM(M49:O49)</f>
        <v>0</v>
      </c>
      <c r="Q49" s="61" t="s">
        <v>46</v>
      </c>
    </row>
    <row r="50" spans="1:17" ht="22.5" x14ac:dyDescent="0.2">
      <c r="A50" s="36">
        <v>36</v>
      </c>
      <c r="B50" s="24" t="s">
        <v>195</v>
      </c>
      <c r="C50" s="40" t="s">
        <v>411</v>
      </c>
      <c r="D50" s="24" t="s">
        <v>83</v>
      </c>
      <c r="E50" s="46">
        <v>2</v>
      </c>
      <c r="F50" s="41"/>
      <c r="G50" s="147"/>
      <c r="H50" s="110">
        <f t="shared" si="6"/>
        <v>0</v>
      </c>
      <c r="I50" s="135"/>
      <c r="J50" s="135"/>
      <c r="K50" s="113">
        <f t="shared" si="0"/>
        <v>0</v>
      </c>
      <c r="L50" s="41">
        <f t="shared" si="1"/>
        <v>0</v>
      </c>
      <c r="M50" s="110">
        <f t="shared" si="2"/>
        <v>0</v>
      </c>
      <c r="N50" s="110">
        <f t="shared" si="3"/>
        <v>0</v>
      </c>
      <c r="O50" s="110">
        <f t="shared" si="4"/>
        <v>0</v>
      </c>
      <c r="P50" s="111">
        <f t="shared" si="5"/>
        <v>0</v>
      </c>
      <c r="Q50" s="61" t="s">
        <v>46</v>
      </c>
    </row>
    <row r="51" spans="1:17" ht="22.5" x14ac:dyDescent="0.2">
      <c r="A51" s="36">
        <v>37</v>
      </c>
      <c r="B51" s="24" t="s">
        <v>195</v>
      </c>
      <c r="C51" s="40" t="s">
        <v>412</v>
      </c>
      <c r="D51" s="24" t="s">
        <v>83</v>
      </c>
      <c r="E51" s="46">
        <v>4</v>
      </c>
      <c r="F51" s="41"/>
      <c r="G51" s="147"/>
      <c r="H51" s="110">
        <f t="shared" si="6"/>
        <v>0</v>
      </c>
      <c r="I51" s="135"/>
      <c r="J51" s="135"/>
      <c r="K51" s="113">
        <f t="shared" si="0"/>
        <v>0</v>
      </c>
      <c r="L51" s="41">
        <f t="shared" si="1"/>
        <v>0</v>
      </c>
      <c r="M51" s="110">
        <f t="shared" si="2"/>
        <v>0</v>
      </c>
      <c r="N51" s="110">
        <f t="shared" si="3"/>
        <v>0</v>
      </c>
      <c r="O51" s="110">
        <f t="shared" si="4"/>
        <v>0</v>
      </c>
      <c r="P51" s="111">
        <f t="shared" si="5"/>
        <v>0</v>
      </c>
      <c r="Q51" s="61" t="s">
        <v>46</v>
      </c>
    </row>
    <row r="52" spans="1:17" ht="22.5" x14ac:dyDescent="0.2">
      <c r="A52" s="36">
        <v>38</v>
      </c>
      <c r="B52" s="24" t="s">
        <v>195</v>
      </c>
      <c r="C52" s="40" t="s">
        <v>413</v>
      </c>
      <c r="D52" s="24" t="s">
        <v>83</v>
      </c>
      <c r="E52" s="46">
        <v>12</v>
      </c>
      <c r="F52" s="41"/>
      <c r="G52" s="147"/>
      <c r="H52" s="110">
        <f t="shared" si="6"/>
        <v>0</v>
      </c>
      <c r="I52" s="135"/>
      <c r="J52" s="135"/>
      <c r="K52" s="113">
        <f t="shared" si="0"/>
        <v>0</v>
      </c>
      <c r="L52" s="41">
        <f t="shared" si="1"/>
        <v>0</v>
      </c>
      <c r="M52" s="110">
        <f t="shared" si="2"/>
        <v>0</v>
      </c>
      <c r="N52" s="110">
        <f t="shared" si="3"/>
        <v>0</v>
      </c>
      <c r="O52" s="110">
        <f t="shared" si="4"/>
        <v>0</v>
      </c>
      <c r="P52" s="111">
        <f t="shared" si="5"/>
        <v>0</v>
      </c>
      <c r="Q52" s="61" t="s">
        <v>46</v>
      </c>
    </row>
    <row r="53" spans="1:17" ht="22.5" x14ac:dyDescent="0.2">
      <c r="A53" s="36">
        <v>39</v>
      </c>
      <c r="B53" s="24" t="s">
        <v>195</v>
      </c>
      <c r="C53" s="40" t="s">
        <v>206</v>
      </c>
      <c r="D53" s="24" t="s">
        <v>83</v>
      </c>
      <c r="E53" s="46">
        <v>8</v>
      </c>
      <c r="F53" s="41"/>
      <c r="G53" s="147"/>
      <c r="H53" s="110">
        <f t="shared" si="6"/>
        <v>0</v>
      </c>
      <c r="I53" s="135"/>
      <c r="J53" s="135"/>
      <c r="K53" s="113">
        <f t="shared" si="0"/>
        <v>0</v>
      </c>
      <c r="L53" s="41">
        <f t="shared" si="1"/>
        <v>0</v>
      </c>
      <c r="M53" s="110">
        <f t="shared" si="2"/>
        <v>0</v>
      </c>
      <c r="N53" s="110">
        <f t="shared" si="3"/>
        <v>0</v>
      </c>
      <c r="O53" s="110">
        <f t="shared" si="4"/>
        <v>0</v>
      </c>
      <c r="P53" s="111">
        <f t="shared" si="5"/>
        <v>0</v>
      </c>
      <c r="Q53" s="61" t="s">
        <v>46</v>
      </c>
    </row>
    <row r="54" spans="1:17" x14ac:dyDescent="0.2">
      <c r="A54" s="36">
        <v>40</v>
      </c>
      <c r="B54" s="72"/>
      <c r="C54" s="149" t="s">
        <v>224</v>
      </c>
      <c r="D54" s="24"/>
      <c r="E54" s="46"/>
      <c r="F54" s="41"/>
      <c r="G54" s="135"/>
      <c r="H54" s="110">
        <f t="shared" si="6"/>
        <v>0</v>
      </c>
      <c r="I54" s="135"/>
      <c r="J54" s="135"/>
      <c r="K54" s="113">
        <f t="shared" si="0"/>
        <v>0</v>
      </c>
      <c r="L54" s="41">
        <f t="shared" si="1"/>
        <v>0</v>
      </c>
      <c r="M54" s="110">
        <f t="shared" si="2"/>
        <v>0</v>
      </c>
      <c r="N54" s="110">
        <f t="shared" si="3"/>
        <v>0</v>
      </c>
      <c r="O54" s="110">
        <f t="shared" si="4"/>
        <v>0</v>
      </c>
      <c r="P54" s="111">
        <f t="shared" si="5"/>
        <v>0</v>
      </c>
      <c r="Q54" s="61"/>
    </row>
    <row r="55" spans="1:17" ht="22.5" x14ac:dyDescent="0.2">
      <c r="A55" s="36">
        <v>41</v>
      </c>
      <c r="B55" s="24" t="s">
        <v>195</v>
      </c>
      <c r="C55" s="40" t="s">
        <v>225</v>
      </c>
      <c r="D55" s="24" t="s">
        <v>83</v>
      </c>
      <c r="E55" s="46">
        <v>1</v>
      </c>
      <c r="F55" s="41"/>
      <c r="G55" s="147"/>
      <c r="H55" s="110">
        <f t="shared" si="6"/>
        <v>0</v>
      </c>
      <c r="I55" s="135"/>
      <c r="J55" s="135"/>
      <c r="K55" s="113">
        <f t="shared" si="0"/>
        <v>0</v>
      </c>
      <c r="L55" s="41">
        <f t="shared" si="1"/>
        <v>0</v>
      </c>
      <c r="M55" s="110">
        <f t="shared" si="2"/>
        <v>0</v>
      </c>
      <c r="N55" s="110">
        <f t="shared" si="3"/>
        <v>0</v>
      </c>
      <c r="O55" s="110">
        <f t="shared" si="4"/>
        <v>0</v>
      </c>
      <c r="P55" s="111">
        <f t="shared" si="5"/>
        <v>0</v>
      </c>
      <c r="Q55" s="61" t="s">
        <v>46</v>
      </c>
    </row>
    <row r="56" spans="1:17" ht="22.5" x14ac:dyDescent="0.2">
      <c r="A56" s="36">
        <v>42</v>
      </c>
      <c r="B56" s="24" t="s">
        <v>195</v>
      </c>
      <c r="C56" s="40" t="s">
        <v>226</v>
      </c>
      <c r="D56" s="24" t="s">
        <v>68</v>
      </c>
      <c r="E56" s="46">
        <v>1</v>
      </c>
      <c r="F56" s="41"/>
      <c r="G56" s="147"/>
      <c r="H56" s="110">
        <f t="shared" si="6"/>
        <v>0</v>
      </c>
      <c r="I56" s="135"/>
      <c r="J56" s="135"/>
      <c r="K56" s="113">
        <f t="shared" si="0"/>
        <v>0</v>
      </c>
      <c r="L56" s="41">
        <f t="shared" si="1"/>
        <v>0</v>
      </c>
      <c r="M56" s="110">
        <f t="shared" si="2"/>
        <v>0</v>
      </c>
      <c r="N56" s="110">
        <f t="shared" si="3"/>
        <v>0</v>
      </c>
      <c r="O56" s="110">
        <f t="shared" si="4"/>
        <v>0</v>
      </c>
      <c r="P56" s="111">
        <f t="shared" si="5"/>
        <v>0</v>
      </c>
      <c r="Q56" s="61" t="s">
        <v>46</v>
      </c>
    </row>
    <row r="57" spans="1:17" ht="22.5" x14ac:dyDescent="0.2">
      <c r="A57" s="36">
        <v>43</v>
      </c>
      <c r="B57" s="24" t="s">
        <v>195</v>
      </c>
      <c r="C57" s="40" t="s">
        <v>227</v>
      </c>
      <c r="D57" s="24" t="s">
        <v>160</v>
      </c>
      <c r="E57" s="46">
        <v>1</v>
      </c>
      <c r="F57" s="41"/>
      <c r="G57" s="147"/>
      <c r="H57" s="110">
        <f t="shared" si="6"/>
        <v>0</v>
      </c>
      <c r="I57" s="135"/>
      <c r="J57" s="135"/>
      <c r="K57" s="113">
        <f t="shared" si="0"/>
        <v>0</v>
      </c>
      <c r="L57" s="41">
        <f t="shared" si="1"/>
        <v>0</v>
      </c>
      <c r="M57" s="110">
        <f t="shared" si="2"/>
        <v>0</v>
      </c>
      <c r="N57" s="110">
        <f t="shared" si="3"/>
        <v>0</v>
      </c>
      <c r="O57" s="110">
        <f t="shared" si="4"/>
        <v>0</v>
      </c>
      <c r="P57" s="111">
        <f t="shared" si="5"/>
        <v>0</v>
      </c>
      <c r="Q57" s="61" t="s">
        <v>46</v>
      </c>
    </row>
    <row r="58" spans="1:17" ht="22.5" x14ac:dyDescent="0.2">
      <c r="A58" s="36">
        <v>44</v>
      </c>
      <c r="B58" s="24" t="s">
        <v>195</v>
      </c>
      <c r="C58" s="40" t="s">
        <v>228</v>
      </c>
      <c r="D58" s="24" t="s">
        <v>160</v>
      </c>
      <c r="E58" s="46">
        <v>1</v>
      </c>
      <c r="F58" s="41"/>
      <c r="G58" s="147"/>
      <c r="H58" s="110">
        <f t="shared" si="6"/>
        <v>0</v>
      </c>
      <c r="I58" s="135"/>
      <c r="J58" s="135"/>
      <c r="K58" s="113">
        <f t="shared" si="0"/>
        <v>0</v>
      </c>
      <c r="L58" s="41">
        <f t="shared" si="1"/>
        <v>0</v>
      </c>
      <c r="M58" s="110">
        <f t="shared" si="2"/>
        <v>0</v>
      </c>
      <c r="N58" s="110">
        <f t="shared" si="3"/>
        <v>0</v>
      </c>
      <c r="O58" s="110">
        <f t="shared" si="4"/>
        <v>0</v>
      </c>
      <c r="P58" s="111">
        <f t="shared" si="5"/>
        <v>0</v>
      </c>
      <c r="Q58" s="61" t="s">
        <v>46</v>
      </c>
    </row>
    <row r="59" spans="1:17" ht="22.5" x14ac:dyDescent="0.2">
      <c r="A59" s="36">
        <v>45</v>
      </c>
      <c r="B59" s="24" t="s">
        <v>195</v>
      </c>
      <c r="C59" s="40" t="s">
        <v>229</v>
      </c>
      <c r="D59" s="24" t="s">
        <v>160</v>
      </c>
      <c r="E59" s="46">
        <v>1</v>
      </c>
      <c r="F59" s="41"/>
      <c r="G59" s="147"/>
      <c r="H59" s="110">
        <f t="shared" si="6"/>
        <v>0</v>
      </c>
      <c r="I59" s="135"/>
      <c r="J59" s="135"/>
      <c r="K59" s="113">
        <f t="shared" si="0"/>
        <v>0</v>
      </c>
      <c r="L59" s="41">
        <f t="shared" si="1"/>
        <v>0</v>
      </c>
      <c r="M59" s="110">
        <f t="shared" si="2"/>
        <v>0</v>
      </c>
      <c r="N59" s="110">
        <f t="shared" si="3"/>
        <v>0</v>
      </c>
      <c r="O59" s="110">
        <f t="shared" si="4"/>
        <v>0</v>
      </c>
      <c r="P59" s="111">
        <f t="shared" si="5"/>
        <v>0</v>
      </c>
      <c r="Q59" s="61" t="s">
        <v>46</v>
      </c>
    </row>
    <row r="60" spans="1:17" ht="22.5" x14ac:dyDescent="0.2">
      <c r="A60" s="36">
        <v>46</v>
      </c>
      <c r="B60" s="24" t="s">
        <v>195</v>
      </c>
      <c r="C60" s="40" t="s">
        <v>230</v>
      </c>
      <c r="D60" s="24" t="s">
        <v>160</v>
      </c>
      <c r="E60" s="46">
        <v>1</v>
      </c>
      <c r="F60" s="41"/>
      <c r="G60" s="147"/>
      <c r="H60" s="110">
        <f t="shared" si="6"/>
        <v>0</v>
      </c>
      <c r="I60" s="135"/>
      <c r="J60" s="135"/>
      <c r="K60" s="113">
        <f t="shared" si="0"/>
        <v>0</v>
      </c>
      <c r="L60" s="41">
        <f t="shared" si="1"/>
        <v>0</v>
      </c>
      <c r="M60" s="110">
        <f t="shared" si="2"/>
        <v>0</v>
      </c>
      <c r="N60" s="110">
        <f t="shared" si="3"/>
        <v>0</v>
      </c>
      <c r="O60" s="110">
        <f t="shared" si="4"/>
        <v>0</v>
      </c>
      <c r="P60" s="111">
        <f t="shared" si="5"/>
        <v>0</v>
      </c>
      <c r="Q60" s="61" t="s">
        <v>46</v>
      </c>
    </row>
    <row r="61" spans="1:17" ht="22.5" x14ac:dyDescent="0.2">
      <c r="A61" s="36">
        <v>47</v>
      </c>
      <c r="B61" s="24" t="s">
        <v>195</v>
      </c>
      <c r="C61" s="40" t="s">
        <v>231</v>
      </c>
      <c r="D61" s="24" t="s">
        <v>160</v>
      </c>
      <c r="E61" s="46">
        <v>1</v>
      </c>
      <c r="F61" s="41"/>
      <c r="G61" s="147"/>
      <c r="H61" s="110">
        <f t="shared" si="6"/>
        <v>0</v>
      </c>
      <c r="I61" s="135"/>
      <c r="J61" s="135"/>
      <c r="K61" s="113">
        <f t="shared" si="0"/>
        <v>0</v>
      </c>
      <c r="L61" s="41">
        <f t="shared" si="1"/>
        <v>0</v>
      </c>
      <c r="M61" s="110">
        <f t="shared" si="2"/>
        <v>0</v>
      </c>
      <c r="N61" s="110">
        <f t="shared" si="3"/>
        <v>0</v>
      </c>
      <c r="O61" s="110">
        <f t="shared" si="4"/>
        <v>0</v>
      </c>
      <c r="P61" s="111">
        <f t="shared" si="5"/>
        <v>0</v>
      </c>
      <c r="Q61" s="61" t="s">
        <v>46</v>
      </c>
    </row>
    <row r="62" spans="1:17" ht="22.5" x14ac:dyDescent="0.2">
      <c r="A62" s="36">
        <v>48</v>
      </c>
      <c r="B62" s="24" t="s">
        <v>195</v>
      </c>
      <c r="C62" s="40" t="s">
        <v>414</v>
      </c>
      <c r="D62" s="24" t="s">
        <v>160</v>
      </c>
      <c r="E62" s="46">
        <v>1</v>
      </c>
      <c r="F62" s="41"/>
      <c r="G62" s="147"/>
      <c r="H62" s="110">
        <f t="shared" ref="H62" si="35">F62*G62</f>
        <v>0</v>
      </c>
      <c r="I62" s="135"/>
      <c r="J62" s="135"/>
      <c r="K62" s="113">
        <f t="shared" ref="K62" si="36">SUM(H62:J62)</f>
        <v>0</v>
      </c>
      <c r="L62" s="41">
        <f t="shared" ref="L62" si="37">E62*F62</f>
        <v>0</v>
      </c>
      <c r="M62" s="110">
        <f t="shared" ref="M62" si="38">H62*E62</f>
        <v>0</v>
      </c>
      <c r="N62" s="110">
        <f t="shared" ref="N62" si="39">I62*E62</f>
        <v>0</v>
      </c>
      <c r="O62" s="110">
        <f t="shared" ref="O62" si="40">J62*E62</f>
        <v>0</v>
      </c>
      <c r="P62" s="111">
        <f t="shared" ref="P62" si="41">SUM(M62:O62)</f>
        <v>0</v>
      </c>
      <c r="Q62" s="61" t="s">
        <v>46</v>
      </c>
    </row>
    <row r="63" spans="1:17" ht="12" customHeight="1" thickBot="1" x14ac:dyDescent="0.25">
      <c r="A63" s="286" t="s">
        <v>62</v>
      </c>
      <c r="B63" s="287"/>
      <c r="C63" s="287"/>
      <c r="D63" s="287"/>
      <c r="E63" s="287"/>
      <c r="F63" s="287"/>
      <c r="G63" s="287"/>
      <c r="H63" s="287"/>
      <c r="I63" s="287"/>
      <c r="J63" s="287"/>
      <c r="K63" s="288"/>
      <c r="L63" s="127">
        <f>SUM(L14:L62)</f>
        <v>0</v>
      </c>
      <c r="M63" s="128">
        <f>SUM(M14:M62)</f>
        <v>0</v>
      </c>
      <c r="N63" s="128">
        <f>SUM(N14:N62)</f>
        <v>0</v>
      </c>
      <c r="O63" s="128">
        <f>SUM(O14:O62)</f>
        <v>0</v>
      </c>
      <c r="P63" s="129">
        <f>SUM(P14:P62)</f>
        <v>0</v>
      </c>
    </row>
    <row r="64" spans="1:17" x14ac:dyDescent="0.2">
      <c r="A64" s="16"/>
      <c r="B64" s="16"/>
      <c r="C64" s="16"/>
      <c r="D64" s="16"/>
      <c r="E64" s="16"/>
      <c r="F64" s="16"/>
      <c r="G64" s="16"/>
      <c r="H64" s="16"/>
      <c r="I64" s="16"/>
      <c r="J64" s="16"/>
      <c r="K64" s="16"/>
      <c r="L64" s="16"/>
      <c r="M64" s="16"/>
      <c r="N64" s="16"/>
      <c r="O64" s="16"/>
      <c r="P64" s="16"/>
    </row>
    <row r="65" spans="1:16" x14ac:dyDescent="0.2">
      <c r="A65" s="16"/>
      <c r="B65" s="16"/>
      <c r="C65" s="16"/>
      <c r="D65" s="16"/>
      <c r="E65" s="16"/>
      <c r="F65" s="16"/>
      <c r="G65" s="16"/>
      <c r="H65" s="16"/>
      <c r="I65" s="16"/>
      <c r="J65" s="16"/>
      <c r="K65" s="16"/>
      <c r="L65" s="16"/>
      <c r="M65" s="16"/>
      <c r="N65" s="16"/>
      <c r="O65" s="16"/>
      <c r="P65" s="16"/>
    </row>
    <row r="66" spans="1:16" x14ac:dyDescent="0.2">
      <c r="A66" s="1" t="s">
        <v>14</v>
      </c>
      <c r="B66" s="16"/>
      <c r="C66" s="289">
        <f>'Kops n'!C36:H36</f>
        <v>0</v>
      </c>
      <c r="D66" s="289"/>
      <c r="E66" s="289"/>
      <c r="F66" s="289"/>
      <c r="G66" s="289"/>
      <c r="H66" s="289"/>
      <c r="I66" s="16"/>
      <c r="J66" s="16"/>
      <c r="K66" s="16"/>
      <c r="L66" s="16"/>
      <c r="M66" s="16"/>
      <c r="N66" s="16"/>
      <c r="O66" s="16"/>
      <c r="P66" s="16"/>
    </row>
    <row r="67" spans="1:16" x14ac:dyDescent="0.2">
      <c r="A67" s="16"/>
      <c r="B67" s="16"/>
      <c r="C67" s="215" t="s">
        <v>15</v>
      </c>
      <c r="D67" s="215"/>
      <c r="E67" s="215"/>
      <c r="F67" s="215"/>
      <c r="G67" s="215"/>
      <c r="H67" s="215"/>
      <c r="I67" s="16"/>
      <c r="J67" s="16"/>
      <c r="K67" s="16"/>
      <c r="L67" s="16"/>
      <c r="M67" s="16"/>
      <c r="N67" s="16"/>
      <c r="O67" s="16"/>
      <c r="P67" s="16"/>
    </row>
    <row r="68" spans="1:16" x14ac:dyDescent="0.2">
      <c r="A68" s="16"/>
      <c r="B68" s="16"/>
      <c r="C68" s="16"/>
      <c r="D68" s="16"/>
      <c r="E68" s="16"/>
      <c r="F68" s="16"/>
      <c r="G68" s="16"/>
      <c r="H68" s="16"/>
      <c r="I68" s="16"/>
      <c r="J68" s="16"/>
      <c r="K68" s="16"/>
      <c r="L68" s="16"/>
      <c r="M68" s="16"/>
      <c r="N68" s="16"/>
      <c r="O68" s="16"/>
      <c r="P68" s="16"/>
    </row>
    <row r="69" spans="1:16" x14ac:dyDescent="0.2">
      <c r="A69" s="237" t="str">
        <f>'Kops n'!A39:D39</f>
        <v>Tāme sastādīta 2023. gada __. __________</v>
      </c>
      <c r="B69" s="238"/>
      <c r="C69" s="238"/>
      <c r="D69" s="238"/>
      <c r="E69" s="16"/>
      <c r="F69" s="16"/>
      <c r="G69" s="16"/>
      <c r="H69" s="16"/>
      <c r="I69" s="16"/>
      <c r="J69" s="16"/>
      <c r="K69" s="16"/>
      <c r="L69" s="16"/>
      <c r="M69" s="16"/>
      <c r="N69" s="16"/>
      <c r="O69" s="16"/>
      <c r="P69" s="16"/>
    </row>
    <row r="70" spans="1:16" x14ac:dyDescent="0.2">
      <c r="A70" s="16"/>
      <c r="B70" s="16"/>
      <c r="C70" s="16"/>
      <c r="D70" s="16"/>
      <c r="E70" s="16"/>
      <c r="F70" s="16"/>
      <c r="G70" s="16"/>
      <c r="H70" s="16"/>
      <c r="I70" s="16"/>
      <c r="J70" s="16"/>
      <c r="K70" s="16"/>
      <c r="L70" s="16"/>
      <c r="M70" s="16"/>
      <c r="N70" s="16"/>
      <c r="O70" s="16"/>
      <c r="P70" s="16"/>
    </row>
    <row r="71" spans="1:16" x14ac:dyDescent="0.2">
      <c r="A71" s="1" t="s">
        <v>41</v>
      </c>
      <c r="B71" s="16"/>
      <c r="C71" s="289">
        <f>'Kops n'!C41:H41</f>
        <v>0</v>
      </c>
      <c r="D71" s="289"/>
      <c r="E71" s="289"/>
      <c r="F71" s="289"/>
      <c r="G71" s="289"/>
      <c r="H71" s="289"/>
      <c r="I71" s="16"/>
      <c r="J71" s="16"/>
      <c r="K71" s="16"/>
      <c r="L71" s="16"/>
      <c r="M71" s="16"/>
      <c r="N71" s="16"/>
      <c r="O71" s="16"/>
      <c r="P71" s="16"/>
    </row>
    <row r="72" spans="1:16" x14ac:dyDescent="0.2">
      <c r="A72" s="16"/>
      <c r="B72" s="16"/>
      <c r="C72" s="215" t="s">
        <v>15</v>
      </c>
      <c r="D72" s="215"/>
      <c r="E72" s="215"/>
      <c r="F72" s="215"/>
      <c r="G72" s="215"/>
      <c r="H72" s="215"/>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78" t="s">
        <v>16</v>
      </c>
      <c r="B74" s="42"/>
      <c r="C74" s="84">
        <f>'Kops n'!C44</f>
        <v>0</v>
      </c>
      <c r="D74" s="42"/>
      <c r="E74" s="16"/>
      <c r="F74" s="16"/>
      <c r="G74" s="16"/>
      <c r="H74" s="16"/>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2:H72"/>
    <mergeCell ref="C4:I4"/>
    <mergeCell ref="F12:K12"/>
    <mergeCell ref="A9:F9"/>
    <mergeCell ref="J9:M9"/>
    <mergeCell ref="D8:L8"/>
    <mergeCell ref="A63:K63"/>
    <mergeCell ref="C66:H66"/>
    <mergeCell ref="C67:H67"/>
    <mergeCell ref="A69:D69"/>
    <mergeCell ref="C71:H71"/>
  </mergeCells>
  <conditionalFormatting sqref="A9:F9">
    <cfRule type="containsText" dxfId="97"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2 I14:J62 Q14:Q62">
    <cfRule type="cellIs" dxfId="96" priority="2" operator="equal">
      <formula>0</formula>
    </cfRule>
  </conditionalFormatting>
  <conditionalFormatting sqref="A63:K63">
    <cfRule type="containsText" dxfId="95" priority="7" operator="containsText" text="Tiešās izmaksas kopā, t. sk. darba devēja sociālais nodoklis __.__% ">
      <formula>NOT(ISERROR(SEARCH("Tiešās izmaksas kopā, t. sk. darba devēja sociālais nodoklis __.__% ",A63)))</formula>
    </cfRule>
  </conditionalFormatting>
  <conditionalFormatting sqref="C66:H66">
    <cfRule type="cellIs" dxfId="94" priority="15" operator="equal">
      <formula>0</formula>
    </cfRule>
  </conditionalFormatting>
  <conditionalFormatting sqref="C71:H71">
    <cfRule type="cellIs" dxfId="93" priority="16" operator="equal">
      <formula>0</formula>
    </cfRule>
  </conditionalFormatting>
  <conditionalFormatting sqref="C2:I2">
    <cfRule type="cellIs" dxfId="92" priority="21" operator="equal">
      <formula>0</formula>
    </cfRule>
  </conditionalFormatting>
  <conditionalFormatting sqref="C4:I4">
    <cfRule type="cellIs" dxfId="91" priority="13" operator="equal">
      <formula>0</formula>
    </cfRule>
  </conditionalFormatting>
  <conditionalFormatting sqref="D1">
    <cfRule type="cellIs" dxfId="90" priority="9" operator="equal">
      <formula>0</formula>
    </cfRule>
  </conditionalFormatting>
  <conditionalFormatting sqref="D5:L8 H14:H62 K14:P62">
    <cfRule type="cellIs" dxfId="89" priority="10" operator="equal">
      <formula>0</formula>
    </cfRule>
  </conditionalFormatting>
  <conditionalFormatting sqref="L63:P63">
    <cfRule type="cellIs" dxfId="88" priority="14" operator="equal">
      <formula>0</formula>
    </cfRule>
  </conditionalFormatting>
  <conditionalFormatting sqref="N9:O9">
    <cfRule type="cellIs" dxfId="87" priority="24" operator="equal">
      <formula>0</formula>
    </cfRule>
  </conditionalFormatting>
  <dataValidations count="1">
    <dataValidation type="list" allowBlank="1" showInputMessage="1" showErrorMessage="1" sqref="Q14:Q62"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8D07DFFB-F62B-48FD-9EA3-0019764D2C95}">
            <xm:f>NOT(ISERROR(SEARCH("Tāme sastādīta ____. gada ___. ______________",A69)))</xm:f>
            <xm:f>"Tāme sastādīta ____. gada ___. ______________"</xm:f>
            <x14:dxf>
              <font>
                <color auto="1"/>
              </font>
              <fill>
                <patternFill>
                  <bgColor rgb="FFC6EFCE"/>
                </patternFill>
              </fill>
            </x14:dxf>
          </x14:cfRule>
          <xm:sqref>A69</xm:sqref>
        </x14:conditionalFormatting>
        <x14:conditionalFormatting xmlns:xm="http://schemas.microsoft.com/office/excel/2006/main">
          <x14:cfRule type="containsText" priority="17" operator="containsText" id="{2E0F3D08-6598-4427-9938-13957157366A}">
            <xm:f>NOT(ISERROR(SEARCH("Sertifikāta Nr. _________________________________",A74)))</xm:f>
            <xm:f>"Sertifikāta Nr. _________________________________"</xm:f>
            <x14:dxf>
              <font>
                <color auto="1"/>
              </font>
              <fill>
                <patternFill>
                  <bgColor rgb="FFC6EFCE"/>
                </patternFill>
              </fill>
            </x14:dxf>
          </x14:cfRule>
          <xm:sqref>A74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75"/>
  <sheetViews>
    <sheetView topLeftCell="A50" workbookViewId="0">
      <selection activeCell="O75" sqref="O7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'10a+c+n'!D1</f>
        <v>10</v>
      </c>
      <c r="E1" s="22"/>
      <c r="F1" s="22"/>
      <c r="G1" s="22"/>
      <c r="H1" s="22"/>
      <c r="I1" s="22"/>
      <c r="J1" s="22"/>
      <c r="N1" s="26"/>
      <c r="O1" s="27"/>
      <c r="P1" s="28"/>
    </row>
    <row r="2" spans="1:16" x14ac:dyDescent="0.2">
      <c r="A2" s="29"/>
      <c r="B2" s="29"/>
      <c r="C2" s="301" t="str">
        <f>'10a+c+n'!C2:I2</f>
        <v>Apkure, vēdināšana un gaisa kondicionēšana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'10a+c+n'!A9</f>
        <v>Tāme sastādīta  2023. gada tirgus cenās, pamatojoties uz AVK daļas rasējumiem</v>
      </c>
      <c r="B9" s="298"/>
      <c r="C9" s="298"/>
      <c r="D9" s="298"/>
      <c r="E9" s="298"/>
      <c r="F9" s="298"/>
      <c r="G9" s="31"/>
      <c r="H9" s="31"/>
      <c r="I9" s="31"/>
      <c r="J9" s="299" t="s">
        <v>45</v>
      </c>
      <c r="K9" s="299"/>
      <c r="L9" s="299"/>
      <c r="M9" s="299"/>
      <c r="N9" s="300">
        <f>P63</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izmaksas",IF('10a+c+n'!$Q14="A",'10a+c+n'!B14,0),0)</f>
        <v>0</v>
      </c>
      <c r="C14" s="23">
        <f>IF($C$4="Attiecināmās izmaksas",IF('10a+c+n'!$Q14="A",'10a+c+n'!C14,0),0)</f>
        <v>0</v>
      </c>
      <c r="D14" s="23">
        <f>IF($C$4="Attiecināmās izmaksas",IF('10a+c+n'!$Q14="A",'10a+c+n'!D14,0),0)</f>
        <v>0</v>
      </c>
      <c r="E14" s="45"/>
      <c r="F14" s="63"/>
      <c r="G14" s="114"/>
      <c r="H14" s="114">
        <f>IF($C$4="Attiecināmās izmaksas",IF('10a+c+n'!$Q14="A",'10a+c+n'!H14,0),0)</f>
        <v>0</v>
      </c>
      <c r="I14" s="114"/>
      <c r="J14" s="114"/>
      <c r="K14" s="115">
        <f>IF($C$4="Attiecināmās izmaksas",IF('10a+c+n'!$Q14="A",'10a+c+n'!K14,0),0)</f>
        <v>0</v>
      </c>
      <c r="L14" s="63">
        <f>IF($C$4="Attiecināmās izmaksas",IF('10a+c+n'!$Q14="A",'10a+c+n'!L14,0),0)</f>
        <v>0</v>
      </c>
      <c r="M14" s="114">
        <f>IF($C$4="Attiecināmās izmaksas",IF('10a+c+n'!$Q14="A",'10a+c+n'!M14,0),0)</f>
        <v>0</v>
      </c>
      <c r="N14" s="114">
        <f>IF($C$4="Attiecināmās izmaksas",IF('10a+c+n'!$Q14="A",'10a+c+n'!N14,0),0)</f>
        <v>0</v>
      </c>
      <c r="O14" s="114">
        <f>IF($C$4="Attiecināmās izmaksas",IF('10a+c+n'!$Q14="A",'10a+c+n'!O14,0),0)</f>
        <v>0</v>
      </c>
      <c r="P14" s="115">
        <f>IF($C$4="Attiecināmās izmaksas",IF('10a+c+n'!$Q14="A",'10a+c+n'!P14,0),0)</f>
        <v>0</v>
      </c>
    </row>
    <row r="15" spans="1:16" ht="22.5" x14ac:dyDescent="0.2">
      <c r="A15" s="51">
        <f>IF(P15=0,0,IF(COUNTBLANK(P15)=1,0,COUNTA($P$14:P15)))</f>
        <v>0</v>
      </c>
      <c r="B15" s="24" t="str">
        <f>IF($C$4="Attiecināmās izmaksas",IF('10a+c+n'!$Q15="A",'10a+c+n'!B15,0),0)</f>
        <v>17-00000</v>
      </c>
      <c r="C15" s="24" t="str">
        <f>IF($C$4="Attiecināmās izmaksas",IF('10a+c+n'!$Q15="A",'10a+c+n'!C15,0),0)</f>
        <v>Radiators " Lyngson" ar atgaisotāju un korķi.                                          C22-500-1100 vai ekvivalents</v>
      </c>
      <c r="D15" s="24" t="str">
        <f>IF($C$4="Attiecināmās izmaksas",IF('10a+c+n'!$Q15="A",'10a+c+n'!D15,0),0)</f>
        <v>gb</v>
      </c>
      <c r="E15" s="46"/>
      <c r="F15" s="65"/>
      <c r="G15" s="116"/>
      <c r="H15" s="116">
        <f>IF($C$4="Attiecināmās izmaksas",IF('10a+c+n'!$Q15="A",'10a+c+n'!H15,0),0)</f>
        <v>0</v>
      </c>
      <c r="I15" s="116"/>
      <c r="J15" s="116"/>
      <c r="K15" s="117">
        <f>IF($C$4="Attiecināmās izmaksas",IF('10a+c+n'!$Q15="A",'10a+c+n'!K15,0),0)</f>
        <v>0</v>
      </c>
      <c r="L15" s="65">
        <f>IF($C$4="Attiecināmās izmaksas",IF('10a+c+n'!$Q15="A",'10a+c+n'!L15,0),0)</f>
        <v>0</v>
      </c>
      <c r="M15" s="116">
        <f>IF($C$4="Attiecināmās izmaksas",IF('10a+c+n'!$Q15="A",'10a+c+n'!M15,0),0)</f>
        <v>0</v>
      </c>
      <c r="N15" s="116">
        <f>IF($C$4="Attiecināmās izmaksas",IF('10a+c+n'!$Q15="A",'10a+c+n'!N15,0),0)</f>
        <v>0</v>
      </c>
      <c r="O15" s="116">
        <f>IF($C$4="Attiecināmās izmaksas",IF('10a+c+n'!$Q15="A",'10a+c+n'!O15,0),0)</f>
        <v>0</v>
      </c>
      <c r="P15" s="117">
        <f>IF($C$4="Attiecināmās izmaksas",IF('10a+c+n'!$Q15="A",'10a+c+n'!P15,0),0)</f>
        <v>0</v>
      </c>
    </row>
    <row r="16" spans="1:16" ht="22.5" x14ac:dyDescent="0.2">
      <c r="A16" s="51">
        <f>IF(P16=0,0,IF(COUNTBLANK(P16)=1,0,COUNTA($P$14:P16)))</f>
        <v>0</v>
      </c>
      <c r="B16" s="24" t="str">
        <f>IF($C$4="Attiecināmās izmaksas",IF('10a+c+n'!$Q16="A",'10a+c+n'!B16,0),0)</f>
        <v>17-00000</v>
      </c>
      <c r="C16" s="24" t="str">
        <f>IF($C$4="Attiecināmās izmaksas",IF('10a+c+n'!$Q16="A",'10a+c+n'!C16,0),0)</f>
        <v>Radiators " Lyngson" ar atgaisotāju un korķi.                                          C22-500-900 vai ekvivalents</v>
      </c>
      <c r="D16" s="24" t="str">
        <f>IF($C$4="Attiecināmās izmaksas",IF('10a+c+n'!$Q16="A",'10a+c+n'!D16,0),0)</f>
        <v>gb</v>
      </c>
      <c r="E16" s="46"/>
      <c r="F16" s="65"/>
      <c r="G16" s="116"/>
      <c r="H16" s="116">
        <f>IF($C$4="Attiecināmās izmaksas",IF('10a+c+n'!$Q16="A",'10a+c+n'!H16,0),0)</f>
        <v>0</v>
      </c>
      <c r="I16" s="116"/>
      <c r="J16" s="116"/>
      <c r="K16" s="117">
        <f>IF($C$4="Attiecināmās izmaksas",IF('10a+c+n'!$Q16="A",'10a+c+n'!K16,0),0)</f>
        <v>0</v>
      </c>
      <c r="L16" s="65">
        <f>IF($C$4="Attiecināmās izmaksas",IF('10a+c+n'!$Q16="A",'10a+c+n'!L16,0),0)</f>
        <v>0</v>
      </c>
      <c r="M16" s="116">
        <f>IF($C$4="Attiecināmās izmaksas",IF('10a+c+n'!$Q16="A",'10a+c+n'!M16,0),0)</f>
        <v>0</v>
      </c>
      <c r="N16" s="116">
        <f>IF($C$4="Attiecināmās izmaksas",IF('10a+c+n'!$Q16="A",'10a+c+n'!N16,0),0)</f>
        <v>0</v>
      </c>
      <c r="O16" s="116">
        <f>IF($C$4="Attiecināmās izmaksas",IF('10a+c+n'!$Q16="A",'10a+c+n'!O16,0),0)</f>
        <v>0</v>
      </c>
      <c r="P16" s="117">
        <f>IF($C$4="Attiecināmās izmaksas",IF('10a+c+n'!$Q16="A",'10a+c+n'!P16,0),0)</f>
        <v>0</v>
      </c>
    </row>
    <row r="17" spans="1:16" ht="22.5" x14ac:dyDescent="0.2">
      <c r="A17" s="51">
        <f>IF(P17=0,0,IF(COUNTBLANK(P17)=1,0,COUNTA($P$14:P17)))</f>
        <v>0</v>
      </c>
      <c r="B17" s="24" t="str">
        <f>IF($C$4="Attiecināmās izmaksas",IF('10a+c+n'!$Q17="A",'10a+c+n'!B17,0),0)</f>
        <v>17-00000</v>
      </c>
      <c r="C17" s="24" t="str">
        <f>IF($C$4="Attiecināmās izmaksas",IF('10a+c+n'!$Q17="A",'10a+c+n'!C17,0),0)</f>
        <v>Radiators " Lyngson" ar atgaisotāju un korķi.                                          C22-500-800 vai ekvivalents</v>
      </c>
      <c r="D17" s="24" t="str">
        <f>IF($C$4="Attiecināmās izmaksas",IF('10a+c+n'!$Q17="A",'10a+c+n'!D17,0),0)</f>
        <v>gb</v>
      </c>
      <c r="E17" s="46"/>
      <c r="F17" s="65"/>
      <c r="G17" s="116"/>
      <c r="H17" s="116">
        <f>IF($C$4="Attiecināmās izmaksas",IF('10a+c+n'!$Q17="A",'10a+c+n'!H17,0),0)</f>
        <v>0</v>
      </c>
      <c r="I17" s="116"/>
      <c r="J17" s="116"/>
      <c r="K17" s="117">
        <f>IF($C$4="Attiecināmās izmaksas",IF('10a+c+n'!$Q17="A",'10a+c+n'!K17,0),0)</f>
        <v>0</v>
      </c>
      <c r="L17" s="65">
        <f>IF($C$4="Attiecināmās izmaksas",IF('10a+c+n'!$Q17="A",'10a+c+n'!L17,0),0)</f>
        <v>0</v>
      </c>
      <c r="M17" s="116">
        <f>IF($C$4="Attiecināmās izmaksas",IF('10a+c+n'!$Q17="A",'10a+c+n'!M17,0),0)</f>
        <v>0</v>
      </c>
      <c r="N17" s="116">
        <f>IF($C$4="Attiecināmās izmaksas",IF('10a+c+n'!$Q17="A",'10a+c+n'!N17,0),0)</f>
        <v>0</v>
      </c>
      <c r="O17" s="116">
        <f>IF($C$4="Attiecināmās izmaksas",IF('10a+c+n'!$Q17="A",'10a+c+n'!O17,0),0)</f>
        <v>0</v>
      </c>
      <c r="P17" s="117">
        <f>IF($C$4="Attiecināmās izmaksas",IF('10a+c+n'!$Q17="A",'10a+c+n'!P17,0),0)</f>
        <v>0</v>
      </c>
    </row>
    <row r="18" spans="1:16" ht="22.5" x14ac:dyDescent="0.2">
      <c r="A18" s="51">
        <f>IF(P18=0,0,IF(COUNTBLANK(P18)=1,0,COUNTA($P$14:P18)))</f>
        <v>0</v>
      </c>
      <c r="B18" s="24" t="str">
        <f>IF($C$4="Attiecināmās izmaksas",IF('10a+c+n'!$Q18="A",'10a+c+n'!B18,0),0)</f>
        <v>17-00000</v>
      </c>
      <c r="C18" s="24" t="str">
        <f>IF($C$4="Attiecināmās izmaksas",IF('10a+c+n'!$Q18="A",'10a+c+n'!C18,0),0)</f>
        <v>Radiators " Lyngson" ar atgaisotāju un korķi.                                          C22-500-700 vai ekvivalents</v>
      </c>
      <c r="D18" s="24" t="str">
        <f>IF($C$4="Attiecināmās izmaksas",IF('10a+c+n'!$Q18="A",'10a+c+n'!D18,0),0)</f>
        <v>gb</v>
      </c>
      <c r="E18" s="46"/>
      <c r="F18" s="65"/>
      <c r="G18" s="116"/>
      <c r="H18" s="116">
        <f>IF($C$4="Attiecināmās izmaksas",IF('10a+c+n'!$Q18="A",'10a+c+n'!H18,0),0)</f>
        <v>0</v>
      </c>
      <c r="I18" s="116"/>
      <c r="J18" s="116"/>
      <c r="K18" s="117">
        <f>IF($C$4="Attiecināmās izmaksas",IF('10a+c+n'!$Q18="A",'10a+c+n'!K18,0),0)</f>
        <v>0</v>
      </c>
      <c r="L18" s="65">
        <f>IF($C$4="Attiecināmās izmaksas",IF('10a+c+n'!$Q18="A",'10a+c+n'!L18,0),0)</f>
        <v>0</v>
      </c>
      <c r="M18" s="116">
        <f>IF($C$4="Attiecināmās izmaksas",IF('10a+c+n'!$Q18="A",'10a+c+n'!M18,0),0)</f>
        <v>0</v>
      </c>
      <c r="N18" s="116">
        <f>IF($C$4="Attiecināmās izmaksas",IF('10a+c+n'!$Q18="A",'10a+c+n'!N18,0),0)</f>
        <v>0</v>
      </c>
      <c r="O18" s="116">
        <f>IF($C$4="Attiecināmās izmaksas",IF('10a+c+n'!$Q18="A",'10a+c+n'!O18,0),0)</f>
        <v>0</v>
      </c>
      <c r="P18" s="117">
        <f>IF($C$4="Attiecināmās izmaksas",IF('10a+c+n'!$Q18="A",'10a+c+n'!P18,0),0)</f>
        <v>0</v>
      </c>
    </row>
    <row r="19" spans="1:16" ht="22.5" x14ac:dyDescent="0.2">
      <c r="A19" s="51">
        <f>IF(P19=0,0,IF(COUNTBLANK(P19)=1,0,COUNTA($P$14:P19)))</f>
        <v>0</v>
      </c>
      <c r="B19" s="24" t="str">
        <f>IF($C$4="Attiecināmās izmaksas",IF('10a+c+n'!$Q19="A",'10a+c+n'!B19,0),0)</f>
        <v>17-00000</v>
      </c>
      <c r="C19" s="24" t="str">
        <f>IF($C$4="Attiecināmās izmaksas",IF('10a+c+n'!$Q19="A",'10a+c+n'!C19,0),0)</f>
        <v>Radiators " Lyngson" ar atgaisotāju un korķi.                                          C22-500-500 vai ekvivalents</v>
      </c>
      <c r="D19" s="24" t="str">
        <f>IF($C$4="Attiecināmās izmaksas",IF('10a+c+n'!$Q19="A",'10a+c+n'!D19,0),0)</f>
        <v>gb</v>
      </c>
      <c r="E19" s="46"/>
      <c r="F19" s="65"/>
      <c r="G19" s="116"/>
      <c r="H19" s="116">
        <f>IF($C$4="Attiecināmās izmaksas",IF('10a+c+n'!$Q19="A",'10a+c+n'!H19,0),0)</f>
        <v>0</v>
      </c>
      <c r="I19" s="116"/>
      <c r="J19" s="116"/>
      <c r="K19" s="117">
        <f>IF($C$4="Attiecināmās izmaksas",IF('10a+c+n'!$Q19="A",'10a+c+n'!K19,0),0)</f>
        <v>0</v>
      </c>
      <c r="L19" s="65">
        <f>IF($C$4="Attiecināmās izmaksas",IF('10a+c+n'!$Q19="A",'10a+c+n'!L19,0),0)</f>
        <v>0</v>
      </c>
      <c r="M19" s="116">
        <f>IF($C$4="Attiecināmās izmaksas",IF('10a+c+n'!$Q19="A",'10a+c+n'!M19,0),0)</f>
        <v>0</v>
      </c>
      <c r="N19" s="116">
        <f>IF($C$4="Attiecināmās izmaksas",IF('10a+c+n'!$Q19="A",'10a+c+n'!N19,0),0)</f>
        <v>0</v>
      </c>
      <c r="O19" s="116">
        <f>IF($C$4="Attiecināmās izmaksas",IF('10a+c+n'!$Q19="A",'10a+c+n'!O19,0),0)</f>
        <v>0</v>
      </c>
      <c r="P19" s="117">
        <f>IF($C$4="Attiecināmās izmaksas",IF('10a+c+n'!$Q19="A",'10a+c+n'!P19,0),0)</f>
        <v>0</v>
      </c>
    </row>
    <row r="20" spans="1:16" ht="22.5" x14ac:dyDescent="0.2">
      <c r="A20" s="51">
        <f>IF(P20=0,0,IF(COUNTBLANK(P20)=1,0,COUNTA($P$14:P20)))</f>
        <v>0</v>
      </c>
      <c r="B20" s="24" t="str">
        <f>IF($C$4="Attiecināmās izmaksas",IF('10a+c+n'!$Q20="A",'10a+c+n'!B20,0),0)</f>
        <v>17-00000</v>
      </c>
      <c r="C20" s="24" t="str">
        <f>IF($C$4="Attiecināmās izmaksas",IF('10a+c+n'!$Q20="A",'10a+c+n'!C20,0),0)</f>
        <v>Radiators " Lyngson" ar atgaisotāju un korķi.                                          C11-500-700 vai ekvivalents</v>
      </c>
      <c r="D20" s="24" t="str">
        <f>IF($C$4="Attiecināmās izmaksas",IF('10a+c+n'!$Q20="A",'10a+c+n'!D20,0),0)</f>
        <v>gb</v>
      </c>
      <c r="E20" s="46"/>
      <c r="F20" s="65"/>
      <c r="G20" s="116"/>
      <c r="H20" s="116">
        <f>IF($C$4="Attiecināmās izmaksas",IF('10a+c+n'!$Q20="A",'10a+c+n'!H20,0),0)</f>
        <v>0</v>
      </c>
      <c r="I20" s="116"/>
      <c r="J20" s="116"/>
      <c r="K20" s="117">
        <f>IF($C$4="Attiecināmās izmaksas",IF('10a+c+n'!$Q20="A",'10a+c+n'!K20,0),0)</f>
        <v>0</v>
      </c>
      <c r="L20" s="65">
        <f>IF($C$4="Attiecināmās izmaksas",IF('10a+c+n'!$Q20="A",'10a+c+n'!L20,0),0)</f>
        <v>0</v>
      </c>
      <c r="M20" s="116">
        <f>IF($C$4="Attiecināmās izmaksas",IF('10a+c+n'!$Q20="A",'10a+c+n'!M20,0),0)</f>
        <v>0</v>
      </c>
      <c r="N20" s="116">
        <f>IF($C$4="Attiecināmās izmaksas",IF('10a+c+n'!$Q20="A",'10a+c+n'!N20,0),0)</f>
        <v>0</v>
      </c>
      <c r="O20" s="116">
        <f>IF($C$4="Attiecināmās izmaksas",IF('10a+c+n'!$Q20="A",'10a+c+n'!O20,0),0)</f>
        <v>0</v>
      </c>
      <c r="P20" s="117">
        <f>IF($C$4="Attiecināmās izmaksas",IF('10a+c+n'!$Q20="A",'10a+c+n'!P20,0),0)</f>
        <v>0</v>
      </c>
    </row>
    <row r="21" spans="1:16" ht="22.5" x14ac:dyDescent="0.2">
      <c r="A21" s="51">
        <f>IF(P21=0,0,IF(COUNTBLANK(P21)=1,0,COUNTA($P$14:P21)))</f>
        <v>0</v>
      </c>
      <c r="B21" s="24" t="str">
        <f>IF($C$4="Attiecināmās izmaksas",IF('10a+c+n'!$Q21="A",'10a+c+n'!B21,0),0)</f>
        <v>17-00000</v>
      </c>
      <c r="C21" s="24" t="str">
        <f>IF($C$4="Attiecināmās izmaksas",IF('10a+c+n'!$Q21="A",'10a+c+n'!C21,0),0)</f>
        <v>Radiators " Lyngson" ar atgaisotāju un korķi.                                          C11-500-500 vai ekvivalents</v>
      </c>
      <c r="D21" s="24" t="str">
        <f>IF($C$4="Attiecināmās izmaksas",IF('10a+c+n'!$Q21="A",'10a+c+n'!D21,0),0)</f>
        <v>gb</v>
      </c>
      <c r="E21" s="46"/>
      <c r="F21" s="65"/>
      <c r="G21" s="116"/>
      <c r="H21" s="116">
        <f>IF($C$4="Attiecināmās izmaksas",IF('10a+c+n'!$Q21="A",'10a+c+n'!H21,0),0)</f>
        <v>0</v>
      </c>
      <c r="I21" s="116"/>
      <c r="J21" s="116"/>
      <c r="K21" s="117">
        <f>IF($C$4="Attiecināmās izmaksas",IF('10a+c+n'!$Q21="A",'10a+c+n'!K21,0),0)</f>
        <v>0</v>
      </c>
      <c r="L21" s="65">
        <f>IF($C$4="Attiecināmās izmaksas",IF('10a+c+n'!$Q21="A",'10a+c+n'!L21,0),0)</f>
        <v>0</v>
      </c>
      <c r="M21" s="116">
        <f>IF($C$4="Attiecināmās izmaksas",IF('10a+c+n'!$Q21="A",'10a+c+n'!M21,0),0)</f>
        <v>0</v>
      </c>
      <c r="N21" s="116">
        <f>IF($C$4="Attiecināmās izmaksas",IF('10a+c+n'!$Q21="A",'10a+c+n'!N21,0),0)</f>
        <v>0</v>
      </c>
      <c r="O21" s="116">
        <f>IF($C$4="Attiecināmās izmaksas",IF('10a+c+n'!$Q21="A",'10a+c+n'!O21,0),0)</f>
        <v>0</v>
      </c>
      <c r="P21" s="117">
        <f>IF($C$4="Attiecināmās izmaksas",IF('10a+c+n'!$Q21="A",'10a+c+n'!P21,0),0)</f>
        <v>0</v>
      </c>
    </row>
    <row r="22" spans="1:16" ht="22.5" x14ac:dyDescent="0.2">
      <c r="A22" s="51">
        <f>IF(P22=0,0,IF(COUNTBLANK(P22)=1,0,COUNTA($P$14:P22)))</f>
        <v>0</v>
      </c>
      <c r="B22" s="24" t="str">
        <f>IF($C$4="Attiecināmās izmaksas",IF('10a+c+n'!$Q22="A",'10a+c+n'!B22,0),0)</f>
        <v>17-00000</v>
      </c>
      <c r="C22" s="24" t="str">
        <f>IF($C$4="Attiecināmās izmaksas",IF('10a+c+n'!$Q22="A",'10a+c+n'!C22,0),0)</f>
        <v xml:space="preserve">Radiatora vārsts </v>
      </c>
      <c r="D22" s="24" t="str">
        <f>IF($C$4="Attiecināmās izmaksas",IF('10a+c+n'!$Q22="A",'10a+c+n'!D22,0),0)</f>
        <v>gb</v>
      </c>
      <c r="E22" s="46"/>
      <c r="F22" s="65"/>
      <c r="G22" s="116"/>
      <c r="H22" s="116">
        <f>IF($C$4="Attiecināmās izmaksas",IF('10a+c+n'!$Q22="A",'10a+c+n'!H22,0),0)</f>
        <v>0</v>
      </c>
      <c r="I22" s="116"/>
      <c r="J22" s="116"/>
      <c r="K22" s="117">
        <f>IF($C$4="Attiecināmās izmaksas",IF('10a+c+n'!$Q22="A",'10a+c+n'!K22,0),0)</f>
        <v>0</v>
      </c>
      <c r="L22" s="65">
        <f>IF($C$4="Attiecināmās izmaksas",IF('10a+c+n'!$Q22="A",'10a+c+n'!L22,0),0)</f>
        <v>0</v>
      </c>
      <c r="M22" s="116">
        <f>IF($C$4="Attiecināmās izmaksas",IF('10a+c+n'!$Q22="A",'10a+c+n'!M22,0),0)</f>
        <v>0</v>
      </c>
      <c r="N22" s="116">
        <f>IF($C$4="Attiecināmās izmaksas",IF('10a+c+n'!$Q22="A",'10a+c+n'!N22,0),0)</f>
        <v>0</v>
      </c>
      <c r="O22" s="116">
        <f>IF($C$4="Attiecināmās izmaksas",IF('10a+c+n'!$Q22="A",'10a+c+n'!O22,0),0)</f>
        <v>0</v>
      </c>
      <c r="P22" s="117">
        <f>IF($C$4="Attiecināmās izmaksas",IF('10a+c+n'!$Q22="A",'10a+c+n'!P22,0),0)</f>
        <v>0</v>
      </c>
    </row>
    <row r="23" spans="1:16" ht="22.5" x14ac:dyDescent="0.2">
      <c r="A23" s="51">
        <f>IF(P23=0,0,IF(COUNTBLANK(P23)=1,0,COUNTA($P$14:P23)))</f>
        <v>0</v>
      </c>
      <c r="B23" s="24" t="str">
        <f>IF($C$4="Attiecināmās izmaksas",IF('10a+c+n'!$Q23="A",'10a+c+n'!B23,0),0)</f>
        <v>17-00000</v>
      </c>
      <c r="C23" s="24" t="str">
        <f>IF($C$4="Attiecināmās izmaksas",IF('10a+c+n'!$Q23="A",'10a+c+n'!C23,0),0)</f>
        <v>Radiatora termostatiskie sensori Dn15,  (ar ierobežotu min.temp. 16°C)</v>
      </c>
      <c r="D23" s="24" t="str">
        <f>IF($C$4="Attiecināmās izmaksas",IF('10a+c+n'!$Q23="A",'10a+c+n'!D23,0),0)</f>
        <v>gb</v>
      </c>
      <c r="E23" s="46"/>
      <c r="F23" s="65"/>
      <c r="G23" s="116"/>
      <c r="H23" s="116">
        <f>IF($C$4="Attiecināmās izmaksas",IF('10a+c+n'!$Q23="A",'10a+c+n'!H23,0),0)</f>
        <v>0</v>
      </c>
      <c r="I23" s="116"/>
      <c r="J23" s="116"/>
      <c r="K23" s="117">
        <f>IF($C$4="Attiecināmās izmaksas",IF('10a+c+n'!$Q23="A",'10a+c+n'!K23,0),0)</f>
        <v>0</v>
      </c>
      <c r="L23" s="65">
        <f>IF($C$4="Attiecināmās izmaksas",IF('10a+c+n'!$Q23="A",'10a+c+n'!L23,0),0)</f>
        <v>0</v>
      </c>
      <c r="M23" s="116">
        <f>IF($C$4="Attiecināmās izmaksas",IF('10a+c+n'!$Q23="A",'10a+c+n'!M23,0),0)</f>
        <v>0</v>
      </c>
      <c r="N23" s="116">
        <f>IF($C$4="Attiecināmās izmaksas",IF('10a+c+n'!$Q23="A",'10a+c+n'!N23,0),0)</f>
        <v>0</v>
      </c>
      <c r="O23" s="116">
        <f>IF($C$4="Attiecināmās izmaksas",IF('10a+c+n'!$Q23="A",'10a+c+n'!O23,0),0)</f>
        <v>0</v>
      </c>
      <c r="P23" s="117">
        <f>IF($C$4="Attiecināmās izmaksas",IF('10a+c+n'!$Q23="A",'10a+c+n'!P23,0),0)</f>
        <v>0</v>
      </c>
    </row>
    <row r="24" spans="1:16" ht="22.5" x14ac:dyDescent="0.2">
      <c r="A24" s="51">
        <f>IF(P24=0,0,IF(COUNTBLANK(P24)=1,0,COUNTA($P$14:P24)))</f>
        <v>0</v>
      </c>
      <c r="B24" s="24" t="str">
        <f>IF($C$4="Attiecināmās izmaksas",IF('10a+c+n'!$Q24="A",'10a+c+n'!B24,0),0)</f>
        <v>17-00000</v>
      </c>
      <c r="C24" s="24" t="str">
        <f>IF($C$4="Attiecināmās izmaksas",IF('10a+c+n'!$Q24="A",'10a+c+n'!C24,0),0)</f>
        <v>Kāpņu telpā termostatiskie sensori ar atslēgu regulējami</v>
      </c>
      <c r="D24" s="24" t="str">
        <f>IF($C$4="Attiecināmās izmaksas",IF('10a+c+n'!$Q24="A",'10a+c+n'!D24,0),0)</f>
        <v>gb</v>
      </c>
      <c r="E24" s="46"/>
      <c r="F24" s="65"/>
      <c r="G24" s="116"/>
      <c r="H24" s="116">
        <f>IF($C$4="Attiecināmās izmaksas",IF('10a+c+n'!$Q24="A",'10a+c+n'!H24,0),0)</f>
        <v>0</v>
      </c>
      <c r="I24" s="116"/>
      <c r="J24" s="116"/>
      <c r="K24" s="117">
        <f>IF($C$4="Attiecināmās izmaksas",IF('10a+c+n'!$Q24="A",'10a+c+n'!K24,0),0)</f>
        <v>0</v>
      </c>
      <c r="L24" s="65">
        <f>IF($C$4="Attiecināmās izmaksas",IF('10a+c+n'!$Q24="A",'10a+c+n'!L24,0),0)</f>
        <v>0</v>
      </c>
      <c r="M24" s="116">
        <f>IF($C$4="Attiecināmās izmaksas",IF('10a+c+n'!$Q24="A",'10a+c+n'!M24,0),0)</f>
        <v>0</v>
      </c>
      <c r="N24" s="116">
        <f>IF($C$4="Attiecināmās izmaksas",IF('10a+c+n'!$Q24="A",'10a+c+n'!N24,0),0)</f>
        <v>0</v>
      </c>
      <c r="O24" s="116">
        <f>IF($C$4="Attiecināmās izmaksas",IF('10a+c+n'!$Q24="A",'10a+c+n'!O24,0),0)</f>
        <v>0</v>
      </c>
      <c r="P24" s="117">
        <f>IF($C$4="Attiecināmās izmaksas",IF('10a+c+n'!$Q24="A",'10a+c+n'!P24,0),0)</f>
        <v>0</v>
      </c>
    </row>
    <row r="25" spans="1:16" ht="22.5" x14ac:dyDescent="0.2">
      <c r="A25" s="51">
        <f>IF(P25=0,0,IF(COUNTBLANK(P25)=1,0,COUNTA($P$14:P25)))</f>
        <v>0</v>
      </c>
      <c r="B25" s="24" t="str">
        <f>IF($C$4="Attiecināmās izmaksas",IF('10a+c+n'!$Q25="A",'10a+c+n'!B25,0),0)</f>
        <v>17-00000</v>
      </c>
      <c r="C25" s="24" t="str">
        <f>IF($C$4="Attiecināmās izmaksas",IF('10a+c+n'!$Q25="A",'10a+c+n'!C25,0),0)</f>
        <v xml:space="preserve">Radiatora atgaitas noslēgventilis </v>
      </c>
      <c r="D25" s="24" t="str">
        <f>IF($C$4="Attiecināmās izmaksas",IF('10a+c+n'!$Q25="A",'10a+c+n'!D25,0),0)</f>
        <v>gb</v>
      </c>
      <c r="E25" s="46"/>
      <c r="F25" s="65"/>
      <c r="G25" s="116"/>
      <c r="H25" s="116">
        <f>IF($C$4="Attiecināmās izmaksas",IF('10a+c+n'!$Q25="A",'10a+c+n'!H25,0),0)</f>
        <v>0</v>
      </c>
      <c r="I25" s="116"/>
      <c r="J25" s="116"/>
      <c r="K25" s="117">
        <f>IF($C$4="Attiecināmās izmaksas",IF('10a+c+n'!$Q25="A",'10a+c+n'!K25,0),0)</f>
        <v>0</v>
      </c>
      <c r="L25" s="65">
        <f>IF($C$4="Attiecināmās izmaksas",IF('10a+c+n'!$Q25="A",'10a+c+n'!L25,0),0)</f>
        <v>0</v>
      </c>
      <c r="M25" s="116">
        <f>IF($C$4="Attiecināmās izmaksas",IF('10a+c+n'!$Q25="A",'10a+c+n'!M25,0),0)</f>
        <v>0</v>
      </c>
      <c r="N25" s="116">
        <f>IF($C$4="Attiecināmās izmaksas",IF('10a+c+n'!$Q25="A",'10a+c+n'!N25,0),0)</f>
        <v>0</v>
      </c>
      <c r="O25" s="116">
        <f>IF($C$4="Attiecināmās izmaksas",IF('10a+c+n'!$Q25="A",'10a+c+n'!O25,0),0)</f>
        <v>0</v>
      </c>
      <c r="P25" s="117">
        <f>IF($C$4="Attiecināmās izmaksas",IF('10a+c+n'!$Q25="A",'10a+c+n'!P25,0),0)</f>
        <v>0</v>
      </c>
    </row>
    <row r="26" spans="1:16" ht="22.5" x14ac:dyDescent="0.2">
      <c r="A26" s="51">
        <f>IF(P26=0,0,IF(COUNTBLANK(P26)=1,0,COUNTA($P$14:P26)))</f>
        <v>0</v>
      </c>
      <c r="B26" s="24" t="str">
        <f>IF($C$4="Attiecināmās izmaksas",IF('10a+c+n'!$Q26="A",'10a+c+n'!B26,0),0)</f>
        <v>17-00000</v>
      </c>
      <c r="C26" s="24" t="str">
        <f>IF($C$4="Attiecināmās izmaksas",IF('10a+c+n'!$Q26="A",'10a+c+n'!C26,0),0)</f>
        <v xml:space="preserve">Balansēšanas vārsts STRÖMAX-M 4017 vai ekvivalents ,ar mērnipeļiem, dn15 </v>
      </c>
      <c r="D26" s="24" t="str">
        <f>IF($C$4="Attiecināmās izmaksas",IF('10a+c+n'!$Q26="A",'10a+c+n'!D26,0),0)</f>
        <v>gb</v>
      </c>
      <c r="E26" s="46"/>
      <c r="F26" s="65"/>
      <c r="G26" s="116"/>
      <c r="H26" s="116">
        <f>IF($C$4="Attiecināmās izmaksas",IF('10a+c+n'!$Q26="A",'10a+c+n'!H26,0),0)</f>
        <v>0</v>
      </c>
      <c r="I26" s="116"/>
      <c r="J26" s="116"/>
      <c r="K26" s="117">
        <f>IF($C$4="Attiecināmās izmaksas",IF('10a+c+n'!$Q26="A",'10a+c+n'!K26,0),0)</f>
        <v>0</v>
      </c>
      <c r="L26" s="65">
        <f>IF($C$4="Attiecināmās izmaksas",IF('10a+c+n'!$Q26="A",'10a+c+n'!L26,0),0)</f>
        <v>0</v>
      </c>
      <c r="M26" s="116">
        <f>IF($C$4="Attiecināmās izmaksas",IF('10a+c+n'!$Q26="A",'10a+c+n'!M26,0),0)</f>
        <v>0</v>
      </c>
      <c r="N26" s="116">
        <f>IF($C$4="Attiecināmās izmaksas",IF('10a+c+n'!$Q26="A",'10a+c+n'!N26,0),0)</f>
        <v>0</v>
      </c>
      <c r="O26" s="116">
        <f>IF($C$4="Attiecināmās izmaksas",IF('10a+c+n'!$Q26="A",'10a+c+n'!O26,0),0)</f>
        <v>0</v>
      </c>
      <c r="P26" s="117">
        <f>IF($C$4="Attiecināmās izmaksas",IF('10a+c+n'!$Q26="A",'10a+c+n'!P26,0),0)</f>
        <v>0</v>
      </c>
    </row>
    <row r="27" spans="1:16" ht="22.5" x14ac:dyDescent="0.2">
      <c r="A27" s="51">
        <f>IF(P27=0,0,IF(COUNTBLANK(P27)=1,0,COUNTA($P$14:P27)))</f>
        <v>0</v>
      </c>
      <c r="B27" s="24" t="str">
        <f>IF($C$4="Attiecināmās izmaksas",IF('10a+c+n'!$Q27="A",'10a+c+n'!B27,0),0)</f>
        <v>17-00000</v>
      </c>
      <c r="C27" s="24" t="str">
        <f>IF($C$4="Attiecināmās izmaksas",IF('10a+c+n'!$Q27="A",'10a+c+n'!C27,0),0)</f>
        <v>Lodveida vārsts dn20</v>
      </c>
      <c r="D27" s="24" t="str">
        <f>IF($C$4="Attiecināmās izmaksas",IF('10a+c+n'!$Q27="A",'10a+c+n'!D27,0),0)</f>
        <v>gb</v>
      </c>
      <c r="E27" s="46"/>
      <c r="F27" s="65"/>
      <c r="G27" s="116"/>
      <c r="H27" s="116">
        <f>IF($C$4="Attiecināmās izmaksas",IF('10a+c+n'!$Q27="A",'10a+c+n'!H27,0),0)</f>
        <v>0</v>
      </c>
      <c r="I27" s="116"/>
      <c r="J27" s="116"/>
      <c r="K27" s="117">
        <f>IF($C$4="Attiecināmās izmaksas",IF('10a+c+n'!$Q27="A",'10a+c+n'!K27,0),0)</f>
        <v>0</v>
      </c>
      <c r="L27" s="65">
        <f>IF($C$4="Attiecināmās izmaksas",IF('10a+c+n'!$Q27="A",'10a+c+n'!L27,0),0)</f>
        <v>0</v>
      </c>
      <c r="M27" s="116">
        <f>IF($C$4="Attiecināmās izmaksas",IF('10a+c+n'!$Q27="A",'10a+c+n'!M27,0),0)</f>
        <v>0</v>
      </c>
      <c r="N27" s="116">
        <f>IF($C$4="Attiecināmās izmaksas",IF('10a+c+n'!$Q27="A",'10a+c+n'!N27,0),0)</f>
        <v>0</v>
      </c>
      <c r="O27" s="116">
        <f>IF($C$4="Attiecināmās izmaksas",IF('10a+c+n'!$Q27="A",'10a+c+n'!O27,0),0)</f>
        <v>0</v>
      </c>
      <c r="P27" s="117">
        <f>IF($C$4="Attiecināmās izmaksas",IF('10a+c+n'!$Q27="A",'10a+c+n'!P27,0),0)</f>
        <v>0</v>
      </c>
    </row>
    <row r="28" spans="1:16" ht="22.5" x14ac:dyDescent="0.2">
      <c r="A28" s="51">
        <f>IF(P28=0,0,IF(COUNTBLANK(P28)=1,0,COUNTA($P$14:P28)))</f>
        <v>0</v>
      </c>
      <c r="B28" s="24" t="str">
        <f>IF($C$4="Attiecināmās izmaksas",IF('10a+c+n'!$Q28="A",'10a+c+n'!B28,0),0)</f>
        <v>17-00000</v>
      </c>
      <c r="C28" s="24" t="str">
        <f>IF($C$4="Attiecināmās izmaksas",IF('10a+c+n'!$Q28="A",'10a+c+n'!C28,0),0)</f>
        <v xml:space="preserve">Tukšošanas vārsti </v>
      </c>
      <c r="D28" s="24" t="str">
        <f>IF($C$4="Attiecināmās izmaksas",IF('10a+c+n'!$Q28="A",'10a+c+n'!D28,0),0)</f>
        <v>gb</v>
      </c>
      <c r="E28" s="46"/>
      <c r="F28" s="65"/>
      <c r="G28" s="116"/>
      <c r="H28" s="116">
        <f>IF($C$4="Attiecināmās izmaksas",IF('10a+c+n'!$Q28="A",'10a+c+n'!H28,0),0)</f>
        <v>0</v>
      </c>
      <c r="I28" s="116"/>
      <c r="J28" s="116"/>
      <c r="K28" s="117">
        <f>IF($C$4="Attiecināmās izmaksas",IF('10a+c+n'!$Q28="A",'10a+c+n'!K28,0),0)</f>
        <v>0</v>
      </c>
      <c r="L28" s="65">
        <f>IF($C$4="Attiecināmās izmaksas",IF('10a+c+n'!$Q28="A",'10a+c+n'!L28,0),0)</f>
        <v>0</v>
      </c>
      <c r="M28" s="116">
        <f>IF($C$4="Attiecināmās izmaksas",IF('10a+c+n'!$Q28="A",'10a+c+n'!M28,0),0)</f>
        <v>0</v>
      </c>
      <c r="N28" s="116">
        <f>IF($C$4="Attiecināmās izmaksas",IF('10a+c+n'!$Q28="A",'10a+c+n'!N28,0),0)</f>
        <v>0</v>
      </c>
      <c r="O28" s="116">
        <f>IF($C$4="Attiecināmās izmaksas",IF('10a+c+n'!$Q28="A",'10a+c+n'!O28,0),0)</f>
        <v>0</v>
      </c>
      <c r="P28" s="117">
        <f>IF($C$4="Attiecināmās izmaksas",IF('10a+c+n'!$Q28="A",'10a+c+n'!P28,0),0)</f>
        <v>0</v>
      </c>
    </row>
    <row r="29" spans="1:16" ht="22.5" x14ac:dyDescent="0.2">
      <c r="A29" s="51">
        <f>IF(P29=0,0,IF(COUNTBLANK(P29)=1,0,COUNTA($P$14:P29)))</f>
        <v>0</v>
      </c>
      <c r="B29" s="24" t="str">
        <f>IF($C$4="Attiecināmās izmaksas",IF('10a+c+n'!$Q29="A",'10a+c+n'!B29,0),0)</f>
        <v>17-00000</v>
      </c>
      <c r="C29" s="24" t="str">
        <f>IF($C$4="Attiecināmās izmaksas",IF('10a+c+n'!$Q29="A",'10a+c+n'!C29,0),0)</f>
        <v xml:space="preserve">Presējamās tērauda caurules,Viega vai ekvivalents dn15 </v>
      </c>
      <c r="D29" s="24" t="str">
        <f>IF($C$4="Attiecināmās izmaksas",IF('10a+c+n'!$Q29="A",'10a+c+n'!D29,0),0)</f>
        <v>m</v>
      </c>
      <c r="E29" s="46"/>
      <c r="F29" s="65"/>
      <c r="G29" s="116"/>
      <c r="H29" s="116">
        <f>IF($C$4="Attiecināmās izmaksas",IF('10a+c+n'!$Q29="A",'10a+c+n'!H29,0),0)</f>
        <v>0</v>
      </c>
      <c r="I29" s="116"/>
      <c r="J29" s="116"/>
      <c r="K29" s="117">
        <f>IF($C$4="Attiecināmās izmaksas",IF('10a+c+n'!$Q29="A",'10a+c+n'!K29,0),0)</f>
        <v>0</v>
      </c>
      <c r="L29" s="65">
        <f>IF($C$4="Attiecināmās izmaksas",IF('10a+c+n'!$Q29="A",'10a+c+n'!L29,0),0)</f>
        <v>0</v>
      </c>
      <c r="M29" s="116">
        <f>IF($C$4="Attiecināmās izmaksas",IF('10a+c+n'!$Q29="A",'10a+c+n'!M29,0),0)</f>
        <v>0</v>
      </c>
      <c r="N29" s="116">
        <f>IF($C$4="Attiecināmās izmaksas",IF('10a+c+n'!$Q29="A",'10a+c+n'!N29,0),0)</f>
        <v>0</v>
      </c>
      <c r="O29" s="116">
        <f>IF($C$4="Attiecināmās izmaksas",IF('10a+c+n'!$Q29="A",'10a+c+n'!O29,0),0)</f>
        <v>0</v>
      </c>
      <c r="P29" s="117">
        <f>IF($C$4="Attiecināmās izmaksas",IF('10a+c+n'!$Q29="A",'10a+c+n'!P29,0),0)</f>
        <v>0</v>
      </c>
    </row>
    <row r="30" spans="1:16" ht="22.5" x14ac:dyDescent="0.2">
      <c r="A30" s="51">
        <f>IF(P30=0,0,IF(COUNTBLANK(P30)=1,0,COUNTA($P$14:P30)))</f>
        <v>0</v>
      </c>
      <c r="B30" s="24" t="str">
        <f>IF($C$4="Attiecināmās izmaksas",IF('10a+c+n'!$Q30="A",'10a+c+n'!B30,0),0)</f>
        <v>17-00000</v>
      </c>
      <c r="C30" s="24" t="str">
        <f>IF($C$4="Attiecināmās izmaksas",IF('10a+c+n'!$Q30="A",'10a+c+n'!C30,0),0)</f>
        <v>Presējamās tērauda caurules,Viega vai ekvivalents dn18</v>
      </c>
      <c r="D30" s="24" t="str">
        <f>IF($C$4="Attiecināmās izmaksas",IF('10a+c+n'!$Q30="A",'10a+c+n'!D30,0),0)</f>
        <v>m</v>
      </c>
      <c r="E30" s="46"/>
      <c r="F30" s="65"/>
      <c r="G30" s="116"/>
      <c r="H30" s="116">
        <f>IF($C$4="Attiecināmās izmaksas",IF('10a+c+n'!$Q30="A",'10a+c+n'!H30,0),0)</f>
        <v>0</v>
      </c>
      <c r="I30" s="116"/>
      <c r="J30" s="116"/>
      <c r="K30" s="117">
        <f>IF($C$4="Attiecināmās izmaksas",IF('10a+c+n'!$Q30="A",'10a+c+n'!K30,0),0)</f>
        <v>0</v>
      </c>
      <c r="L30" s="65">
        <f>IF($C$4="Attiecināmās izmaksas",IF('10a+c+n'!$Q30="A",'10a+c+n'!L30,0),0)</f>
        <v>0</v>
      </c>
      <c r="M30" s="116">
        <f>IF($C$4="Attiecināmās izmaksas",IF('10a+c+n'!$Q30="A",'10a+c+n'!M30,0),0)</f>
        <v>0</v>
      </c>
      <c r="N30" s="116">
        <f>IF($C$4="Attiecināmās izmaksas",IF('10a+c+n'!$Q30="A",'10a+c+n'!N30,0),0)</f>
        <v>0</v>
      </c>
      <c r="O30" s="116">
        <f>IF($C$4="Attiecināmās izmaksas",IF('10a+c+n'!$Q30="A",'10a+c+n'!O30,0),0)</f>
        <v>0</v>
      </c>
      <c r="P30" s="117">
        <f>IF($C$4="Attiecināmās izmaksas",IF('10a+c+n'!$Q30="A",'10a+c+n'!P30,0),0)</f>
        <v>0</v>
      </c>
    </row>
    <row r="31" spans="1:16" ht="22.5" x14ac:dyDescent="0.2">
      <c r="A31" s="51">
        <f>IF(P31=0,0,IF(COUNTBLANK(P31)=1,0,COUNTA($P$14:P31)))</f>
        <v>0</v>
      </c>
      <c r="B31" s="24" t="str">
        <f>IF($C$4="Attiecināmās izmaksas",IF('10a+c+n'!$Q31="A",'10a+c+n'!B31,0),0)</f>
        <v>17-00000</v>
      </c>
      <c r="C31" s="24" t="str">
        <f>IF($C$4="Attiecināmās izmaksas",IF('10a+c+n'!$Q31="A",'10a+c+n'!C31,0),0)</f>
        <v>Presējamās tērauda caurules,Viega vai ekvivalents dn22</v>
      </c>
      <c r="D31" s="24" t="str">
        <f>IF($C$4="Attiecināmās izmaksas",IF('10a+c+n'!$Q31="A",'10a+c+n'!D31,0),0)</f>
        <v>m</v>
      </c>
      <c r="E31" s="46"/>
      <c r="F31" s="65"/>
      <c r="G31" s="116"/>
      <c r="H31" s="116">
        <f>IF($C$4="Attiecināmās izmaksas",IF('10a+c+n'!$Q31="A",'10a+c+n'!H31,0),0)</f>
        <v>0</v>
      </c>
      <c r="I31" s="116"/>
      <c r="J31" s="116"/>
      <c r="K31" s="117">
        <f>IF($C$4="Attiecināmās izmaksas",IF('10a+c+n'!$Q31="A",'10a+c+n'!K31,0),0)</f>
        <v>0</v>
      </c>
      <c r="L31" s="65">
        <f>IF($C$4="Attiecināmās izmaksas",IF('10a+c+n'!$Q31="A",'10a+c+n'!L31,0),0)</f>
        <v>0</v>
      </c>
      <c r="M31" s="116">
        <f>IF($C$4="Attiecināmās izmaksas",IF('10a+c+n'!$Q31="A",'10a+c+n'!M31,0),0)</f>
        <v>0</v>
      </c>
      <c r="N31" s="116">
        <f>IF($C$4="Attiecināmās izmaksas",IF('10a+c+n'!$Q31="A",'10a+c+n'!N31,0),0)</f>
        <v>0</v>
      </c>
      <c r="O31" s="116">
        <f>IF($C$4="Attiecināmās izmaksas",IF('10a+c+n'!$Q31="A",'10a+c+n'!O31,0),0)</f>
        <v>0</v>
      </c>
      <c r="P31" s="117">
        <f>IF($C$4="Attiecināmās izmaksas",IF('10a+c+n'!$Q31="A",'10a+c+n'!P31,0),0)</f>
        <v>0</v>
      </c>
    </row>
    <row r="32" spans="1:16" ht="22.5" x14ac:dyDescent="0.2">
      <c r="A32" s="51">
        <f>IF(P32=0,0,IF(COUNTBLANK(P32)=1,0,COUNTA($P$14:P32)))</f>
        <v>0</v>
      </c>
      <c r="B32" s="24" t="str">
        <f>IF($C$4="Attiecināmās izmaksas",IF('10a+c+n'!$Q32="A",'10a+c+n'!B32,0),0)</f>
        <v>17-00000</v>
      </c>
      <c r="C32" s="24" t="str">
        <f>IF($C$4="Attiecināmās izmaksas",IF('10a+c+n'!$Q32="A",'10a+c+n'!C32,0),0)</f>
        <v>Cauruļvadu fasondaļas (fitingi, savienojumi, pārejas)</v>
      </c>
      <c r="D32" s="24" t="str">
        <f>IF($C$4="Attiecināmās izmaksas",IF('10a+c+n'!$Q32="A",'10a+c+n'!D32,0),0)</f>
        <v>kompl.</v>
      </c>
      <c r="E32" s="46"/>
      <c r="F32" s="65"/>
      <c r="G32" s="116"/>
      <c r="H32" s="116">
        <f>IF($C$4="Attiecināmās izmaksas",IF('10a+c+n'!$Q32="A",'10a+c+n'!H32,0),0)</f>
        <v>0</v>
      </c>
      <c r="I32" s="116"/>
      <c r="J32" s="116"/>
      <c r="K32" s="117">
        <f>IF($C$4="Attiecināmās izmaksas",IF('10a+c+n'!$Q32="A",'10a+c+n'!K32,0),0)</f>
        <v>0</v>
      </c>
      <c r="L32" s="65">
        <f>IF($C$4="Attiecināmās izmaksas",IF('10a+c+n'!$Q32="A",'10a+c+n'!L32,0),0)</f>
        <v>0</v>
      </c>
      <c r="M32" s="116">
        <f>IF($C$4="Attiecināmās izmaksas",IF('10a+c+n'!$Q32="A",'10a+c+n'!M32,0),0)</f>
        <v>0</v>
      </c>
      <c r="N32" s="116">
        <f>IF($C$4="Attiecināmās izmaksas",IF('10a+c+n'!$Q32="A",'10a+c+n'!N32,0),0)</f>
        <v>0</v>
      </c>
      <c r="O32" s="116">
        <f>IF($C$4="Attiecināmās izmaksas",IF('10a+c+n'!$Q32="A",'10a+c+n'!O32,0),0)</f>
        <v>0</v>
      </c>
      <c r="P32" s="117">
        <f>IF($C$4="Attiecināmās izmaksas",IF('10a+c+n'!$Q32="A",'10a+c+n'!P32,0),0)</f>
        <v>0</v>
      </c>
    </row>
    <row r="33" spans="1:16" ht="22.5" x14ac:dyDescent="0.2">
      <c r="A33" s="51">
        <f>IF(P33=0,0,IF(COUNTBLANK(P33)=1,0,COUNTA($P$14:P33)))</f>
        <v>0</v>
      </c>
      <c r="B33" s="24" t="str">
        <f>IF($C$4="Attiecināmās izmaksas",IF('10a+c+n'!$Q33="A",'10a+c+n'!B33,0),0)</f>
        <v>17-00000</v>
      </c>
      <c r="C33" s="24" t="str">
        <f>IF($C$4="Attiecināmās izmaksas",IF('10a+c+n'!$Q33="A",'10a+c+n'!C33,0),0)</f>
        <v>Alokators Sontex 566 radio 0566R2010B1 vai ekvivalents</v>
      </c>
      <c r="D33" s="24" t="str">
        <f>IF($C$4="Attiecināmās izmaksas",IF('10a+c+n'!$Q33="A",'10a+c+n'!D33,0),0)</f>
        <v>gb</v>
      </c>
      <c r="E33" s="46"/>
      <c r="F33" s="65"/>
      <c r="G33" s="116"/>
      <c r="H33" s="116">
        <f>IF($C$4="Attiecināmās izmaksas",IF('10a+c+n'!$Q33="A",'10a+c+n'!H33,0),0)</f>
        <v>0</v>
      </c>
      <c r="I33" s="116"/>
      <c r="J33" s="116"/>
      <c r="K33" s="117">
        <f>IF($C$4="Attiecināmās izmaksas",IF('10a+c+n'!$Q33="A",'10a+c+n'!K33,0),0)</f>
        <v>0</v>
      </c>
      <c r="L33" s="65">
        <f>IF($C$4="Attiecināmās izmaksas",IF('10a+c+n'!$Q33="A",'10a+c+n'!L33,0),0)</f>
        <v>0</v>
      </c>
      <c r="M33" s="116">
        <f>IF($C$4="Attiecināmās izmaksas",IF('10a+c+n'!$Q33="A",'10a+c+n'!M33,0),0)</f>
        <v>0</v>
      </c>
      <c r="N33" s="116">
        <f>IF($C$4="Attiecināmās izmaksas",IF('10a+c+n'!$Q33="A",'10a+c+n'!N33,0),0)</f>
        <v>0</v>
      </c>
      <c r="O33" s="116">
        <f>IF($C$4="Attiecināmās izmaksas",IF('10a+c+n'!$Q33="A",'10a+c+n'!O33,0),0)</f>
        <v>0</v>
      </c>
      <c r="P33" s="117">
        <f>IF($C$4="Attiecināmās izmaksas",IF('10a+c+n'!$Q33="A",'10a+c+n'!P33,0),0)</f>
        <v>0</v>
      </c>
    </row>
    <row r="34" spans="1:16" ht="22.5" x14ac:dyDescent="0.2">
      <c r="A34" s="51">
        <f>IF(P34=0,0,IF(COUNTBLANK(P34)=1,0,COUNTA($P$14:P34)))</f>
        <v>0</v>
      </c>
      <c r="B34" s="24" t="str">
        <f>IF($C$4="Attiecināmās izmaksas",IF('10a+c+n'!$Q34="A",'10a+c+n'!B34,0),0)</f>
        <v>17-00000</v>
      </c>
      <c r="C34" s="24" t="str">
        <f>IF($C$4="Attiecināmās izmaksas",IF('10a+c+n'!$Q34="A",'10a+c+n'!C34,0),0)</f>
        <v>Radio centrāle Sontex 646 ar GPRS 230V ar programmatūru 0646R4231 vai ekvivalents</v>
      </c>
      <c r="D34" s="24" t="str">
        <f>IF($C$4="Attiecināmās izmaksas",IF('10a+c+n'!$Q34="A",'10a+c+n'!D34,0),0)</f>
        <v>gb</v>
      </c>
      <c r="E34" s="46"/>
      <c r="F34" s="65"/>
      <c r="G34" s="116"/>
      <c r="H34" s="116">
        <f>IF($C$4="Attiecināmās izmaksas",IF('10a+c+n'!$Q34="A",'10a+c+n'!H34,0),0)</f>
        <v>0</v>
      </c>
      <c r="I34" s="116"/>
      <c r="J34" s="116"/>
      <c r="K34" s="117">
        <f>IF($C$4="Attiecināmās izmaksas",IF('10a+c+n'!$Q34="A",'10a+c+n'!K34,0),0)</f>
        <v>0</v>
      </c>
      <c r="L34" s="65">
        <f>IF($C$4="Attiecināmās izmaksas",IF('10a+c+n'!$Q34="A",'10a+c+n'!L34,0),0)</f>
        <v>0</v>
      </c>
      <c r="M34" s="116">
        <f>IF($C$4="Attiecināmās izmaksas",IF('10a+c+n'!$Q34="A",'10a+c+n'!M34,0),0)</f>
        <v>0</v>
      </c>
      <c r="N34" s="116">
        <f>IF($C$4="Attiecināmās izmaksas",IF('10a+c+n'!$Q34="A",'10a+c+n'!N34,0),0)</f>
        <v>0</v>
      </c>
      <c r="O34" s="116">
        <f>IF($C$4="Attiecināmās izmaksas",IF('10a+c+n'!$Q34="A",'10a+c+n'!O34,0),0)</f>
        <v>0</v>
      </c>
      <c r="P34" s="117">
        <f>IF($C$4="Attiecināmās izmaksas",IF('10a+c+n'!$Q34="A",'10a+c+n'!P34,0),0)</f>
        <v>0</v>
      </c>
    </row>
    <row r="35" spans="1:16" ht="22.5" x14ac:dyDescent="0.2">
      <c r="A35" s="51">
        <f>IF(P35=0,0,IF(COUNTBLANK(P35)=1,0,COUNTA($P$14:P35)))</f>
        <v>0</v>
      </c>
      <c r="B35" s="24" t="str">
        <f>IF($C$4="Attiecināmās izmaksas",IF('10a+c+n'!$Q35="A",'10a+c+n'!B35,0),0)</f>
        <v>17-00000</v>
      </c>
      <c r="C35" s="24" t="str">
        <f>IF($C$4="Attiecināmās izmaksas",IF('10a+c+n'!$Q35="A",'10a+c+n'!C35,0),0)</f>
        <v>Radio tīkla kontrolieris Sontex Su-percom 656 USB 1 0656R4101 vai ekvivalents</v>
      </c>
      <c r="D35" s="24" t="str">
        <f>IF($C$4="Attiecināmās izmaksas",IF('10a+c+n'!$Q35="A",'10a+c+n'!D35,0),0)</f>
        <v>gb</v>
      </c>
      <c r="E35" s="46"/>
      <c r="F35" s="65"/>
      <c r="G35" s="116"/>
      <c r="H35" s="116">
        <f>IF($C$4="Attiecināmās izmaksas",IF('10a+c+n'!$Q35="A",'10a+c+n'!H35,0),0)</f>
        <v>0</v>
      </c>
      <c r="I35" s="116"/>
      <c r="J35" s="116"/>
      <c r="K35" s="117">
        <f>IF($C$4="Attiecināmās izmaksas",IF('10a+c+n'!$Q35="A",'10a+c+n'!K35,0),0)</f>
        <v>0</v>
      </c>
      <c r="L35" s="65">
        <f>IF($C$4="Attiecināmās izmaksas",IF('10a+c+n'!$Q35="A",'10a+c+n'!L35,0),0)</f>
        <v>0</v>
      </c>
      <c r="M35" s="116">
        <f>IF($C$4="Attiecināmās izmaksas",IF('10a+c+n'!$Q35="A",'10a+c+n'!M35,0),0)</f>
        <v>0</v>
      </c>
      <c r="N35" s="116">
        <f>IF($C$4="Attiecināmās izmaksas",IF('10a+c+n'!$Q35="A",'10a+c+n'!N35,0),0)</f>
        <v>0</v>
      </c>
      <c r="O35" s="116">
        <f>IF($C$4="Attiecināmās izmaksas",IF('10a+c+n'!$Q35="A",'10a+c+n'!O35,0),0)</f>
        <v>0</v>
      </c>
      <c r="P35" s="117">
        <f>IF($C$4="Attiecināmās izmaksas",IF('10a+c+n'!$Q35="A",'10a+c+n'!P35,0),0)</f>
        <v>0</v>
      </c>
    </row>
    <row r="36" spans="1:16" ht="22.5" x14ac:dyDescent="0.2">
      <c r="A36" s="51">
        <f>IF(P36=0,0,IF(COUNTBLANK(P36)=1,0,COUNTA($P$14:P36)))</f>
        <v>0</v>
      </c>
      <c r="B36" s="24" t="str">
        <f>IF($C$4="Attiecināmās izmaksas",IF('10a+c+n'!$Q36="A",'10a+c+n'!B36,0),0)</f>
        <v>17-00000</v>
      </c>
      <c r="C36" s="24" t="str">
        <f>IF($C$4="Attiecināmās izmaksas",IF('10a+c+n'!$Q36="A",'10a+c+n'!C36,0),0)</f>
        <v>Alokatoru sistēmas instalācijas darbi</v>
      </c>
      <c r="D36" s="24" t="str">
        <f>IF($C$4="Attiecināmās izmaksas",IF('10a+c+n'!$Q36="A",'10a+c+n'!D36,0),0)</f>
        <v>gb</v>
      </c>
      <c r="E36" s="46"/>
      <c r="F36" s="65"/>
      <c r="G36" s="116"/>
      <c r="H36" s="116">
        <f>IF($C$4="Attiecināmās izmaksas",IF('10a+c+n'!$Q36="A",'10a+c+n'!H36,0),0)</f>
        <v>0</v>
      </c>
      <c r="I36" s="116"/>
      <c r="J36" s="116"/>
      <c r="K36" s="117">
        <f>IF($C$4="Attiecināmās izmaksas",IF('10a+c+n'!$Q36="A",'10a+c+n'!K36,0),0)</f>
        <v>0</v>
      </c>
      <c r="L36" s="65">
        <f>IF($C$4="Attiecināmās izmaksas",IF('10a+c+n'!$Q36="A",'10a+c+n'!L36,0),0)</f>
        <v>0</v>
      </c>
      <c r="M36" s="116">
        <f>IF($C$4="Attiecināmās izmaksas",IF('10a+c+n'!$Q36="A",'10a+c+n'!M36,0),0)</f>
        <v>0</v>
      </c>
      <c r="N36" s="116">
        <f>IF($C$4="Attiecināmās izmaksas",IF('10a+c+n'!$Q36="A",'10a+c+n'!N36,0),0)</f>
        <v>0</v>
      </c>
      <c r="O36" s="116">
        <f>IF($C$4="Attiecināmās izmaksas",IF('10a+c+n'!$Q36="A",'10a+c+n'!O36,0),0)</f>
        <v>0</v>
      </c>
      <c r="P36" s="117">
        <f>IF($C$4="Attiecināmās izmaksas",IF('10a+c+n'!$Q36="A",'10a+c+n'!P36,0),0)</f>
        <v>0</v>
      </c>
    </row>
    <row r="37" spans="1:16" ht="22.5" x14ac:dyDescent="0.2">
      <c r="A37" s="51">
        <f>IF(P37=0,0,IF(COUNTBLANK(P37)=1,0,COUNTA($P$14:P37)))</f>
        <v>0</v>
      </c>
      <c r="B37" s="24" t="str">
        <f>IF($C$4="Attiecināmās izmaksas",IF('10a+c+n'!$Q37="A",'10a+c+n'!B37,0),0)</f>
        <v>17-00000</v>
      </c>
      <c r="C37" s="24" t="str">
        <f>IF($C$4="Attiecināmās izmaksas",IF('10a+c+n'!$Q37="A",'10a+c+n'!C37,0),0)</f>
        <v>Alokatoru servera parametrizēšana</v>
      </c>
      <c r="D37" s="24" t="str">
        <f>IF($C$4="Attiecināmās izmaksas",IF('10a+c+n'!$Q37="A",'10a+c+n'!D37,0),0)</f>
        <v>gb</v>
      </c>
      <c r="E37" s="46"/>
      <c r="F37" s="65"/>
      <c r="G37" s="116"/>
      <c r="H37" s="116">
        <f>IF($C$4="Attiecināmās izmaksas",IF('10a+c+n'!$Q37="A",'10a+c+n'!H37,0),0)</f>
        <v>0</v>
      </c>
      <c r="I37" s="116"/>
      <c r="J37" s="116"/>
      <c r="K37" s="117">
        <f>IF($C$4="Attiecināmās izmaksas",IF('10a+c+n'!$Q37="A",'10a+c+n'!K37,0),0)</f>
        <v>0</v>
      </c>
      <c r="L37" s="65">
        <f>IF($C$4="Attiecināmās izmaksas",IF('10a+c+n'!$Q37="A",'10a+c+n'!L37,0),0)</f>
        <v>0</v>
      </c>
      <c r="M37" s="116">
        <f>IF($C$4="Attiecināmās izmaksas",IF('10a+c+n'!$Q37="A",'10a+c+n'!M37,0),0)</f>
        <v>0</v>
      </c>
      <c r="N37" s="116">
        <f>IF($C$4="Attiecināmās izmaksas",IF('10a+c+n'!$Q37="A",'10a+c+n'!N37,0),0)</f>
        <v>0</v>
      </c>
      <c r="O37" s="116">
        <f>IF($C$4="Attiecināmās izmaksas",IF('10a+c+n'!$Q37="A",'10a+c+n'!O37,0),0)</f>
        <v>0</v>
      </c>
      <c r="P37" s="117">
        <f>IF($C$4="Attiecināmās izmaksas",IF('10a+c+n'!$Q37="A",'10a+c+n'!P37,0),0)</f>
        <v>0</v>
      </c>
    </row>
    <row r="38" spans="1:16" x14ac:dyDescent="0.2">
      <c r="A38" s="51">
        <f>IF(P38=0,0,IF(COUNTBLANK(P38)=1,0,COUNTA($P$14:P38)))</f>
        <v>0</v>
      </c>
      <c r="B38" s="24">
        <f>IF($C$4="Attiecināmās izmaksas",IF('10a+c+n'!$Q38="A",'10a+c+n'!B38,0),0)</f>
        <v>0</v>
      </c>
      <c r="C38" s="24">
        <f>IF($C$4="Attiecināmās izmaksas",IF('10a+c+n'!$Q38="A",'10a+c+n'!C38,0),0)</f>
        <v>0</v>
      </c>
      <c r="D38" s="24">
        <f>IF($C$4="Attiecināmās izmaksas",IF('10a+c+n'!$Q38="A",'10a+c+n'!D38,0),0)</f>
        <v>0</v>
      </c>
      <c r="E38" s="46"/>
      <c r="F38" s="65"/>
      <c r="G38" s="116"/>
      <c r="H38" s="116">
        <f>IF($C$4="Attiecināmās izmaksas",IF('10a+c+n'!$Q38="A",'10a+c+n'!H38,0),0)</f>
        <v>0</v>
      </c>
      <c r="I38" s="116"/>
      <c r="J38" s="116"/>
      <c r="K38" s="117">
        <f>IF($C$4="Attiecināmās izmaksas",IF('10a+c+n'!$Q38="A",'10a+c+n'!K38,0),0)</f>
        <v>0</v>
      </c>
      <c r="L38" s="65">
        <f>IF($C$4="Attiecināmās izmaksas",IF('10a+c+n'!$Q38="A",'10a+c+n'!L38,0),0)</f>
        <v>0</v>
      </c>
      <c r="M38" s="116">
        <f>IF($C$4="Attiecināmās izmaksas",IF('10a+c+n'!$Q38="A",'10a+c+n'!M38,0),0)</f>
        <v>0</v>
      </c>
      <c r="N38" s="116">
        <f>IF($C$4="Attiecināmās izmaksas",IF('10a+c+n'!$Q38="A",'10a+c+n'!N38,0),0)</f>
        <v>0</v>
      </c>
      <c r="O38" s="116">
        <f>IF($C$4="Attiecināmās izmaksas",IF('10a+c+n'!$Q38="A",'10a+c+n'!O38,0),0)</f>
        <v>0</v>
      </c>
      <c r="P38" s="117">
        <f>IF($C$4="Attiecināmās izmaksas",IF('10a+c+n'!$Q38="A",'10a+c+n'!P38,0),0)</f>
        <v>0</v>
      </c>
    </row>
    <row r="39" spans="1:16" ht="22.5" x14ac:dyDescent="0.2">
      <c r="A39" s="51">
        <f>IF(P39=0,0,IF(COUNTBLANK(P39)=1,0,COUNTA($P$14:P39)))</f>
        <v>0</v>
      </c>
      <c r="B39" s="24" t="str">
        <f>IF($C$4="Attiecināmās izmaksas",IF('10a+c+n'!$Q39="A",'10a+c+n'!B39,0),0)</f>
        <v>17-00000</v>
      </c>
      <c r="C39" s="24" t="str">
        <f>IF($C$4="Attiecināmās izmaksas",IF('10a+c+n'!$Q39="A",'10a+c+n'!C39,0),0)</f>
        <v>Presējamās tērauda caurules,Viega vai ekvivalents dn20</v>
      </c>
      <c r="D39" s="24" t="str">
        <f>IF($C$4="Attiecināmās izmaksas",IF('10a+c+n'!$Q39="A",'10a+c+n'!D39,0),0)</f>
        <v>m</v>
      </c>
      <c r="E39" s="46"/>
      <c r="F39" s="65"/>
      <c r="G39" s="116"/>
      <c r="H39" s="116">
        <f>IF($C$4="Attiecināmās izmaksas",IF('10a+c+n'!$Q39="A",'10a+c+n'!H39,0),0)</f>
        <v>0</v>
      </c>
      <c r="I39" s="116"/>
      <c r="J39" s="116"/>
      <c r="K39" s="117">
        <f>IF($C$4="Attiecināmās izmaksas",IF('10a+c+n'!$Q39="A",'10a+c+n'!K39,0),0)</f>
        <v>0</v>
      </c>
      <c r="L39" s="65">
        <f>IF($C$4="Attiecināmās izmaksas",IF('10a+c+n'!$Q39="A",'10a+c+n'!L39,0),0)</f>
        <v>0</v>
      </c>
      <c r="M39" s="116">
        <f>IF($C$4="Attiecināmās izmaksas",IF('10a+c+n'!$Q39="A",'10a+c+n'!M39,0),0)</f>
        <v>0</v>
      </c>
      <c r="N39" s="116">
        <f>IF($C$4="Attiecināmās izmaksas",IF('10a+c+n'!$Q39="A",'10a+c+n'!N39,0),0)</f>
        <v>0</v>
      </c>
      <c r="O39" s="116">
        <f>IF($C$4="Attiecināmās izmaksas",IF('10a+c+n'!$Q39="A",'10a+c+n'!O39,0),0)</f>
        <v>0</v>
      </c>
      <c r="P39" s="117">
        <f>IF($C$4="Attiecināmās izmaksas",IF('10a+c+n'!$Q39="A",'10a+c+n'!P39,0),0)</f>
        <v>0</v>
      </c>
    </row>
    <row r="40" spans="1:16" ht="22.5" x14ac:dyDescent="0.2">
      <c r="A40" s="51">
        <f>IF(P40=0,0,IF(COUNTBLANK(P40)=1,0,COUNTA($P$14:P40)))</f>
        <v>0</v>
      </c>
      <c r="B40" s="24" t="str">
        <f>IF($C$4="Attiecināmās izmaksas",IF('10a+c+n'!$Q40="A",'10a+c+n'!B40,0),0)</f>
        <v>17-00000</v>
      </c>
      <c r="C40" s="24" t="str">
        <f>IF($C$4="Attiecināmās izmaksas",IF('10a+c+n'!$Q40="A",'10a+c+n'!C40,0),0)</f>
        <v>Presējamās tērauda caurules,Viega vai ekvivalents dn25</v>
      </c>
      <c r="D40" s="24" t="str">
        <f>IF($C$4="Attiecināmās izmaksas",IF('10a+c+n'!$Q40="A",'10a+c+n'!D40,0),0)</f>
        <v>m</v>
      </c>
      <c r="E40" s="46"/>
      <c r="F40" s="65"/>
      <c r="G40" s="116"/>
      <c r="H40" s="116">
        <f>IF($C$4="Attiecināmās izmaksas",IF('10a+c+n'!$Q40="A",'10a+c+n'!H40,0),0)</f>
        <v>0</v>
      </c>
      <c r="I40" s="116"/>
      <c r="J40" s="116"/>
      <c r="K40" s="117">
        <f>IF($C$4="Attiecināmās izmaksas",IF('10a+c+n'!$Q40="A",'10a+c+n'!K40,0),0)</f>
        <v>0</v>
      </c>
      <c r="L40" s="65">
        <f>IF($C$4="Attiecināmās izmaksas",IF('10a+c+n'!$Q40="A",'10a+c+n'!L40,0),0)</f>
        <v>0</v>
      </c>
      <c r="M40" s="116">
        <f>IF($C$4="Attiecināmās izmaksas",IF('10a+c+n'!$Q40="A",'10a+c+n'!M40,0),0)</f>
        <v>0</v>
      </c>
      <c r="N40" s="116">
        <f>IF($C$4="Attiecināmās izmaksas",IF('10a+c+n'!$Q40="A",'10a+c+n'!N40,0),0)</f>
        <v>0</v>
      </c>
      <c r="O40" s="116">
        <f>IF($C$4="Attiecināmās izmaksas",IF('10a+c+n'!$Q40="A",'10a+c+n'!O40,0),0)</f>
        <v>0</v>
      </c>
      <c r="P40" s="117">
        <f>IF($C$4="Attiecināmās izmaksas",IF('10a+c+n'!$Q40="A",'10a+c+n'!P40,0),0)</f>
        <v>0</v>
      </c>
    </row>
    <row r="41" spans="1:16" ht="22.5" x14ac:dyDescent="0.2">
      <c r="A41" s="51">
        <f>IF(P41=0,0,IF(COUNTBLANK(P41)=1,0,COUNTA($P$14:P41)))</f>
        <v>0</v>
      </c>
      <c r="B41" s="24" t="str">
        <f>IF($C$4="Attiecināmās izmaksas",IF('10a+c+n'!$Q41="A",'10a+c+n'!B41,0),0)</f>
        <v>17-00000</v>
      </c>
      <c r="C41" s="24" t="str">
        <f>IF($C$4="Attiecināmās izmaksas",IF('10a+c+n'!$Q41="A",'10a+c+n'!C41,0),0)</f>
        <v>Presējamās tērauda caurules,Viega vai ekvivalents dn32</v>
      </c>
      <c r="D41" s="24" t="str">
        <f>IF($C$4="Attiecināmās izmaksas",IF('10a+c+n'!$Q41="A",'10a+c+n'!D41,0),0)</f>
        <v>m</v>
      </c>
      <c r="E41" s="46"/>
      <c r="F41" s="65"/>
      <c r="G41" s="116"/>
      <c r="H41" s="116">
        <f>IF($C$4="Attiecināmās izmaksas",IF('10a+c+n'!$Q41="A",'10a+c+n'!H41,0),0)</f>
        <v>0</v>
      </c>
      <c r="I41" s="116"/>
      <c r="J41" s="116"/>
      <c r="K41" s="117">
        <f>IF($C$4="Attiecināmās izmaksas",IF('10a+c+n'!$Q41="A",'10a+c+n'!K41,0),0)</f>
        <v>0</v>
      </c>
      <c r="L41" s="65">
        <f>IF($C$4="Attiecināmās izmaksas",IF('10a+c+n'!$Q41="A",'10a+c+n'!L41,0),0)</f>
        <v>0</v>
      </c>
      <c r="M41" s="116">
        <f>IF($C$4="Attiecināmās izmaksas",IF('10a+c+n'!$Q41="A",'10a+c+n'!M41,0),0)</f>
        <v>0</v>
      </c>
      <c r="N41" s="116">
        <f>IF($C$4="Attiecināmās izmaksas",IF('10a+c+n'!$Q41="A",'10a+c+n'!N41,0),0)</f>
        <v>0</v>
      </c>
      <c r="O41" s="116">
        <f>IF($C$4="Attiecināmās izmaksas",IF('10a+c+n'!$Q41="A",'10a+c+n'!O41,0),0)</f>
        <v>0</v>
      </c>
      <c r="P41" s="117">
        <f>IF($C$4="Attiecināmās izmaksas",IF('10a+c+n'!$Q41="A",'10a+c+n'!P41,0),0)</f>
        <v>0</v>
      </c>
    </row>
    <row r="42" spans="1:16" ht="22.5" x14ac:dyDescent="0.2">
      <c r="A42" s="51">
        <f>IF(P42=0,0,IF(COUNTBLANK(P42)=1,0,COUNTA($P$14:P42)))</f>
        <v>0</v>
      </c>
      <c r="B42" s="24" t="str">
        <f>IF($C$4="Attiecināmās izmaksas",IF('10a+c+n'!$Q42="A",'10a+c+n'!B42,0),0)</f>
        <v>17-00000</v>
      </c>
      <c r="C42" s="24" t="str">
        <f>IF($C$4="Attiecināmās izmaksas",IF('10a+c+n'!$Q42="A",'10a+c+n'!C42,0),0)</f>
        <v>Presējamās tērauda caurules,Viega vai ekvivalents dn40</v>
      </c>
      <c r="D42" s="24" t="str">
        <f>IF($C$4="Attiecināmās izmaksas",IF('10a+c+n'!$Q42="A",'10a+c+n'!D42,0),0)</f>
        <v>m</v>
      </c>
      <c r="E42" s="46"/>
      <c r="F42" s="65"/>
      <c r="G42" s="116"/>
      <c r="H42" s="116">
        <f>IF($C$4="Attiecināmās izmaksas",IF('10a+c+n'!$Q42="A",'10a+c+n'!H42,0),0)</f>
        <v>0</v>
      </c>
      <c r="I42" s="116"/>
      <c r="J42" s="116"/>
      <c r="K42" s="117">
        <f>IF($C$4="Attiecināmās izmaksas",IF('10a+c+n'!$Q42="A",'10a+c+n'!K42,0),0)</f>
        <v>0</v>
      </c>
      <c r="L42" s="65">
        <f>IF($C$4="Attiecināmās izmaksas",IF('10a+c+n'!$Q42="A",'10a+c+n'!L42,0),0)</f>
        <v>0</v>
      </c>
      <c r="M42" s="116">
        <f>IF($C$4="Attiecināmās izmaksas",IF('10a+c+n'!$Q42="A",'10a+c+n'!M42,0),0)</f>
        <v>0</v>
      </c>
      <c r="N42" s="116">
        <f>IF($C$4="Attiecināmās izmaksas",IF('10a+c+n'!$Q42="A",'10a+c+n'!N42,0),0)</f>
        <v>0</v>
      </c>
      <c r="O42" s="116">
        <f>IF($C$4="Attiecināmās izmaksas",IF('10a+c+n'!$Q42="A",'10a+c+n'!O42,0),0)</f>
        <v>0</v>
      </c>
      <c r="P42" s="117">
        <f>IF($C$4="Attiecināmās izmaksas",IF('10a+c+n'!$Q42="A",'10a+c+n'!P42,0),0)</f>
        <v>0</v>
      </c>
    </row>
    <row r="43" spans="1:16" ht="22.5" x14ac:dyDescent="0.2">
      <c r="A43" s="51">
        <f>IF(P43=0,0,IF(COUNTBLANK(P43)=1,0,COUNTA($P$14:P43)))</f>
        <v>0</v>
      </c>
      <c r="B43" s="24" t="str">
        <f>IF($C$4="Attiecināmās izmaksas",IF('10a+c+n'!$Q43="A",'10a+c+n'!B43,0),0)</f>
        <v>17-00000</v>
      </c>
      <c r="C43" s="24" t="str">
        <f>IF($C$4="Attiecināmās izmaksas",IF('10a+c+n'!$Q43="A",'10a+c+n'!C43,0),0)</f>
        <v>Presējamās tērauda caurules,Viega vai ekvivalents dn50</v>
      </c>
      <c r="D43" s="24" t="str">
        <f>IF($C$4="Attiecināmās izmaksas",IF('10a+c+n'!$Q43="A",'10a+c+n'!D43,0),0)</f>
        <v>m</v>
      </c>
      <c r="E43" s="46"/>
      <c r="F43" s="65"/>
      <c r="G43" s="116"/>
      <c r="H43" s="116">
        <f>IF($C$4="Attiecināmās izmaksas",IF('10a+c+n'!$Q43="A",'10a+c+n'!H43,0),0)</f>
        <v>0</v>
      </c>
      <c r="I43" s="116"/>
      <c r="J43" s="116"/>
      <c r="K43" s="117">
        <f>IF($C$4="Attiecināmās izmaksas",IF('10a+c+n'!$Q43="A",'10a+c+n'!K43,0),0)</f>
        <v>0</v>
      </c>
      <c r="L43" s="65">
        <f>IF($C$4="Attiecināmās izmaksas",IF('10a+c+n'!$Q43="A",'10a+c+n'!L43,0),0)</f>
        <v>0</v>
      </c>
      <c r="M43" s="116">
        <f>IF($C$4="Attiecināmās izmaksas",IF('10a+c+n'!$Q43="A",'10a+c+n'!M43,0),0)</f>
        <v>0</v>
      </c>
      <c r="N43" s="116">
        <f>IF($C$4="Attiecināmās izmaksas",IF('10a+c+n'!$Q43="A",'10a+c+n'!N43,0),0)</f>
        <v>0</v>
      </c>
      <c r="O43" s="116">
        <f>IF($C$4="Attiecināmās izmaksas",IF('10a+c+n'!$Q43="A",'10a+c+n'!O43,0),0)</f>
        <v>0</v>
      </c>
      <c r="P43" s="117">
        <f>IF($C$4="Attiecināmās izmaksas",IF('10a+c+n'!$Q43="A",'10a+c+n'!P43,0),0)</f>
        <v>0</v>
      </c>
    </row>
    <row r="44" spans="1:16" ht="22.5" x14ac:dyDescent="0.2">
      <c r="A44" s="51">
        <f>IF(P44=0,0,IF(COUNTBLANK(P44)=1,0,COUNTA($P$14:P44)))</f>
        <v>0</v>
      </c>
      <c r="B44" s="24" t="str">
        <f>IF($C$4="Attiecināmās izmaksas",IF('10a+c+n'!$Q44="A",'10a+c+n'!B44,0),0)</f>
        <v>17-00000</v>
      </c>
      <c r="C44" s="24" t="str">
        <f>IF($C$4="Attiecināmās izmaksas",IF('10a+c+n'!$Q44="A",'10a+c+n'!C44,0),0)</f>
        <v>Cauruļvadu fasondaļas (fitingi, savienojumi, pārejas)</v>
      </c>
      <c r="D44" s="24" t="str">
        <f>IF($C$4="Attiecināmās izmaksas",IF('10a+c+n'!$Q44="A",'10a+c+n'!D44,0),0)</f>
        <v>kompl.</v>
      </c>
      <c r="E44" s="46"/>
      <c r="F44" s="65"/>
      <c r="G44" s="116"/>
      <c r="H44" s="116">
        <f>IF($C$4="Attiecināmās izmaksas",IF('10a+c+n'!$Q44="A",'10a+c+n'!H44,0),0)</f>
        <v>0</v>
      </c>
      <c r="I44" s="116"/>
      <c r="J44" s="116"/>
      <c r="K44" s="117">
        <f>IF($C$4="Attiecināmās izmaksas",IF('10a+c+n'!$Q44="A",'10a+c+n'!K44,0),0)</f>
        <v>0</v>
      </c>
      <c r="L44" s="65">
        <f>IF($C$4="Attiecināmās izmaksas",IF('10a+c+n'!$Q44="A",'10a+c+n'!L44,0),0)</f>
        <v>0</v>
      </c>
      <c r="M44" s="116">
        <f>IF($C$4="Attiecināmās izmaksas",IF('10a+c+n'!$Q44="A",'10a+c+n'!M44,0),0)</f>
        <v>0</v>
      </c>
      <c r="N44" s="116">
        <f>IF($C$4="Attiecināmās izmaksas",IF('10a+c+n'!$Q44="A",'10a+c+n'!N44,0),0)</f>
        <v>0</v>
      </c>
      <c r="O44" s="116">
        <f>IF($C$4="Attiecināmās izmaksas",IF('10a+c+n'!$Q44="A",'10a+c+n'!O44,0),0)</f>
        <v>0</v>
      </c>
      <c r="P44" s="117">
        <f>IF($C$4="Attiecināmās izmaksas",IF('10a+c+n'!$Q44="A",'10a+c+n'!P44,0),0)</f>
        <v>0</v>
      </c>
    </row>
    <row r="45" spans="1:16" ht="33.75" x14ac:dyDescent="0.2">
      <c r="A45" s="51">
        <f>IF(P45=0,0,IF(COUNTBLANK(P45)=1,0,COUNTA($P$14:P45)))</f>
        <v>0</v>
      </c>
      <c r="B45" s="24" t="str">
        <f>IF($C$4="Attiecināmās izmaksas",IF('10a+c+n'!$Q45="A",'10a+c+n'!B45,0),0)</f>
        <v>17-00000</v>
      </c>
      <c r="C45" s="24" t="str">
        <f>IF($C$4="Attiecināmās izmaksas",IF('10a+c+n'!$Q45="A",'10a+c+n'!C45,0),0)</f>
        <v>Siltumizolācija cauruļvadiem pagrabā, PAROC Hvac Section AluCoat T vai ekvivalents. λ50=0,037 W/mK (pie temperatūras 50oC). Biezums, b=50, Dn20</v>
      </c>
      <c r="D45" s="24" t="str">
        <f>IF($C$4="Attiecināmās izmaksas",IF('10a+c+n'!$Q45="A",'10a+c+n'!D45,0),0)</f>
        <v>m</v>
      </c>
      <c r="E45" s="46"/>
      <c r="F45" s="65"/>
      <c r="G45" s="116"/>
      <c r="H45" s="116">
        <f>IF($C$4="Attiecināmās izmaksas",IF('10a+c+n'!$Q45="A",'10a+c+n'!H45,0),0)</f>
        <v>0</v>
      </c>
      <c r="I45" s="116"/>
      <c r="J45" s="116"/>
      <c r="K45" s="117">
        <f>IF($C$4="Attiecināmās izmaksas",IF('10a+c+n'!$Q45="A",'10a+c+n'!K45,0),0)</f>
        <v>0</v>
      </c>
      <c r="L45" s="65">
        <f>IF($C$4="Attiecināmās izmaksas",IF('10a+c+n'!$Q45="A",'10a+c+n'!L45,0),0)</f>
        <v>0</v>
      </c>
      <c r="M45" s="116">
        <f>IF($C$4="Attiecināmās izmaksas",IF('10a+c+n'!$Q45="A",'10a+c+n'!M45,0),0)</f>
        <v>0</v>
      </c>
      <c r="N45" s="116">
        <f>IF($C$4="Attiecināmās izmaksas",IF('10a+c+n'!$Q45="A",'10a+c+n'!N45,0),0)</f>
        <v>0</v>
      </c>
      <c r="O45" s="116">
        <f>IF($C$4="Attiecināmās izmaksas",IF('10a+c+n'!$Q45="A",'10a+c+n'!O45,0),0)</f>
        <v>0</v>
      </c>
      <c r="P45" s="117">
        <f>IF($C$4="Attiecināmās izmaksas",IF('10a+c+n'!$Q45="A",'10a+c+n'!P45,0),0)</f>
        <v>0</v>
      </c>
    </row>
    <row r="46" spans="1:16" ht="33.75" x14ac:dyDescent="0.2">
      <c r="A46" s="51">
        <f>IF(P46=0,0,IF(COUNTBLANK(P46)=1,0,COUNTA($P$14:P46)))</f>
        <v>0</v>
      </c>
      <c r="B46" s="24" t="str">
        <f>IF($C$4="Attiecināmās izmaksas",IF('10a+c+n'!$Q46="A",'10a+c+n'!B46,0),0)</f>
        <v>17-00000</v>
      </c>
      <c r="C46" s="24" t="str">
        <f>IF($C$4="Attiecināmās izmaksas",IF('10a+c+n'!$Q46="A",'10a+c+n'!C46,0),0)</f>
        <v>Siltumizolācija cauruļvadiem pagrabā, PAROC Hvac Section AluCoat T vai ekvivalents. λ50=0,037 W/mK (pie temperatūras 50oC). Biezums, b=50, Dn25</v>
      </c>
      <c r="D46" s="24" t="str">
        <f>IF($C$4="Attiecināmās izmaksas",IF('10a+c+n'!$Q46="A",'10a+c+n'!D46,0),0)</f>
        <v>m</v>
      </c>
      <c r="E46" s="46"/>
      <c r="F46" s="65"/>
      <c r="G46" s="116"/>
      <c r="H46" s="116">
        <f>IF($C$4="Attiecināmās izmaksas",IF('10a+c+n'!$Q46="A",'10a+c+n'!H46,0),0)</f>
        <v>0</v>
      </c>
      <c r="I46" s="116"/>
      <c r="J46" s="116"/>
      <c r="K46" s="117">
        <f>IF($C$4="Attiecināmās izmaksas",IF('10a+c+n'!$Q46="A",'10a+c+n'!K46,0),0)</f>
        <v>0</v>
      </c>
      <c r="L46" s="65">
        <f>IF($C$4="Attiecināmās izmaksas",IF('10a+c+n'!$Q46="A",'10a+c+n'!L46,0),0)</f>
        <v>0</v>
      </c>
      <c r="M46" s="116">
        <f>IF($C$4="Attiecināmās izmaksas",IF('10a+c+n'!$Q46="A",'10a+c+n'!M46,0),0)</f>
        <v>0</v>
      </c>
      <c r="N46" s="116">
        <f>IF($C$4="Attiecināmās izmaksas",IF('10a+c+n'!$Q46="A",'10a+c+n'!N46,0),0)</f>
        <v>0</v>
      </c>
      <c r="O46" s="116">
        <f>IF($C$4="Attiecināmās izmaksas",IF('10a+c+n'!$Q46="A",'10a+c+n'!O46,0),0)</f>
        <v>0</v>
      </c>
      <c r="P46" s="117">
        <f>IF($C$4="Attiecināmās izmaksas",IF('10a+c+n'!$Q46="A",'10a+c+n'!P46,0),0)</f>
        <v>0</v>
      </c>
    </row>
    <row r="47" spans="1:16" ht="33.75" x14ac:dyDescent="0.2">
      <c r="A47" s="51">
        <f>IF(P47=0,0,IF(COUNTBLANK(P47)=1,0,COUNTA($P$14:P47)))</f>
        <v>0</v>
      </c>
      <c r="B47" s="24" t="str">
        <f>IF($C$4="Attiecināmās izmaksas",IF('10a+c+n'!$Q47="A",'10a+c+n'!B47,0),0)</f>
        <v>17-00000</v>
      </c>
      <c r="C47" s="24" t="str">
        <f>IF($C$4="Attiecināmās izmaksas",IF('10a+c+n'!$Q47="A",'10a+c+n'!C47,0),0)</f>
        <v>Siltumizolācija cauruļvadiem pagrabā, PAROC Hvac Section AluCoat T vai ekvivalents. λ50=0,037 W/mK (pie temperatūras 50oC). Biezums, b=50, Dn32</v>
      </c>
      <c r="D47" s="24" t="str">
        <f>IF($C$4="Attiecināmās izmaksas",IF('10a+c+n'!$Q47="A",'10a+c+n'!D47,0),0)</f>
        <v>m</v>
      </c>
      <c r="E47" s="46"/>
      <c r="F47" s="65"/>
      <c r="G47" s="116"/>
      <c r="H47" s="116">
        <f>IF($C$4="Attiecināmās izmaksas",IF('10a+c+n'!$Q47="A",'10a+c+n'!H47,0),0)</f>
        <v>0</v>
      </c>
      <c r="I47" s="116"/>
      <c r="J47" s="116"/>
      <c r="K47" s="117">
        <f>IF($C$4="Attiecināmās izmaksas",IF('10a+c+n'!$Q47="A",'10a+c+n'!K47,0),0)</f>
        <v>0</v>
      </c>
      <c r="L47" s="65">
        <f>IF($C$4="Attiecināmās izmaksas",IF('10a+c+n'!$Q47="A",'10a+c+n'!L47,0),0)</f>
        <v>0</v>
      </c>
      <c r="M47" s="116">
        <f>IF($C$4="Attiecināmās izmaksas",IF('10a+c+n'!$Q47="A",'10a+c+n'!M47,0),0)</f>
        <v>0</v>
      </c>
      <c r="N47" s="116">
        <f>IF($C$4="Attiecināmās izmaksas",IF('10a+c+n'!$Q47="A",'10a+c+n'!N47,0),0)</f>
        <v>0</v>
      </c>
      <c r="O47" s="116">
        <f>IF($C$4="Attiecināmās izmaksas",IF('10a+c+n'!$Q47="A",'10a+c+n'!O47,0),0)</f>
        <v>0</v>
      </c>
      <c r="P47" s="117">
        <f>IF($C$4="Attiecināmās izmaksas",IF('10a+c+n'!$Q47="A",'10a+c+n'!P47,0),0)</f>
        <v>0</v>
      </c>
    </row>
    <row r="48" spans="1:16" ht="33.75" x14ac:dyDescent="0.2">
      <c r="A48" s="51">
        <f>IF(P48=0,0,IF(COUNTBLANK(P48)=1,0,COUNTA($P$14:P48)))</f>
        <v>0</v>
      </c>
      <c r="B48" s="24" t="str">
        <f>IF($C$4="Attiecināmās izmaksas",IF('10a+c+n'!$Q48="A",'10a+c+n'!B48,0),0)</f>
        <v>17-00000</v>
      </c>
      <c r="C48" s="24" t="str">
        <f>IF($C$4="Attiecināmās izmaksas",IF('10a+c+n'!$Q48="A",'10a+c+n'!C48,0),0)</f>
        <v>Siltumizolācija cauruļvadiem pagrabā, PAROC Hvac Section AluCoat T vai ekvivalents. λ50=0,037 W/mK (pie temperatūras 50oC). Biezums, b=50, Dn40</v>
      </c>
      <c r="D48" s="24" t="str">
        <f>IF($C$4="Attiecināmās izmaksas",IF('10a+c+n'!$Q48="A",'10a+c+n'!D48,0),0)</f>
        <v>m</v>
      </c>
      <c r="E48" s="46"/>
      <c r="F48" s="65"/>
      <c r="G48" s="116"/>
      <c r="H48" s="116">
        <f>IF($C$4="Attiecināmās izmaksas",IF('10a+c+n'!$Q48="A",'10a+c+n'!H48,0),0)</f>
        <v>0</v>
      </c>
      <c r="I48" s="116"/>
      <c r="J48" s="116"/>
      <c r="K48" s="117">
        <f>IF($C$4="Attiecināmās izmaksas",IF('10a+c+n'!$Q48="A",'10a+c+n'!K48,0),0)</f>
        <v>0</v>
      </c>
      <c r="L48" s="65">
        <f>IF($C$4="Attiecināmās izmaksas",IF('10a+c+n'!$Q48="A",'10a+c+n'!L48,0),0)</f>
        <v>0</v>
      </c>
      <c r="M48" s="116">
        <f>IF($C$4="Attiecināmās izmaksas",IF('10a+c+n'!$Q48="A",'10a+c+n'!M48,0),0)</f>
        <v>0</v>
      </c>
      <c r="N48" s="116">
        <f>IF($C$4="Attiecināmās izmaksas",IF('10a+c+n'!$Q48="A",'10a+c+n'!N48,0),0)</f>
        <v>0</v>
      </c>
      <c r="O48" s="116">
        <f>IF($C$4="Attiecināmās izmaksas",IF('10a+c+n'!$Q48="A",'10a+c+n'!O48,0),0)</f>
        <v>0</v>
      </c>
      <c r="P48" s="117">
        <f>IF($C$4="Attiecināmās izmaksas",IF('10a+c+n'!$Q48="A",'10a+c+n'!P48,0),0)</f>
        <v>0</v>
      </c>
    </row>
    <row r="49" spans="1:16" ht="33.75" x14ac:dyDescent="0.2">
      <c r="A49" s="51">
        <f>IF(P49=0,0,IF(COUNTBLANK(P49)=1,0,COUNTA($P$14:P49)))</f>
        <v>0</v>
      </c>
      <c r="B49" s="24" t="str">
        <f>IF($C$4="Attiecināmās izmaksas",IF('10a+c+n'!$Q49="A",'10a+c+n'!B49,0),0)</f>
        <v>17-00000</v>
      </c>
      <c r="C49" s="24" t="str">
        <f>IF($C$4="Attiecināmās izmaksas",IF('10a+c+n'!$Q49="A",'10a+c+n'!C49,0),0)</f>
        <v>Siltumizolācija cauruļvadiem pagrabā, PAROC Hvac Section AluCoat T vai ekvivalents. λ50=0,037 W/mK (pie temperatūras 50oC). Biezums, b=50, Dn50</v>
      </c>
      <c r="D49" s="24" t="str">
        <f>IF($C$4="Attiecināmās izmaksas",IF('10a+c+n'!$Q49="A",'10a+c+n'!D49,0),0)</f>
        <v>m</v>
      </c>
      <c r="E49" s="46"/>
      <c r="F49" s="65"/>
      <c r="G49" s="116"/>
      <c r="H49" s="116">
        <f>IF($C$4="Attiecināmās izmaksas",IF('10a+c+n'!$Q49="A",'10a+c+n'!H49,0),0)</f>
        <v>0</v>
      </c>
      <c r="I49" s="116"/>
      <c r="J49" s="116"/>
      <c r="K49" s="117">
        <f>IF($C$4="Attiecināmās izmaksas",IF('10a+c+n'!$Q49="A",'10a+c+n'!K49,0),0)</f>
        <v>0</v>
      </c>
      <c r="L49" s="65">
        <f>IF($C$4="Attiecināmās izmaksas",IF('10a+c+n'!$Q49="A",'10a+c+n'!L49,0),0)</f>
        <v>0</v>
      </c>
      <c r="M49" s="116">
        <f>IF($C$4="Attiecināmās izmaksas",IF('10a+c+n'!$Q49="A",'10a+c+n'!M49,0),0)</f>
        <v>0</v>
      </c>
      <c r="N49" s="116">
        <f>IF($C$4="Attiecināmās izmaksas",IF('10a+c+n'!$Q49="A",'10a+c+n'!N49,0),0)</f>
        <v>0</v>
      </c>
      <c r="O49" s="116">
        <f>IF($C$4="Attiecināmās izmaksas",IF('10a+c+n'!$Q49="A",'10a+c+n'!O49,0),0)</f>
        <v>0</v>
      </c>
      <c r="P49" s="117">
        <f>IF($C$4="Attiecināmās izmaksas",IF('10a+c+n'!$Q49="A",'10a+c+n'!P49,0),0)</f>
        <v>0</v>
      </c>
    </row>
    <row r="50" spans="1:16" ht="22.5" x14ac:dyDescent="0.2">
      <c r="A50" s="51">
        <f>IF(P50=0,0,IF(COUNTBLANK(P50)=1,0,COUNTA($P$14:P50)))</f>
        <v>0</v>
      </c>
      <c r="B50" s="24" t="str">
        <f>IF($C$4="Attiecināmās izmaksas",IF('10a+c+n'!$Q50="A",'10a+c+n'!B50,0),0)</f>
        <v>17-00000</v>
      </c>
      <c r="C50" s="24" t="str">
        <f>IF($C$4="Attiecināmās izmaksas",IF('10a+c+n'!$Q50="A",'10a+c+n'!C50,0),0)</f>
        <v>Noslēgvārsti dn50</v>
      </c>
      <c r="D50" s="24" t="str">
        <f>IF($C$4="Attiecināmās izmaksas",IF('10a+c+n'!$Q50="A",'10a+c+n'!D50,0),0)</f>
        <v>gb</v>
      </c>
      <c r="E50" s="46"/>
      <c r="F50" s="65"/>
      <c r="G50" s="116"/>
      <c r="H50" s="116">
        <f>IF($C$4="Attiecināmās izmaksas",IF('10a+c+n'!$Q50="A",'10a+c+n'!H50,0),0)</f>
        <v>0</v>
      </c>
      <c r="I50" s="116"/>
      <c r="J50" s="116"/>
      <c r="K50" s="117">
        <f>IF($C$4="Attiecināmās izmaksas",IF('10a+c+n'!$Q50="A",'10a+c+n'!K50,0),0)</f>
        <v>0</v>
      </c>
      <c r="L50" s="65">
        <f>IF($C$4="Attiecināmās izmaksas",IF('10a+c+n'!$Q50="A",'10a+c+n'!L50,0),0)</f>
        <v>0</v>
      </c>
      <c r="M50" s="116">
        <f>IF($C$4="Attiecināmās izmaksas",IF('10a+c+n'!$Q50="A",'10a+c+n'!M50,0),0)</f>
        <v>0</v>
      </c>
      <c r="N50" s="116">
        <f>IF($C$4="Attiecināmās izmaksas",IF('10a+c+n'!$Q50="A",'10a+c+n'!N50,0),0)</f>
        <v>0</v>
      </c>
      <c r="O50" s="116">
        <f>IF($C$4="Attiecināmās izmaksas",IF('10a+c+n'!$Q50="A",'10a+c+n'!O50,0),0)</f>
        <v>0</v>
      </c>
      <c r="P50" s="117">
        <f>IF($C$4="Attiecināmās izmaksas",IF('10a+c+n'!$Q50="A",'10a+c+n'!P50,0),0)</f>
        <v>0</v>
      </c>
    </row>
    <row r="51" spans="1:16" ht="22.5" x14ac:dyDescent="0.2">
      <c r="A51" s="51">
        <f>IF(P51=0,0,IF(COUNTBLANK(P51)=1,0,COUNTA($P$14:P51)))</f>
        <v>0</v>
      </c>
      <c r="B51" s="24" t="str">
        <f>IF($C$4="Attiecināmās izmaksas",IF('10a+c+n'!$Q51="A",'10a+c+n'!B51,0),0)</f>
        <v>17-00000</v>
      </c>
      <c r="C51" s="24" t="str">
        <f>IF($C$4="Attiecināmās izmaksas",IF('10a+c+n'!$Q51="A",'10a+c+n'!C51,0),0)</f>
        <v>Balansēšanas vārsts STRÖMAX-M 4017 vai ekvivalents,ar mērnipeļiem, dn25</v>
      </c>
      <c r="D51" s="24" t="str">
        <f>IF($C$4="Attiecināmās izmaksas",IF('10a+c+n'!$Q51="A",'10a+c+n'!D51,0),0)</f>
        <v>gb</v>
      </c>
      <c r="E51" s="46"/>
      <c r="F51" s="65"/>
      <c r="G51" s="116"/>
      <c r="H51" s="116">
        <f>IF($C$4="Attiecināmās izmaksas",IF('10a+c+n'!$Q51="A",'10a+c+n'!H51,0),0)</f>
        <v>0</v>
      </c>
      <c r="I51" s="116"/>
      <c r="J51" s="116"/>
      <c r="K51" s="117">
        <f>IF($C$4="Attiecināmās izmaksas",IF('10a+c+n'!$Q51="A",'10a+c+n'!K51,0),0)</f>
        <v>0</v>
      </c>
      <c r="L51" s="65">
        <f>IF($C$4="Attiecināmās izmaksas",IF('10a+c+n'!$Q51="A",'10a+c+n'!L51,0),0)</f>
        <v>0</v>
      </c>
      <c r="M51" s="116">
        <f>IF($C$4="Attiecināmās izmaksas",IF('10a+c+n'!$Q51="A",'10a+c+n'!M51,0),0)</f>
        <v>0</v>
      </c>
      <c r="N51" s="116">
        <f>IF($C$4="Attiecināmās izmaksas",IF('10a+c+n'!$Q51="A",'10a+c+n'!N51,0),0)</f>
        <v>0</v>
      </c>
      <c r="O51" s="116">
        <f>IF($C$4="Attiecināmās izmaksas",IF('10a+c+n'!$Q51="A",'10a+c+n'!O51,0),0)</f>
        <v>0</v>
      </c>
      <c r="P51" s="117">
        <f>IF($C$4="Attiecināmās izmaksas",IF('10a+c+n'!$Q51="A",'10a+c+n'!P51,0),0)</f>
        <v>0</v>
      </c>
    </row>
    <row r="52" spans="1:16" ht="22.5" x14ac:dyDescent="0.2">
      <c r="A52" s="51">
        <f>IF(P52=0,0,IF(COUNTBLANK(P52)=1,0,COUNTA($P$14:P52)))</f>
        <v>0</v>
      </c>
      <c r="B52" s="24" t="str">
        <f>IF($C$4="Attiecināmās izmaksas",IF('10a+c+n'!$Q52="A",'10a+c+n'!B52,0),0)</f>
        <v>17-00000</v>
      </c>
      <c r="C52" s="24" t="str">
        <f>IF($C$4="Attiecināmās izmaksas",IF('10a+c+n'!$Q52="A",'10a+c+n'!C52,0),0)</f>
        <v>Lodveida vārsts dn32</v>
      </c>
      <c r="D52" s="24" t="str">
        <f>IF($C$4="Attiecināmās izmaksas",IF('10a+c+n'!$Q52="A",'10a+c+n'!D52,0),0)</f>
        <v>gb</v>
      </c>
      <c r="E52" s="46"/>
      <c r="F52" s="65"/>
      <c r="G52" s="116"/>
      <c r="H52" s="116">
        <f>IF($C$4="Attiecināmās izmaksas",IF('10a+c+n'!$Q52="A",'10a+c+n'!H52,0),0)</f>
        <v>0</v>
      </c>
      <c r="I52" s="116"/>
      <c r="J52" s="116"/>
      <c r="K52" s="117">
        <f>IF($C$4="Attiecināmās izmaksas",IF('10a+c+n'!$Q52="A",'10a+c+n'!K52,0),0)</f>
        <v>0</v>
      </c>
      <c r="L52" s="65">
        <f>IF($C$4="Attiecināmās izmaksas",IF('10a+c+n'!$Q52="A",'10a+c+n'!L52,0),0)</f>
        <v>0</v>
      </c>
      <c r="M52" s="116">
        <f>IF($C$4="Attiecināmās izmaksas",IF('10a+c+n'!$Q52="A",'10a+c+n'!M52,0),0)</f>
        <v>0</v>
      </c>
      <c r="N52" s="116">
        <f>IF($C$4="Attiecināmās izmaksas",IF('10a+c+n'!$Q52="A",'10a+c+n'!N52,0),0)</f>
        <v>0</v>
      </c>
      <c r="O52" s="116">
        <f>IF($C$4="Attiecināmās izmaksas",IF('10a+c+n'!$Q52="A",'10a+c+n'!O52,0),0)</f>
        <v>0</v>
      </c>
      <c r="P52" s="117">
        <f>IF($C$4="Attiecināmās izmaksas",IF('10a+c+n'!$Q52="A",'10a+c+n'!P52,0),0)</f>
        <v>0</v>
      </c>
    </row>
    <row r="53" spans="1:16" ht="22.5" x14ac:dyDescent="0.2">
      <c r="A53" s="51">
        <f>IF(P53=0,0,IF(COUNTBLANK(P53)=1,0,COUNTA($P$14:P53)))</f>
        <v>0</v>
      </c>
      <c r="B53" s="24" t="str">
        <f>IF($C$4="Attiecināmās izmaksas",IF('10a+c+n'!$Q53="A",'10a+c+n'!B53,0),0)</f>
        <v>17-00000</v>
      </c>
      <c r="C53" s="24" t="str">
        <f>IF($C$4="Attiecināmās izmaksas",IF('10a+c+n'!$Q53="A",'10a+c+n'!C53,0),0)</f>
        <v xml:space="preserve">Tukšošanas vārsti </v>
      </c>
      <c r="D53" s="24" t="str">
        <f>IF($C$4="Attiecināmās izmaksas",IF('10a+c+n'!$Q53="A",'10a+c+n'!D53,0),0)</f>
        <v>gb</v>
      </c>
      <c r="E53" s="46"/>
      <c r="F53" s="65"/>
      <c r="G53" s="116"/>
      <c r="H53" s="116">
        <f>IF($C$4="Attiecināmās izmaksas",IF('10a+c+n'!$Q53="A",'10a+c+n'!H53,0),0)</f>
        <v>0</v>
      </c>
      <c r="I53" s="116"/>
      <c r="J53" s="116"/>
      <c r="K53" s="117">
        <f>IF($C$4="Attiecināmās izmaksas",IF('10a+c+n'!$Q53="A",'10a+c+n'!K53,0),0)</f>
        <v>0</v>
      </c>
      <c r="L53" s="65">
        <f>IF($C$4="Attiecināmās izmaksas",IF('10a+c+n'!$Q53="A",'10a+c+n'!L53,0),0)</f>
        <v>0</v>
      </c>
      <c r="M53" s="116">
        <f>IF($C$4="Attiecināmās izmaksas",IF('10a+c+n'!$Q53="A",'10a+c+n'!M53,0),0)</f>
        <v>0</v>
      </c>
      <c r="N53" s="116">
        <f>IF($C$4="Attiecināmās izmaksas",IF('10a+c+n'!$Q53="A",'10a+c+n'!N53,0),0)</f>
        <v>0</v>
      </c>
      <c r="O53" s="116">
        <f>IF($C$4="Attiecināmās izmaksas",IF('10a+c+n'!$Q53="A",'10a+c+n'!O53,0),0)</f>
        <v>0</v>
      </c>
      <c r="P53" s="117">
        <f>IF($C$4="Attiecināmās izmaksas",IF('10a+c+n'!$Q53="A",'10a+c+n'!P53,0),0)</f>
        <v>0</v>
      </c>
    </row>
    <row r="54" spans="1:16" x14ac:dyDescent="0.2">
      <c r="A54" s="51">
        <f>IF(P54=0,0,IF(COUNTBLANK(P54)=1,0,COUNTA($P$14:P54)))</f>
        <v>0</v>
      </c>
      <c r="B54" s="24">
        <f>IF($C$4="Attiecināmās izmaksas",IF('10a+c+n'!$Q54="A",'10a+c+n'!B54,0),0)</f>
        <v>0</v>
      </c>
      <c r="C54" s="24">
        <f>IF($C$4="Attiecināmās izmaksas",IF('10a+c+n'!$Q54="A",'10a+c+n'!C54,0),0)</f>
        <v>0</v>
      </c>
      <c r="D54" s="24">
        <f>IF($C$4="Attiecināmās izmaksas",IF('10a+c+n'!$Q54="A",'10a+c+n'!D54,0),0)</f>
        <v>0</v>
      </c>
      <c r="E54" s="46"/>
      <c r="F54" s="65"/>
      <c r="G54" s="116"/>
      <c r="H54" s="116">
        <f>IF($C$4="Attiecināmās izmaksas",IF('10a+c+n'!$Q54="A",'10a+c+n'!H54,0),0)</f>
        <v>0</v>
      </c>
      <c r="I54" s="116"/>
      <c r="J54" s="116"/>
      <c r="K54" s="117">
        <f>IF($C$4="Attiecināmās izmaksas",IF('10a+c+n'!$Q54="A",'10a+c+n'!K54,0),0)</f>
        <v>0</v>
      </c>
      <c r="L54" s="65">
        <f>IF($C$4="Attiecināmās izmaksas",IF('10a+c+n'!$Q54="A",'10a+c+n'!L54,0),0)</f>
        <v>0</v>
      </c>
      <c r="M54" s="116">
        <f>IF($C$4="Attiecināmās izmaksas",IF('10a+c+n'!$Q54="A",'10a+c+n'!M54,0),0)</f>
        <v>0</v>
      </c>
      <c r="N54" s="116">
        <f>IF($C$4="Attiecināmās izmaksas",IF('10a+c+n'!$Q54="A",'10a+c+n'!N54,0),0)</f>
        <v>0</v>
      </c>
      <c r="O54" s="116">
        <f>IF($C$4="Attiecināmās izmaksas",IF('10a+c+n'!$Q54="A",'10a+c+n'!O54,0),0)</f>
        <v>0</v>
      </c>
      <c r="P54" s="117">
        <f>IF($C$4="Attiecināmās izmaksas",IF('10a+c+n'!$Q54="A",'10a+c+n'!P54,0),0)</f>
        <v>0</v>
      </c>
    </row>
    <row r="55" spans="1:16" ht="22.5" x14ac:dyDescent="0.2">
      <c r="A55" s="51">
        <f>IF(P55=0,0,IF(COUNTBLANK(P55)=1,0,COUNTA($P$14:P55)))</f>
        <v>0</v>
      </c>
      <c r="B55" s="24" t="str">
        <f>IF($C$4="Attiecināmās izmaksas",IF('10a+c+n'!$Q55="A",'10a+c+n'!B55,0),0)</f>
        <v>17-00000</v>
      </c>
      <c r="C55" s="24" t="str">
        <f>IF($C$4="Attiecināmās izmaksas",IF('10a+c+n'!$Q55="A",'10a+c+n'!C55,0),0)</f>
        <v>Ieregulēšanas un palaišanas darbi</v>
      </c>
      <c r="D55" s="24" t="str">
        <f>IF($C$4="Attiecināmās izmaksas",IF('10a+c+n'!$Q55="A",'10a+c+n'!D55,0),0)</f>
        <v>gb</v>
      </c>
      <c r="E55" s="46"/>
      <c r="F55" s="65"/>
      <c r="G55" s="116"/>
      <c r="H55" s="116">
        <f>IF($C$4="Attiecināmās izmaksas",IF('10a+c+n'!$Q55="A",'10a+c+n'!H55,0),0)</f>
        <v>0</v>
      </c>
      <c r="I55" s="116"/>
      <c r="J55" s="116"/>
      <c r="K55" s="117">
        <f>IF($C$4="Attiecināmās izmaksas",IF('10a+c+n'!$Q55="A",'10a+c+n'!K55,0),0)</f>
        <v>0</v>
      </c>
      <c r="L55" s="65">
        <f>IF($C$4="Attiecināmās izmaksas",IF('10a+c+n'!$Q55="A",'10a+c+n'!L55,0),0)</f>
        <v>0</v>
      </c>
      <c r="M55" s="116">
        <f>IF($C$4="Attiecināmās izmaksas",IF('10a+c+n'!$Q55="A",'10a+c+n'!M55,0),0)</f>
        <v>0</v>
      </c>
      <c r="N55" s="116">
        <f>IF($C$4="Attiecināmās izmaksas",IF('10a+c+n'!$Q55="A",'10a+c+n'!N55,0),0)</f>
        <v>0</v>
      </c>
      <c r="O55" s="116">
        <f>IF($C$4="Attiecināmās izmaksas",IF('10a+c+n'!$Q55="A",'10a+c+n'!O55,0),0)</f>
        <v>0</v>
      </c>
      <c r="P55" s="117">
        <f>IF($C$4="Attiecināmās izmaksas",IF('10a+c+n'!$Q55="A",'10a+c+n'!P55,0),0)</f>
        <v>0</v>
      </c>
    </row>
    <row r="56" spans="1:16" ht="22.5" x14ac:dyDescent="0.2">
      <c r="A56" s="51">
        <f>IF(P56=0,0,IF(COUNTBLANK(P56)=1,0,COUNTA($P$14:P56)))</f>
        <v>0</v>
      </c>
      <c r="B56" s="24" t="str">
        <f>IF($C$4="Attiecināmās izmaksas",IF('10a+c+n'!$Q56="A",'10a+c+n'!B56,0),0)</f>
        <v>17-00000</v>
      </c>
      <c r="C56" s="24" t="str">
        <f>IF($C$4="Attiecināmās izmaksas",IF('10a+c+n'!$Q56="A",'10a+c+n'!C56,0),0)</f>
        <v xml:space="preserve">Pieslēgums pie siltummezgla </v>
      </c>
      <c r="D56" s="24" t="str">
        <f>IF($C$4="Attiecināmās izmaksas",IF('10a+c+n'!$Q56="A",'10a+c+n'!D56,0),0)</f>
        <v>kompl</v>
      </c>
      <c r="E56" s="46"/>
      <c r="F56" s="65"/>
      <c r="G56" s="116"/>
      <c r="H56" s="116">
        <f>IF($C$4="Attiecināmās izmaksas",IF('10a+c+n'!$Q56="A",'10a+c+n'!H56,0),0)</f>
        <v>0</v>
      </c>
      <c r="I56" s="116"/>
      <c r="J56" s="116"/>
      <c r="K56" s="117">
        <f>IF($C$4="Attiecināmās izmaksas",IF('10a+c+n'!$Q56="A",'10a+c+n'!K56,0),0)</f>
        <v>0</v>
      </c>
      <c r="L56" s="65">
        <f>IF($C$4="Attiecināmās izmaksas",IF('10a+c+n'!$Q56="A",'10a+c+n'!L56,0),0)</f>
        <v>0</v>
      </c>
      <c r="M56" s="116">
        <f>IF($C$4="Attiecināmās izmaksas",IF('10a+c+n'!$Q56="A",'10a+c+n'!M56,0),0)</f>
        <v>0</v>
      </c>
      <c r="N56" s="116">
        <f>IF($C$4="Attiecināmās izmaksas",IF('10a+c+n'!$Q56="A",'10a+c+n'!N56,0),0)</f>
        <v>0</v>
      </c>
      <c r="O56" s="116">
        <f>IF($C$4="Attiecināmās izmaksas",IF('10a+c+n'!$Q56="A",'10a+c+n'!O56,0),0)</f>
        <v>0</v>
      </c>
      <c r="P56" s="117">
        <f>IF($C$4="Attiecināmās izmaksas",IF('10a+c+n'!$Q56="A",'10a+c+n'!P56,0),0)</f>
        <v>0</v>
      </c>
    </row>
    <row r="57" spans="1:16" ht="22.5" x14ac:dyDescent="0.2">
      <c r="A57" s="51">
        <f>IF(P57=0,0,IF(COUNTBLANK(P57)=1,0,COUNTA($P$14:P57)))</f>
        <v>0</v>
      </c>
      <c r="B57" s="24" t="str">
        <f>IF($C$4="Attiecināmās izmaksas",IF('10a+c+n'!$Q57="A",'10a+c+n'!B57,0),0)</f>
        <v>17-00000</v>
      </c>
      <c r="C57" s="24" t="str">
        <f>IF($C$4="Attiecināmās izmaksas",IF('10a+c+n'!$Q57="A",'10a+c+n'!C57,0),0)</f>
        <v>Cauruļvadu stiprinājumi</v>
      </c>
      <c r="D57" s="24" t="str">
        <f>IF($C$4="Attiecināmās izmaksas",IF('10a+c+n'!$Q57="A",'10a+c+n'!D57,0),0)</f>
        <v>kompl.</v>
      </c>
      <c r="E57" s="46"/>
      <c r="F57" s="65"/>
      <c r="G57" s="116"/>
      <c r="H57" s="116">
        <f>IF($C$4="Attiecināmās izmaksas",IF('10a+c+n'!$Q57="A",'10a+c+n'!H57,0),0)</f>
        <v>0</v>
      </c>
      <c r="I57" s="116"/>
      <c r="J57" s="116"/>
      <c r="K57" s="117">
        <f>IF($C$4="Attiecināmās izmaksas",IF('10a+c+n'!$Q57="A",'10a+c+n'!K57,0),0)</f>
        <v>0</v>
      </c>
      <c r="L57" s="65">
        <f>IF($C$4="Attiecināmās izmaksas",IF('10a+c+n'!$Q57="A",'10a+c+n'!L57,0),0)</f>
        <v>0</v>
      </c>
      <c r="M57" s="116">
        <f>IF($C$4="Attiecināmās izmaksas",IF('10a+c+n'!$Q57="A",'10a+c+n'!M57,0),0)</f>
        <v>0</v>
      </c>
      <c r="N57" s="116">
        <f>IF($C$4="Attiecināmās izmaksas",IF('10a+c+n'!$Q57="A",'10a+c+n'!N57,0),0)</f>
        <v>0</v>
      </c>
      <c r="O57" s="116">
        <f>IF($C$4="Attiecināmās izmaksas",IF('10a+c+n'!$Q57="A",'10a+c+n'!O57,0),0)</f>
        <v>0</v>
      </c>
      <c r="P57" s="117">
        <f>IF($C$4="Attiecināmās izmaksas",IF('10a+c+n'!$Q57="A",'10a+c+n'!P57,0),0)</f>
        <v>0</v>
      </c>
    </row>
    <row r="58" spans="1:16" ht="22.5" x14ac:dyDescent="0.2">
      <c r="A58" s="51">
        <f>IF(P58=0,0,IF(COUNTBLANK(P58)=1,0,COUNTA($P$14:P58)))</f>
        <v>0</v>
      </c>
      <c r="B58" s="24" t="str">
        <f>IF($C$4="Attiecināmās izmaksas",IF('10a+c+n'!$Q58="A",'10a+c+n'!B58,0),0)</f>
        <v>17-00000</v>
      </c>
      <c r="C58" s="24" t="str">
        <f>IF($C$4="Attiecināmās izmaksas",IF('10a+c+n'!$Q58="A",'10a+c+n'!C58,0),0)</f>
        <v>Caurumu aizdare, ugunsdrošā aizdare</v>
      </c>
      <c r="D58" s="24" t="str">
        <f>IF($C$4="Attiecināmās izmaksas",IF('10a+c+n'!$Q58="A",'10a+c+n'!D58,0),0)</f>
        <v>kompl.</v>
      </c>
      <c r="E58" s="46"/>
      <c r="F58" s="65"/>
      <c r="G58" s="116"/>
      <c r="H58" s="116">
        <f>IF($C$4="Attiecināmās izmaksas",IF('10a+c+n'!$Q58="A",'10a+c+n'!H58,0),0)</f>
        <v>0</v>
      </c>
      <c r="I58" s="116"/>
      <c r="J58" s="116"/>
      <c r="K58" s="117">
        <f>IF($C$4="Attiecināmās izmaksas",IF('10a+c+n'!$Q58="A",'10a+c+n'!K58,0),0)</f>
        <v>0</v>
      </c>
      <c r="L58" s="65">
        <f>IF($C$4="Attiecināmās izmaksas",IF('10a+c+n'!$Q58="A",'10a+c+n'!L58,0),0)</f>
        <v>0</v>
      </c>
      <c r="M58" s="116">
        <f>IF($C$4="Attiecināmās izmaksas",IF('10a+c+n'!$Q58="A",'10a+c+n'!M58,0),0)</f>
        <v>0</v>
      </c>
      <c r="N58" s="116">
        <f>IF($C$4="Attiecināmās izmaksas",IF('10a+c+n'!$Q58="A",'10a+c+n'!N58,0),0)</f>
        <v>0</v>
      </c>
      <c r="O58" s="116">
        <f>IF($C$4="Attiecināmās izmaksas",IF('10a+c+n'!$Q58="A",'10a+c+n'!O58,0),0)</f>
        <v>0</v>
      </c>
      <c r="P58" s="117">
        <f>IF($C$4="Attiecināmās izmaksas",IF('10a+c+n'!$Q58="A",'10a+c+n'!P58,0),0)</f>
        <v>0</v>
      </c>
    </row>
    <row r="59" spans="1:16" ht="22.5" x14ac:dyDescent="0.2">
      <c r="A59" s="51">
        <f>IF(P59=0,0,IF(COUNTBLANK(P59)=1,0,COUNTA($P$14:P59)))</f>
        <v>0</v>
      </c>
      <c r="B59" s="24" t="str">
        <f>IF($C$4="Attiecināmās izmaksas",IF('10a+c+n'!$Q59="A",'10a+c+n'!B59,0),0)</f>
        <v>17-00000</v>
      </c>
      <c r="C59" s="24" t="str">
        <f>IF($C$4="Attiecināmās izmaksas",IF('10a+c+n'!$Q59="A",'10a+c+n'!C59,0),0)</f>
        <v>Palīgmateriāli</v>
      </c>
      <c r="D59" s="24" t="str">
        <f>IF($C$4="Attiecināmās izmaksas",IF('10a+c+n'!$Q59="A",'10a+c+n'!D59,0),0)</f>
        <v>kompl.</v>
      </c>
      <c r="E59" s="46"/>
      <c r="F59" s="65"/>
      <c r="G59" s="116"/>
      <c r="H59" s="116">
        <f>IF($C$4="Attiecināmās izmaksas",IF('10a+c+n'!$Q59="A",'10a+c+n'!H59,0),0)</f>
        <v>0</v>
      </c>
      <c r="I59" s="116"/>
      <c r="J59" s="116"/>
      <c r="K59" s="117">
        <f>IF($C$4="Attiecināmās izmaksas",IF('10a+c+n'!$Q59="A",'10a+c+n'!K59,0),0)</f>
        <v>0</v>
      </c>
      <c r="L59" s="65">
        <f>IF($C$4="Attiecināmās izmaksas",IF('10a+c+n'!$Q59="A",'10a+c+n'!L59,0),0)</f>
        <v>0</v>
      </c>
      <c r="M59" s="116">
        <f>IF($C$4="Attiecināmās izmaksas",IF('10a+c+n'!$Q59="A",'10a+c+n'!M59,0),0)</f>
        <v>0</v>
      </c>
      <c r="N59" s="116">
        <f>IF($C$4="Attiecināmās izmaksas",IF('10a+c+n'!$Q59="A",'10a+c+n'!N59,0),0)</f>
        <v>0</v>
      </c>
      <c r="O59" s="116">
        <f>IF($C$4="Attiecināmās izmaksas",IF('10a+c+n'!$Q59="A",'10a+c+n'!O59,0),0)</f>
        <v>0</v>
      </c>
      <c r="P59" s="117">
        <f>IF($C$4="Attiecināmās izmaksas",IF('10a+c+n'!$Q59="A",'10a+c+n'!P59,0),0)</f>
        <v>0</v>
      </c>
    </row>
    <row r="60" spans="1:16" ht="22.5" x14ac:dyDescent="0.2">
      <c r="A60" s="51">
        <f>IF(P60=0,0,IF(COUNTBLANK(P60)=1,0,COUNTA($P$14:P60)))</f>
        <v>0</v>
      </c>
      <c r="B60" s="24" t="str">
        <f>IF($C$4="Attiecināmās izmaksas",IF('10a+c+n'!$Q60="A",'10a+c+n'!B60,0),0)</f>
        <v>17-00000</v>
      </c>
      <c r="C60" s="24" t="str">
        <f>IF($C$4="Attiecināmās izmaksas",IF('10a+c+n'!$Q60="A",'10a+c+n'!C60,0),0)</f>
        <v>Cauruļvadu hidrauliskā pārbaude</v>
      </c>
      <c r="D60" s="24" t="str">
        <f>IF($C$4="Attiecināmās izmaksas",IF('10a+c+n'!$Q60="A",'10a+c+n'!D60,0),0)</f>
        <v>kompl.</v>
      </c>
      <c r="E60" s="46"/>
      <c r="F60" s="65"/>
      <c r="G60" s="116"/>
      <c r="H60" s="116">
        <f>IF($C$4="Attiecināmās izmaksas",IF('10a+c+n'!$Q60="A",'10a+c+n'!H60,0),0)</f>
        <v>0</v>
      </c>
      <c r="I60" s="116"/>
      <c r="J60" s="116"/>
      <c r="K60" s="117">
        <f>IF($C$4="Attiecināmās izmaksas",IF('10a+c+n'!$Q60="A",'10a+c+n'!K60,0),0)</f>
        <v>0</v>
      </c>
      <c r="L60" s="65">
        <f>IF($C$4="Attiecināmās izmaksas",IF('10a+c+n'!$Q60="A",'10a+c+n'!L60,0),0)</f>
        <v>0</v>
      </c>
      <c r="M60" s="116">
        <f>IF($C$4="Attiecināmās izmaksas",IF('10a+c+n'!$Q60="A",'10a+c+n'!M60,0),0)</f>
        <v>0</v>
      </c>
      <c r="N60" s="116">
        <f>IF($C$4="Attiecināmās izmaksas",IF('10a+c+n'!$Q60="A",'10a+c+n'!N60,0),0)</f>
        <v>0</v>
      </c>
      <c r="O60" s="116">
        <f>IF($C$4="Attiecināmās izmaksas",IF('10a+c+n'!$Q60="A",'10a+c+n'!O60,0),0)</f>
        <v>0</v>
      </c>
      <c r="P60" s="117">
        <f>IF($C$4="Attiecināmās izmaksas",IF('10a+c+n'!$Q60="A",'10a+c+n'!P60,0),0)</f>
        <v>0</v>
      </c>
    </row>
    <row r="61" spans="1:16" ht="22.5" x14ac:dyDescent="0.2">
      <c r="A61" s="51">
        <f>IF(P61=0,0,IF(COUNTBLANK(P61)=1,0,COUNTA($P$14:P61)))</f>
        <v>0</v>
      </c>
      <c r="B61" s="24" t="str">
        <f>IF($C$4="Attiecināmās izmaksas",IF('10a+c+n'!$Q61="A",'10a+c+n'!B61,0),0)</f>
        <v>17-00000</v>
      </c>
      <c r="C61" s="24" t="str">
        <f>IF($C$4="Attiecināmās izmaksas",IF('10a+c+n'!$Q61="A",'10a+c+n'!C61,0),0)</f>
        <v>Esošās apkures sistēmas demontāža</v>
      </c>
      <c r="D61" s="24" t="str">
        <f>IF($C$4="Attiecināmās izmaksas",IF('10a+c+n'!$Q61="A",'10a+c+n'!D61,0),0)</f>
        <v>kompl.</v>
      </c>
      <c r="E61" s="46"/>
      <c r="F61" s="65"/>
      <c r="G61" s="116"/>
      <c r="H61" s="116">
        <f>IF($C$4="Attiecināmās izmaksas",IF('10a+c+n'!$Q61="A",'10a+c+n'!H61,0),0)</f>
        <v>0</v>
      </c>
      <c r="I61" s="116"/>
      <c r="J61" s="116"/>
      <c r="K61" s="117">
        <f>IF($C$4="Attiecināmās izmaksas",IF('10a+c+n'!$Q61="A",'10a+c+n'!K61,0),0)</f>
        <v>0</v>
      </c>
      <c r="L61" s="65">
        <f>IF($C$4="Attiecināmās izmaksas",IF('10a+c+n'!$Q61="A",'10a+c+n'!L61,0),0)</f>
        <v>0</v>
      </c>
      <c r="M61" s="116">
        <f>IF($C$4="Attiecināmās izmaksas",IF('10a+c+n'!$Q61="A",'10a+c+n'!M61,0),0)</f>
        <v>0</v>
      </c>
      <c r="N61" s="116">
        <f>IF($C$4="Attiecināmās izmaksas",IF('10a+c+n'!$Q61="A",'10a+c+n'!N61,0),0)</f>
        <v>0</v>
      </c>
      <c r="O61" s="116">
        <f>IF($C$4="Attiecināmās izmaksas",IF('10a+c+n'!$Q61="A",'10a+c+n'!O61,0),0)</f>
        <v>0</v>
      </c>
      <c r="P61" s="117">
        <f>IF($C$4="Attiecināmās izmaksas",IF('10a+c+n'!$Q61="A",'10a+c+n'!P61,0),0)</f>
        <v>0</v>
      </c>
    </row>
    <row r="62" spans="1:16" ht="22.5" x14ac:dyDescent="0.2">
      <c r="A62" s="51">
        <f>IF(P62=0,0,IF(COUNTBLANK(P62)=1,0,COUNTA($P$14:P62)))</f>
        <v>0</v>
      </c>
      <c r="B62" s="24" t="str">
        <f>IF($C$4="Attiecināmās izmaksas",IF('10a+c+n'!$Q62="A",'10a+c+n'!B62,0),0)</f>
        <v>17-00000</v>
      </c>
      <c r="C62" s="24" t="str">
        <f>IF($C$4="Attiecināmās izmaksas",IF('10a+c+n'!$Q62="A",'10a+c+n'!C62,0),0)</f>
        <v>Metināšanas piederumu komplekts</v>
      </c>
      <c r="D62" s="24" t="str">
        <f>IF($C$4="Attiecināmās izmaksas",IF('10a+c+n'!$Q62="A",'10a+c+n'!D62,0),0)</f>
        <v>kompl.</v>
      </c>
      <c r="E62" s="46"/>
      <c r="F62" s="65"/>
      <c r="G62" s="116"/>
      <c r="H62" s="116">
        <f>IF($C$4="Attiecināmās izmaksas",IF('10a+c+n'!$Q62="A",'10a+c+n'!H62,0),0)</f>
        <v>0</v>
      </c>
      <c r="I62" s="116"/>
      <c r="J62" s="116"/>
      <c r="K62" s="117">
        <f>IF($C$4="Attiecināmās izmaksas",IF('10a+c+n'!$Q62="A",'10a+c+n'!K62,0),0)</f>
        <v>0</v>
      </c>
      <c r="L62" s="65">
        <f>IF($C$4="Attiecināmās izmaksas",IF('10a+c+n'!$Q62="A",'10a+c+n'!L62,0),0)</f>
        <v>0</v>
      </c>
      <c r="M62" s="116">
        <f>IF($C$4="Attiecināmās izmaksas",IF('10a+c+n'!$Q62="A",'10a+c+n'!M62,0),0)</f>
        <v>0</v>
      </c>
      <c r="N62" s="116">
        <f>IF($C$4="Attiecināmās izmaksas",IF('10a+c+n'!$Q62="A",'10a+c+n'!N62,0),0)</f>
        <v>0</v>
      </c>
      <c r="O62" s="116">
        <f>IF($C$4="Attiecināmās izmaksas",IF('10a+c+n'!$Q62="A",'10a+c+n'!O62,0),0)</f>
        <v>0</v>
      </c>
      <c r="P62" s="117">
        <f>IF($C$4="Attiecināmās izmaksas",IF('10a+c+n'!$Q62="A",'10a+c+n'!P62,0),0)</f>
        <v>0</v>
      </c>
    </row>
    <row r="63" spans="1:16" ht="12" customHeight="1" thickBot="1" x14ac:dyDescent="0.25">
      <c r="A63" s="286" t="s">
        <v>62</v>
      </c>
      <c r="B63" s="287"/>
      <c r="C63" s="287"/>
      <c r="D63" s="287"/>
      <c r="E63" s="287"/>
      <c r="F63" s="287"/>
      <c r="G63" s="287"/>
      <c r="H63" s="287"/>
      <c r="I63" s="287"/>
      <c r="J63" s="287"/>
      <c r="K63" s="288"/>
      <c r="L63" s="127">
        <f>SUM(L14:L62)</f>
        <v>0</v>
      </c>
      <c r="M63" s="128">
        <f>SUM(M14:M62)</f>
        <v>0</v>
      </c>
      <c r="N63" s="128">
        <f>SUM(N14:N62)</f>
        <v>0</v>
      </c>
      <c r="O63" s="128">
        <f>SUM(O14:O62)</f>
        <v>0</v>
      </c>
      <c r="P63" s="129">
        <f>SUM(P14:P62)</f>
        <v>0</v>
      </c>
    </row>
    <row r="64" spans="1:16" x14ac:dyDescent="0.2">
      <c r="A64" s="16"/>
      <c r="B64" s="16"/>
      <c r="C64" s="16"/>
      <c r="D64" s="16"/>
      <c r="E64" s="16"/>
      <c r="F64" s="16"/>
      <c r="G64" s="16"/>
      <c r="H64" s="16"/>
      <c r="I64" s="16"/>
      <c r="J64" s="16"/>
      <c r="K64" s="16"/>
      <c r="L64" s="16"/>
      <c r="M64" s="16"/>
      <c r="N64" s="16"/>
      <c r="O64" s="16"/>
      <c r="P64" s="16"/>
    </row>
    <row r="65" spans="1:16" x14ac:dyDescent="0.2">
      <c r="A65" s="16"/>
      <c r="B65" s="16"/>
      <c r="C65" s="16"/>
      <c r="D65" s="16"/>
      <c r="E65" s="16"/>
      <c r="F65" s="16"/>
      <c r="G65" s="16"/>
      <c r="H65" s="16"/>
      <c r="I65" s="16"/>
      <c r="J65" s="16"/>
      <c r="K65" s="16"/>
      <c r="L65" s="16"/>
      <c r="M65" s="16"/>
      <c r="N65" s="16"/>
      <c r="O65" s="16"/>
      <c r="P65" s="16"/>
    </row>
    <row r="66" spans="1:16" x14ac:dyDescent="0.2">
      <c r="A66" s="1" t="s">
        <v>14</v>
      </c>
      <c r="B66" s="16"/>
      <c r="C66" s="289">
        <f>'Kops n'!C36:H36</f>
        <v>0</v>
      </c>
      <c r="D66" s="289"/>
      <c r="E66" s="289"/>
      <c r="F66" s="289"/>
      <c r="G66" s="289"/>
      <c r="H66" s="289"/>
      <c r="I66" s="16"/>
      <c r="J66" s="16"/>
      <c r="K66" s="16"/>
      <c r="L66" s="16"/>
      <c r="M66" s="16"/>
      <c r="N66" s="16"/>
      <c r="O66" s="16"/>
      <c r="P66" s="16"/>
    </row>
    <row r="67" spans="1:16" x14ac:dyDescent="0.2">
      <c r="A67" s="16"/>
      <c r="B67" s="16"/>
      <c r="C67" s="215" t="s">
        <v>15</v>
      </c>
      <c r="D67" s="215"/>
      <c r="E67" s="215"/>
      <c r="F67" s="215"/>
      <c r="G67" s="215"/>
      <c r="H67" s="215"/>
      <c r="I67" s="16"/>
      <c r="J67" s="16"/>
      <c r="K67" s="16"/>
      <c r="L67" s="16"/>
      <c r="M67" s="16"/>
      <c r="N67" s="16"/>
      <c r="O67" s="16"/>
      <c r="P67" s="16"/>
    </row>
    <row r="68" spans="1:16" x14ac:dyDescent="0.2">
      <c r="A68" s="16"/>
      <c r="B68" s="16"/>
      <c r="C68" s="16"/>
      <c r="D68" s="16"/>
      <c r="E68" s="16"/>
      <c r="F68" s="16"/>
      <c r="G68" s="16"/>
      <c r="H68" s="16"/>
      <c r="I68" s="16"/>
      <c r="J68" s="16"/>
      <c r="K68" s="16"/>
      <c r="L68" s="16"/>
      <c r="M68" s="16"/>
      <c r="N68" s="16"/>
      <c r="O68" s="16"/>
      <c r="P68" s="16"/>
    </row>
    <row r="69" spans="1:16" x14ac:dyDescent="0.2">
      <c r="A69" s="237" t="str">
        <f>'Kops n'!A39:D39</f>
        <v>Tāme sastādīta 2023. gada __. __________</v>
      </c>
      <c r="B69" s="238"/>
      <c r="C69" s="238"/>
      <c r="D69" s="238"/>
      <c r="E69" s="16"/>
      <c r="F69" s="16"/>
      <c r="G69" s="16"/>
      <c r="H69" s="16"/>
      <c r="I69" s="16"/>
      <c r="J69" s="16"/>
      <c r="K69" s="16"/>
      <c r="L69" s="16"/>
      <c r="M69" s="16"/>
      <c r="N69" s="16"/>
      <c r="O69" s="16"/>
      <c r="P69" s="16"/>
    </row>
    <row r="70" spans="1:16" x14ac:dyDescent="0.2">
      <c r="A70" s="16"/>
      <c r="B70" s="16"/>
      <c r="C70" s="16"/>
      <c r="D70" s="16"/>
      <c r="E70" s="16"/>
      <c r="F70" s="16"/>
      <c r="G70" s="16"/>
      <c r="H70" s="16"/>
      <c r="I70" s="16"/>
      <c r="J70" s="16"/>
      <c r="K70" s="16"/>
      <c r="L70" s="16"/>
      <c r="M70" s="16"/>
      <c r="N70" s="16"/>
      <c r="O70" s="16"/>
      <c r="P70" s="16"/>
    </row>
    <row r="71" spans="1:16" x14ac:dyDescent="0.2">
      <c r="A71" s="1" t="s">
        <v>41</v>
      </c>
      <c r="B71" s="16"/>
      <c r="C71" s="289">
        <f>'Kops n'!C41:H41</f>
        <v>0</v>
      </c>
      <c r="D71" s="289"/>
      <c r="E71" s="289"/>
      <c r="F71" s="289"/>
      <c r="G71" s="289"/>
      <c r="H71" s="289"/>
      <c r="I71" s="16"/>
      <c r="J71" s="16"/>
      <c r="K71" s="16"/>
      <c r="L71" s="16"/>
      <c r="M71" s="16"/>
      <c r="N71" s="16"/>
      <c r="O71" s="16"/>
      <c r="P71" s="16"/>
    </row>
    <row r="72" spans="1:16" x14ac:dyDescent="0.2">
      <c r="A72" s="16"/>
      <c r="B72" s="16"/>
      <c r="C72" s="215" t="s">
        <v>15</v>
      </c>
      <c r="D72" s="215"/>
      <c r="E72" s="215"/>
      <c r="F72" s="215"/>
      <c r="G72" s="215"/>
      <c r="H72" s="215"/>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78" t="s">
        <v>16</v>
      </c>
      <c r="B74" s="42"/>
      <c r="C74" s="84">
        <f>'Kops n'!C44</f>
        <v>0</v>
      </c>
      <c r="D74" s="42"/>
      <c r="E74" s="16"/>
      <c r="F74" s="16"/>
      <c r="G74" s="16"/>
      <c r="H74" s="16"/>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sheetData>
  <mergeCells count="23">
    <mergeCell ref="C2:I2"/>
    <mergeCell ref="C3:I3"/>
    <mergeCell ref="C4:I4"/>
    <mergeCell ref="D5:L5"/>
    <mergeCell ref="D6:L6"/>
    <mergeCell ref="D8:L8"/>
    <mergeCell ref="A9:F9"/>
    <mergeCell ref="J9:M9"/>
    <mergeCell ref="N9:O9"/>
    <mergeCell ref="D7:L7"/>
    <mergeCell ref="C72:H72"/>
    <mergeCell ref="L12:P12"/>
    <mergeCell ref="A63:K63"/>
    <mergeCell ref="C66:H66"/>
    <mergeCell ref="C67:H67"/>
    <mergeCell ref="A69:D69"/>
    <mergeCell ref="C71:H71"/>
    <mergeCell ref="A12:A13"/>
    <mergeCell ref="B12:B13"/>
    <mergeCell ref="C12:C13"/>
    <mergeCell ref="D12:D13"/>
    <mergeCell ref="E12:E13"/>
    <mergeCell ref="F12:K12"/>
  </mergeCells>
  <conditionalFormatting sqref="A63:K63">
    <cfRule type="containsText" dxfId="86" priority="3" operator="containsText" text="Tiešās izmaksas kopā, t. sk. darba devēja sociālais nodoklis __.__% ">
      <formula>NOT(ISERROR(SEARCH("Tiešās izmaksas kopā, t. sk. darba devēja sociālais nodoklis __.__% ",A63)))</formula>
    </cfRule>
  </conditionalFormatting>
  <conditionalFormatting sqref="A14:P62">
    <cfRule type="cellIs" dxfId="85" priority="1" operator="equal">
      <formula>0</formula>
    </cfRule>
  </conditionalFormatting>
  <conditionalFormatting sqref="C2:I2 D5:L8 N9:O9 L63:P63 C66:H66 C71:H71 C74">
    <cfRule type="cellIs" dxfId="84"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'10a+c+n'!D1</f>
        <v>10</v>
      </c>
      <c r="E1" s="22"/>
      <c r="F1" s="22"/>
      <c r="G1" s="22"/>
      <c r="H1" s="22"/>
      <c r="I1" s="22"/>
      <c r="J1" s="22"/>
      <c r="N1" s="26"/>
      <c r="O1" s="27"/>
      <c r="P1" s="28"/>
    </row>
    <row r="2" spans="1:16" x14ac:dyDescent="0.2">
      <c r="A2" s="29"/>
      <c r="B2" s="29"/>
      <c r="C2" s="301" t="str">
        <f>'10a+c+n'!C2:I2</f>
        <v>Apkure, vēdināšana un gaisa kondicionēšana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'10a+c+n'!A9</f>
        <v>Tāme sastādīta  2023. gada tirgus cenās, pamatojoties uz AVK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izmaksas",IF('10a+c+n'!$Q14="C",'10a+c+n'!B14,0))</f>
        <v>0</v>
      </c>
      <c r="C14" s="23">
        <f>IF($C$4="citu pasākumu izmaksas",IF('10a+c+n'!$Q14="C",'10a+c+n'!C14,0))</f>
        <v>0</v>
      </c>
      <c r="D14" s="23">
        <f>IF($C$4="citu pasākumu izmaksas",IF('10a+c+n'!$Q14="C",'10a+c+n'!D14,0))</f>
        <v>0</v>
      </c>
      <c r="E14" s="45"/>
      <c r="F14" s="63"/>
      <c r="G14" s="114"/>
      <c r="H14" s="114">
        <f>IF($C$4="citu pasākumu izmaksas",IF('10a+c+n'!$Q14="C",'10a+c+n'!H14,0))</f>
        <v>0</v>
      </c>
      <c r="I14" s="114"/>
      <c r="J14" s="114"/>
      <c r="K14" s="115">
        <f>IF($C$4="citu pasākumu izmaksas",IF('10a+c+n'!$Q14="C",'10a+c+n'!K14,0))</f>
        <v>0</v>
      </c>
      <c r="L14" s="81">
        <f>IF($C$4="citu pasākumu izmaksas",IF('10a+c+n'!$Q14="C",'10a+c+n'!L14,0))</f>
        <v>0</v>
      </c>
      <c r="M14" s="114">
        <f>IF($C$4="citu pasākumu izmaksas",IF('10a+c+n'!$Q14="C",'10a+c+n'!M14,0))</f>
        <v>0</v>
      </c>
      <c r="N14" s="114">
        <f>IF($C$4="citu pasākumu izmaksas",IF('10a+c+n'!$Q14="C",'10a+c+n'!N14,0))</f>
        <v>0</v>
      </c>
      <c r="O14" s="114">
        <f>IF($C$4="citu pasākumu izmaksas",IF('10a+c+n'!$Q14="C",'10a+c+n'!O14,0))</f>
        <v>0</v>
      </c>
      <c r="P14" s="115">
        <f>IF($C$4="citu pasākumu izmaksas",IF('10a+c+n'!$Q14="C",'10a+c+n'!P14,0))</f>
        <v>0</v>
      </c>
    </row>
    <row r="15" spans="1:16" x14ac:dyDescent="0.2">
      <c r="A15" s="51">
        <f>IF(P15=0,0,IF(COUNTBLANK(P15)=1,0,COUNTA($P$14:P15)))</f>
        <v>0</v>
      </c>
      <c r="B15" s="24">
        <f>IF($C$4="citu pasākumu izmaksas",IF('10a+c+n'!$Q15="C",'10a+c+n'!B15,0))</f>
        <v>0</v>
      </c>
      <c r="C15" s="24">
        <f>IF($C$4="citu pasākumu izmaksas",IF('10a+c+n'!$Q15="C",'10a+c+n'!C15,0))</f>
        <v>0</v>
      </c>
      <c r="D15" s="24">
        <f>IF($C$4="citu pasākumu izmaksas",IF('10a+c+n'!$Q15="C",'10a+c+n'!D15,0))</f>
        <v>0</v>
      </c>
      <c r="E15" s="46"/>
      <c r="F15" s="65"/>
      <c r="G15" s="116"/>
      <c r="H15" s="116">
        <f>IF($C$4="citu pasākumu izmaksas",IF('10a+c+n'!$Q15="C",'10a+c+n'!H15,0))</f>
        <v>0</v>
      </c>
      <c r="I15" s="116"/>
      <c r="J15" s="116"/>
      <c r="K15" s="117">
        <f>IF($C$4="citu pasākumu izmaksas",IF('10a+c+n'!$Q15="C",'10a+c+n'!K15,0))</f>
        <v>0</v>
      </c>
      <c r="L15" s="82">
        <f>IF($C$4="citu pasākumu izmaksas",IF('10a+c+n'!$Q15="C",'10a+c+n'!L15,0))</f>
        <v>0</v>
      </c>
      <c r="M15" s="116">
        <f>IF($C$4="citu pasākumu izmaksas",IF('10a+c+n'!$Q15="C",'10a+c+n'!M15,0))</f>
        <v>0</v>
      </c>
      <c r="N15" s="116">
        <f>IF($C$4="citu pasākumu izmaksas",IF('10a+c+n'!$Q15="C",'10a+c+n'!N15,0))</f>
        <v>0</v>
      </c>
      <c r="O15" s="116">
        <f>IF($C$4="citu pasākumu izmaksas",IF('10a+c+n'!$Q15="C",'10a+c+n'!O15,0))</f>
        <v>0</v>
      </c>
      <c r="P15" s="117">
        <f>IF($C$4="citu pasākumu izmaksas",IF('10a+c+n'!$Q15="C",'10a+c+n'!P15,0))</f>
        <v>0</v>
      </c>
    </row>
    <row r="16" spans="1:16" x14ac:dyDescent="0.2">
      <c r="A16" s="51"/>
      <c r="B16" s="24"/>
      <c r="C16" s="24"/>
      <c r="D16" s="24"/>
      <c r="E16" s="46"/>
      <c r="F16" s="65"/>
      <c r="G16" s="116"/>
      <c r="H16" s="116"/>
      <c r="I16" s="116"/>
      <c r="J16" s="116"/>
      <c r="K16" s="117"/>
      <c r="L16" s="82"/>
      <c r="M16" s="116"/>
      <c r="N16" s="116"/>
      <c r="O16" s="116"/>
      <c r="P16" s="117"/>
    </row>
    <row r="17" spans="1:16" x14ac:dyDescent="0.2">
      <c r="A17" s="51">
        <f>IF(P17=0,0,IF(COUNTBLANK(P17)=1,0,COUNTA($P$14:P17)))</f>
        <v>0</v>
      </c>
      <c r="B17" s="24">
        <f>IF($C$4="citu pasākumu izmaksas",IF('10a+c+n'!$Q16="C",'10a+c+n'!B16,0))</f>
        <v>0</v>
      </c>
      <c r="C17" s="24">
        <f>IF($C$4="citu pasākumu izmaksas",IF('10a+c+n'!$Q16="C",'10a+c+n'!C16,0))</f>
        <v>0</v>
      </c>
      <c r="D17" s="24">
        <f>IF($C$4="citu pasākumu izmaksas",IF('10a+c+n'!$Q16="C",'10a+c+n'!D16,0))</f>
        <v>0</v>
      </c>
      <c r="E17" s="46"/>
      <c r="F17" s="65"/>
      <c r="G17" s="116"/>
      <c r="H17" s="116">
        <f>IF($C$4="citu pasākumu izmaksas",IF('10a+c+n'!$Q16="C",'10a+c+n'!H16,0))</f>
        <v>0</v>
      </c>
      <c r="I17" s="116"/>
      <c r="J17" s="116"/>
      <c r="K17" s="117">
        <f>IF($C$4="citu pasākumu izmaksas",IF('10a+c+n'!$Q16="C",'10a+c+n'!K16,0))</f>
        <v>0</v>
      </c>
      <c r="L17" s="82">
        <f>IF($C$4="citu pasākumu izmaksas",IF('10a+c+n'!$Q16="C",'10a+c+n'!L16,0))</f>
        <v>0</v>
      </c>
      <c r="M17" s="116">
        <f>IF($C$4="citu pasākumu izmaksas",IF('10a+c+n'!$Q16="C",'10a+c+n'!M16,0))</f>
        <v>0</v>
      </c>
      <c r="N17" s="116">
        <f>IF($C$4="citu pasākumu izmaksas",IF('10a+c+n'!$Q16="C",'10a+c+n'!N16,0))</f>
        <v>0</v>
      </c>
      <c r="O17" s="116">
        <f>IF($C$4="citu pasākumu izmaksas",IF('10a+c+n'!$Q16="C",'10a+c+n'!O16,0))</f>
        <v>0</v>
      </c>
      <c r="P17" s="117">
        <f>IF($C$4="citu pasākumu izmaksas",IF('10a+c+n'!$Q16="C",'10a+c+n'!P16,0))</f>
        <v>0</v>
      </c>
    </row>
    <row r="18" spans="1:16" x14ac:dyDescent="0.2">
      <c r="A18" s="51">
        <f>IF(P18=0,0,IF(COUNTBLANK(P18)=1,0,COUNTA($P$14:P18)))</f>
        <v>0</v>
      </c>
      <c r="B18" s="24">
        <f>IF($C$4="citu pasākumu izmaksas",IF('10a+c+n'!$Q17="C",'10a+c+n'!B17,0))</f>
        <v>0</v>
      </c>
      <c r="C18" s="24">
        <f>IF($C$4="citu pasākumu izmaksas",IF('10a+c+n'!$Q17="C",'10a+c+n'!C17,0))</f>
        <v>0</v>
      </c>
      <c r="D18" s="24">
        <f>IF($C$4="citu pasākumu izmaksas",IF('10a+c+n'!$Q17="C",'10a+c+n'!D17,0))</f>
        <v>0</v>
      </c>
      <c r="E18" s="46"/>
      <c r="F18" s="65"/>
      <c r="G18" s="116"/>
      <c r="H18" s="116">
        <f>IF($C$4="citu pasākumu izmaksas",IF('10a+c+n'!$Q17="C",'10a+c+n'!H17,0))</f>
        <v>0</v>
      </c>
      <c r="I18" s="116"/>
      <c r="J18" s="116"/>
      <c r="K18" s="117">
        <f>IF($C$4="citu pasākumu izmaksas",IF('10a+c+n'!$Q17="C",'10a+c+n'!K17,0))</f>
        <v>0</v>
      </c>
      <c r="L18" s="82">
        <f>IF($C$4="citu pasākumu izmaksas",IF('10a+c+n'!$Q17="C",'10a+c+n'!L17,0))</f>
        <v>0</v>
      </c>
      <c r="M18" s="116">
        <f>IF($C$4="citu pasākumu izmaksas",IF('10a+c+n'!$Q17="C",'10a+c+n'!M17,0))</f>
        <v>0</v>
      </c>
      <c r="N18" s="116">
        <f>IF($C$4="citu pasākumu izmaksas",IF('10a+c+n'!$Q17="C",'10a+c+n'!N17,0))</f>
        <v>0</v>
      </c>
      <c r="O18" s="116">
        <f>IF($C$4="citu pasākumu izmaksas",IF('10a+c+n'!$Q17="C",'10a+c+n'!O17,0))</f>
        <v>0</v>
      </c>
      <c r="P18" s="117">
        <f>IF($C$4="citu pasākumu izmaksas",IF('10a+c+n'!$Q17="C",'10a+c+n'!P17,0))</f>
        <v>0</v>
      </c>
    </row>
    <row r="19" spans="1:16" x14ac:dyDescent="0.2">
      <c r="A19" s="51">
        <f>IF(P19=0,0,IF(COUNTBLANK(P19)=1,0,COUNTA($P$14:P19)))</f>
        <v>0</v>
      </c>
      <c r="B19" s="24">
        <f>IF($C$4="citu pasākumu izmaksas",IF('10a+c+n'!$Q18="C",'10a+c+n'!B18,0))</f>
        <v>0</v>
      </c>
      <c r="C19" s="24">
        <f>IF($C$4="citu pasākumu izmaksas",IF('10a+c+n'!$Q18="C",'10a+c+n'!C18,0))</f>
        <v>0</v>
      </c>
      <c r="D19" s="24">
        <f>IF($C$4="citu pasākumu izmaksas",IF('10a+c+n'!$Q18="C",'10a+c+n'!D18,0))</f>
        <v>0</v>
      </c>
      <c r="E19" s="46"/>
      <c r="F19" s="65"/>
      <c r="G19" s="116"/>
      <c r="H19" s="116">
        <f>IF($C$4="citu pasākumu izmaksas",IF('10a+c+n'!$Q18="C",'10a+c+n'!H18,0))</f>
        <v>0</v>
      </c>
      <c r="I19" s="116"/>
      <c r="J19" s="116"/>
      <c r="K19" s="117">
        <f>IF($C$4="citu pasākumu izmaksas",IF('10a+c+n'!$Q18="C",'10a+c+n'!K18,0))</f>
        <v>0</v>
      </c>
      <c r="L19" s="82">
        <f>IF($C$4="citu pasākumu izmaksas",IF('10a+c+n'!$Q18="C",'10a+c+n'!L18,0))</f>
        <v>0</v>
      </c>
      <c r="M19" s="116">
        <f>IF($C$4="citu pasākumu izmaksas",IF('10a+c+n'!$Q18="C",'10a+c+n'!M18,0))</f>
        <v>0</v>
      </c>
      <c r="N19" s="116">
        <f>IF($C$4="citu pasākumu izmaksas",IF('10a+c+n'!$Q18="C",'10a+c+n'!N18,0))</f>
        <v>0</v>
      </c>
      <c r="O19" s="116">
        <f>IF($C$4="citu pasākumu izmaksas",IF('10a+c+n'!$Q18="C",'10a+c+n'!O18,0))</f>
        <v>0</v>
      </c>
      <c r="P19" s="117">
        <f>IF($C$4="citu pasākumu izmaksas",IF('10a+c+n'!$Q18="C",'10a+c+n'!P18,0))</f>
        <v>0</v>
      </c>
    </row>
    <row r="20" spans="1:16" x14ac:dyDescent="0.2">
      <c r="A20" s="51"/>
      <c r="B20" s="24"/>
      <c r="C20" s="24"/>
      <c r="D20" s="24"/>
      <c r="E20" s="46"/>
      <c r="F20" s="65"/>
      <c r="G20" s="116"/>
      <c r="H20" s="116"/>
      <c r="I20" s="116"/>
      <c r="J20" s="116"/>
      <c r="K20" s="117"/>
      <c r="L20" s="82"/>
      <c r="M20" s="116"/>
      <c r="N20" s="116"/>
      <c r="O20" s="116"/>
      <c r="P20" s="117"/>
    </row>
    <row r="21" spans="1:16" x14ac:dyDescent="0.2">
      <c r="A21" s="51">
        <f>IF(P21=0,0,IF(COUNTBLANK(P21)=1,0,COUNTA($P$14:P21)))</f>
        <v>0</v>
      </c>
      <c r="B21" s="24">
        <f>IF($C$4="citu pasākumu izmaksas",IF('10a+c+n'!$Q19="C",'10a+c+n'!B19,0))</f>
        <v>0</v>
      </c>
      <c r="C21" s="24">
        <f>IF($C$4="citu pasākumu izmaksas",IF('10a+c+n'!$Q19="C",'10a+c+n'!C19,0))</f>
        <v>0</v>
      </c>
      <c r="D21" s="24">
        <f>IF($C$4="citu pasākumu izmaksas",IF('10a+c+n'!$Q19="C",'10a+c+n'!D19,0))</f>
        <v>0</v>
      </c>
      <c r="E21" s="46"/>
      <c r="F21" s="65"/>
      <c r="G21" s="116"/>
      <c r="H21" s="116">
        <f>IF($C$4="citu pasākumu izmaksas",IF('10a+c+n'!$Q19="C",'10a+c+n'!H19,0))</f>
        <v>0</v>
      </c>
      <c r="I21" s="116"/>
      <c r="J21" s="116"/>
      <c r="K21" s="117">
        <f>IF($C$4="citu pasākumu izmaksas",IF('10a+c+n'!$Q19="C",'10a+c+n'!K19,0))</f>
        <v>0</v>
      </c>
      <c r="L21" s="82">
        <f>IF($C$4="citu pasākumu izmaksas",IF('10a+c+n'!$Q19="C",'10a+c+n'!L19,0))</f>
        <v>0</v>
      </c>
      <c r="M21" s="116">
        <f>IF($C$4="citu pasākumu izmaksas",IF('10a+c+n'!$Q19="C",'10a+c+n'!M19,0))</f>
        <v>0</v>
      </c>
      <c r="N21" s="116">
        <f>IF($C$4="citu pasākumu izmaksas",IF('10a+c+n'!$Q19="C",'10a+c+n'!N19,0))</f>
        <v>0</v>
      </c>
      <c r="O21" s="116">
        <f>IF($C$4="citu pasākumu izmaksas",IF('10a+c+n'!$Q19="C",'10a+c+n'!O19,0))</f>
        <v>0</v>
      </c>
      <c r="P21" s="117">
        <f>IF($C$4="citu pasākumu izmaksas",IF('10a+c+n'!$Q19="C",'10a+c+n'!P19,0))</f>
        <v>0</v>
      </c>
    </row>
    <row r="22" spans="1:16" x14ac:dyDescent="0.2">
      <c r="A22" s="51">
        <f>IF(P22=0,0,IF(COUNTBLANK(P22)=1,0,COUNTA($P$14:P22)))</f>
        <v>0</v>
      </c>
      <c r="B22" s="24">
        <f>IF($C$4="citu pasākumu izmaksas",IF('10a+c+n'!$Q22="C",'10a+c+n'!B22,0))</f>
        <v>0</v>
      </c>
      <c r="C22" s="24">
        <f>IF($C$4="citu pasākumu izmaksas",IF('10a+c+n'!$Q22="C",'10a+c+n'!C22,0))</f>
        <v>0</v>
      </c>
      <c r="D22" s="24">
        <f>IF($C$4="citu pasākumu izmaksas",IF('10a+c+n'!$Q22="C",'10a+c+n'!D22,0))</f>
        <v>0</v>
      </c>
      <c r="E22" s="46"/>
      <c r="F22" s="65"/>
      <c r="G22" s="116"/>
      <c r="H22" s="116">
        <f>IF($C$4="citu pasākumu izmaksas",IF('10a+c+n'!$Q22="C",'10a+c+n'!H22,0))</f>
        <v>0</v>
      </c>
      <c r="I22" s="116"/>
      <c r="J22" s="116"/>
      <c r="K22" s="117">
        <f>IF($C$4="citu pasākumu izmaksas",IF('10a+c+n'!$Q22="C",'10a+c+n'!K22,0))</f>
        <v>0</v>
      </c>
      <c r="L22" s="82">
        <f>IF($C$4="citu pasākumu izmaksas",IF('10a+c+n'!$Q22="C",'10a+c+n'!L22,0))</f>
        <v>0</v>
      </c>
      <c r="M22" s="116">
        <f>IF($C$4="citu pasākumu izmaksas",IF('10a+c+n'!$Q22="C",'10a+c+n'!M22,0))</f>
        <v>0</v>
      </c>
      <c r="N22" s="116">
        <f>IF($C$4="citu pasākumu izmaksas",IF('10a+c+n'!$Q22="C",'10a+c+n'!N22,0))</f>
        <v>0</v>
      </c>
      <c r="O22" s="116">
        <f>IF($C$4="citu pasākumu izmaksas",IF('10a+c+n'!$Q22="C",'10a+c+n'!O22,0))</f>
        <v>0</v>
      </c>
      <c r="P22" s="117">
        <f>IF($C$4="citu pasākumu izmaksas",IF('10a+c+n'!$Q22="C",'10a+c+n'!P22,0))</f>
        <v>0</v>
      </c>
    </row>
    <row r="23" spans="1:16" x14ac:dyDescent="0.2">
      <c r="A23" s="51">
        <f>IF(P23=0,0,IF(COUNTBLANK(P23)=1,0,COUNTA($P$14:P23)))</f>
        <v>0</v>
      </c>
      <c r="B23" s="24">
        <f>IF($C$4="citu pasākumu izmaksas",IF('10a+c+n'!$Q23="C",'10a+c+n'!B23,0))</f>
        <v>0</v>
      </c>
      <c r="C23" s="24">
        <f>IF($C$4="citu pasākumu izmaksas",IF('10a+c+n'!$Q23="C",'10a+c+n'!C23,0))</f>
        <v>0</v>
      </c>
      <c r="D23" s="24">
        <f>IF($C$4="citu pasākumu izmaksas",IF('10a+c+n'!$Q23="C",'10a+c+n'!D23,0))</f>
        <v>0</v>
      </c>
      <c r="E23" s="46"/>
      <c r="F23" s="65"/>
      <c r="G23" s="116"/>
      <c r="H23" s="116">
        <f>IF($C$4="citu pasākumu izmaksas",IF('10a+c+n'!$Q23="C",'10a+c+n'!H23,0))</f>
        <v>0</v>
      </c>
      <c r="I23" s="116"/>
      <c r="J23" s="116"/>
      <c r="K23" s="117">
        <f>IF($C$4="citu pasākumu izmaksas",IF('10a+c+n'!$Q23="C",'10a+c+n'!K23,0))</f>
        <v>0</v>
      </c>
      <c r="L23" s="82">
        <f>IF($C$4="citu pasākumu izmaksas",IF('10a+c+n'!$Q23="C",'10a+c+n'!L23,0))</f>
        <v>0</v>
      </c>
      <c r="M23" s="116">
        <f>IF($C$4="citu pasākumu izmaksas",IF('10a+c+n'!$Q23="C",'10a+c+n'!M23,0))</f>
        <v>0</v>
      </c>
      <c r="N23" s="116">
        <f>IF($C$4="citu pasākumu izmaksas",IF('10a+c+n'!$Q23="C",'10a+c+n'!N23,0))</f>
        <v>0</v>
      </c>
      <c r="O23" s="116">
        <f>IF($C$4="citu pasākumu izmaksas",IF('10a+c+n'!$Q23="C",'10a+c+n'!O23,0))</f>
        <v>0</v>
      </c>
      <c r="P23" s="117">
        <f>IF($C$4="citu pasākumu izmaksas",IF('10a+c+n'!$Q23="C",'10a+c+n'!P23,0))</f>
        <v>0</v>
      </c>
    </row>
    <row r="24" spans="1:16" ht="12" thickBot="1" x14ac:dyDescent="0.25">
      <c r="A24" s="51">
        <f>IF(P24=0,0,IF(COUNTBLANK(P24)=1,0,COUNTA($P$14:P24)))</f>
        <v>0</v>
      </c>
      <c r="B24" s="24">
        <f>IF($C$4="citu pasākumu izmaksas",IF('10a+c+n'!$Q24="C",'10a+c+n'!B24,0))</f>
        <v>0</v>
      </c>
      <c r="C24" s="24">
        <f>IF($C$4="citu pasākumu izmaksas",IF('10a+c+n'!$Q24="C",'10a+c+n'!C24,0))</f>
        <v>0</v>
      </c>
      <c r="D24" s="24">
        <f>IF($C$4="citu pasākumu izmaksas",IF('10a+c+n'!$Q24="C",'10a+c+n'!D24,0))</f>
        <v>0</v>
      </c>
      <c r="E24" s="46"/>
      <c r="F24" s="65"/>
      <c r="G24" s="116"/>
      <c r="H24" s="116">
        <f>IF($C$4="citu pasākumu izmaksas",IF('10a+c+n'!$Q24="C",'10a+c+n'!H24,0))</f>
        <v>0</v>
      </c>
      <c r="I24" s="116"/>
      <c r="J24" s="116"/>
      <c r="K24" s="117">
        <f>IF($C$4="citu pasākumu izmaksas",IF('10a+c+n'!$Q24="C",'10a+c+n'!K24,0))</f>
        <v>0</v>
      </c>
      <c r="L24" s="82">
        <f>IF($C$4="citu pasākumu izmaksas",IF('10a+c+n'!$Q24="C",'10a+c+n'!L24,0))</f>
        <v>0</v>
      </c>
      <c r="M24" s="116">
        <f>IF($C$4="citu pasākumu izmaksas",IF('10a+c+n'!$Q24="C",'10a+c+n'!M24,0))</f>
        <v>0</v>
      </c>
      <c r="N24" s="116">
        <f>IF($C$4="citu pasākumu izmaksas",IF('10a+c+n'!$Q24="C",'10a+c+n'!N24,0))</f>
        <v>0</v>
      </c>
      <c r="O24" s="116">
        <f>IF($C$4="citu pasākumu izmaksas",IF('10a+c+n'!$Q24="C",'10a+c+n'!O24,0))</f>
        <v>0</v>
      </c>
      <c r="P24" s="117">
        <f>IF($C$4="citu pasākumu izmaksas",IF('10a+c+n'!$Q24="C",'10a+c+n'!P24,0))</f>
        <v>0</v>
      </c>
    </row>
    <row r="25" spans="1:16" ht="12" customHeight="1" thickBot="1" x14ac:dyDescent="0.25">
      <c r="A25" s="286" t="s">
        <v>62</v>
      </c>
      <c r="B25" s="287"/>
      <c r="C25" s="287"/>
      <c r="D25" s="287"/>
      <c r="E25" s="287"/>
      <c r="F25" s="287"/>
      <c r="G25" s="287"/>
      <c r="H25" s="287"/>
      <c r="I25" s="287"/>
      <c r="J25" s="287"/>
      <c r="K25" s="288"/>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c'!C36:H36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c'!C41:H41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c'!C44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4:H34"/>
    <mergeCell ref="L12:P12"/>
    <mergeCell ref="A25:K25"/>
    <mergeCell ref="C28:H28"/>
    <mergeCell ref="C29:H29"/>
    <mergeCell ref="A31:D31"/>
    <mergeCell ref="C33:H33"/>
  </mergeCells>
  <conditionalFormatting sqref="A25:K25">
    <cfRule type="containsText" dxfId="83"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82" priority="1" operator="equal">
      <formula>0</formula>
    </cfRule>
  </conditionalFormatting>
  <conditionalFormatting sqref="C2:I2 D5:L8 N9:O9 L25:P25 C28:H28 C33:H33 C36">
    <cfRule type="cellIs" dxfId="81"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37"/>
  <sheetViews>
    <sheetView topLeftCell="A11" workbookViewId="0">
      <selection activeCell="U37" sqref="U3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'10a+c+n'!D1</f>
        <v>10</v>
      </c>
      <c r="E1" s="22"/>
      <c r="F1" s="22"/>
      <c r="G1" s="22"/>
      <c r="H1" s="22"/>
      <c r="I1" s="22"/>
      <c r="J1" s="22"/>
      <c r="N1" s="26"/>
      <c r="O1" s="27"/>
      <c r="P1" s="28"/>
    </row>
    <row r="2" spans="1:16" x14ac:dyDescent="0.2">
      <c r="A2" s="29"/>
      <c r="B2" s="29"/>
      <c r="C2" s="301" t="str">
        <f>'10a+c+n'!C2:I2</f>
        <v>Apkure, vēdināšana un gaisa kondicionēšana</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'10a+c+n'!A9</f>
        <v>Tāme sastādīta  2023. gada tirgus cenās, pamatojoties uz AVK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izmaksas",IF('10a+c+n'!$Q14="N",'10a+c+n'!B14,0))</f>
        <v>0</v>
      </c>
      <c r="C14" s="23">
        <f>IF($C$4="Neattiecināmās izmaksas",IF('10a+c+n'!$Q14="N",'10a+c+n'!C14,0))</f>
        <v>0</v>
      </c>
      <c r="D14" s="23">
        <f>IF($C$4="Neattiecināmās izmaksas",IF('10a+c+n'!$Q14="N",'10a+c+n'!D14,0))</f>
        <v>0</v>
      </c>
      <c r="E14" s="45"/>
      <c r="F14" s="63"/>
      <c r="G14" s="114"/>
      <c r="H14" s="114">
        <f>IF($C$4="Neattiecināmās izmaksas",IF('10a+c+n'!$Q14="N",'10a+c+n'!H14,0))</f>
        <v>0</v>
      </c>
      <c r="I14" s="114"/>
      <c r="J14" s="114"/>
      <c r="K14" s="115">
        <f>IF($C$4="Neattiecināmās izmaksas",IF('10a+c+n'!$Q14="N",'10a+c+n'!K14,0))</f>
        <v>0</v>
      </c>
      <c r="L14" s="81">
        <f>IF($C$4="Neattiecināmās izmaksas",IF('10a+c+n'!$Q14="N",'10a+c+n'!L14,0))</f>
        <v>0</v>
      </c>
      <c r="M14" s="114">
        <f>IF($C$4="Neattiecināmās izmaksas",IF('10a+c+n'!$Q14="N",'10a+c+n'!M14,0))</f>
        <v>0</v>
      </c>
      <c r="N14" s="114">
        <f>IF($C$4="Neattiecināmās izmaksas",IF('10a+c+n'!$Q14="N",'10a+c+n'!N14,0))</f>
        <v>0</v>
      </c>
      <c r="O14" s="114">
        <f>IF($C$4="Neattiecināmās izmaksas",IF('10a+c+n'!$Q14="N",'10a+c+n'!O14,0))</f>
        <v>0</v>
      </c>
      <c r="P14" s="115">
        <f>IF($C$4="Neattiecināmās izmaksas",IF('10a+c+n'!$Q14="N",'10a+c+n'!P14,0))</f>
        <v>0</v>
      </c>
    </row>
    <row r="15" spans="1:16" x14ac:dyDescent="0.2">
      <c r="A15" s="51">
        <f>IF(P15=0,0,IF(COUNTBLANK(P15)=1,0,COUNTA($P$14:P15)))</f>
        <v>0</v>
      </c>
      <c r="B15" s="24">
        <f>IF($C$4="Neattiecināmās izmaksas",IF('10a+c+n'!$Q15="N",'10a+c+n'!B15,0))</f>
        <v>0</v>
      </c>
      <c r="C15" s="24">
        <f>IF($C$4="Neattiecināmās izmaksas",IF('10a+c+n'!$Q15="N",'10a+c+n'!C15,0))</f>
        <v>0</v>
      </c>
      <c r="D15" s="24">
        <f>IF($C$4="Neattiecināmās izmaksas",IF('10a+c+n'!$Q15="N",'10a+c+n'!D15,0))</f>
        <v>0</v>
      </c>
      <c r="E15" s="46"/>
      <c r="F15" s="65"/>
      <c r="G15" s="116"/>
      <c r="H15" s="116">
        <f>IF($C$4="Neattiecināmās izmaksas",IF('10a+c+n'!$Q15="N",'10a+c+n'!H15,0))</f>
        <v>0</v>
      </c>
      <c r="I15" s="116"/>
      <c r="J15" s="116"/>
      <c r="K15" s="117">
        <f>IF($C$4="Neattiecināmās izmaksas",IF('10a+c+n'!$Q15="N",'10a+c+n'!K15,0))</f>
        <v>0</v>
      </c>
      <c r="L15" s="82">
        <f>IF($C$4="Neattiecināmās izmaksas",IF('10a+c+n'!$Q15="N",'10a+c+n'!L15,0))</f>
        <v>0</v>
      </c>
      <c r="M15" s="116">
        <f>IF($C$4="Neattiecināmās izmaksas",IF('10a+c+n'!$Q15="N",'10a+c+n'!M15,0))</f>
        <v>0</v>
      </c>
      <c r="N15" s="116">
        <f>IF($C$4="Neattiecināmās izmaksas",IF('10a+c+n'!$Q15="N",'10a+c+n'!N15,0))</f>
        <v>0</v>
      </c>
      <c r="O15" s="116">
        <f>IF($C$4="Neattiecināmās izmaksas",IF('10a+c+n'!$Q15="N",'10a+c+n'!O15,0))</f>
        <v>0</v>
      </c>
      <c r="P15" s="117">
        <f>IF($C$4="Neattiecināmās izmaksas",IF('10a+c+n'!$Q15="N",'10a+c+n'!P15,0))</f>
        <v>0</v>
      </c>
    </row>
    <row r="16" spans="1:16" x14ac:dyDescent="0.2">
      <c r="A16" s="51"/>
      <c r="B16" s="24"/>
      <c r="C16" s="24"/>
      <c r="D16" s="24"/>
      <c r="E16" s="46"/>
      <c r="F16" s="65"/>
      <c r="G16" s="116"/>
      <c r="H16" s="116"/>
      <c r="I16" s="116"/>
      <c r="J16" s="116"/>
      <c r="K16" s="117"/>
      <c r="L16" s="82"/>
      <c r="M16" s="116"/>
      <c r="N16" s="116"/>
      <c r="O16" s="116"/>
      <c r="P16" s="117"/>
    </row>
    <row r="17" spans="1:16" x14ac:dyDescent="0.2">
      <c r="A17" s="51">
        <f>IF(P17=0,0,IF(COUNTBLANK(P17)=1,0,COUNTA($P$14:P17)))</f>
        <v>0</v>
      </c>
      <c r="B17" s="24">
        <f>IF($C$4="Neattiecināmās izmaksas",IF('10a+c+n'!$Q16="N",'10a+c+n'!B16,0))</f>
        <v>0</v>
      </c>
      <c r="C17" s="24">
        <f>IF($C$4="Neattiecināmās izmaksas",IF('10a+c+n'!$Q16="N",'10a+c+n'!C16,0))</f>
        <v>0</v>
      </c>
      <c r="D17" s="24">
        <f>IF($C$4="Neattiecināmās izmaksas",IF('10a+c+n'!$Q16="N",'10a+c+n'!D16,0))</f>
        <v>0</v>
      </c>
      <c r="E17" s="46"/>
      <c r="F17" s="65"/>
      <c r="G17" s="116"/>
      <c r="H17" s="116">
        <f>IF($C$4="Neattiecināmās izmaksas",IF('10a+c+n'!$Q16="N",'10a+c+n'!H16,0))</f>
        <v>0</v>
      </c>
      <c r="I17" s="116"/>
      <c r="J17" s="116"/>
      <c r="K17" s="117">
        <f>IF($C$4="Neattiecināmās izmaksas",IF('10a+c+n'!$Q16="N",'10a+c+n'!K16,0))</f>
        <v>0</v>
      </c>
      <c r="L17" s="82">
        <f>IF($C$4="Neattiecināmās izmaksas",IF('10a+c+n'!$Q16="N",'10a+c+n'!L16,0))</f>
        <v>0</v>
      </c>
      <c r="M17" s="116">
        <f>IF($C$4="Neattiecināmās izmaksas",IF('10a+c+n'!$Q16="N",'10a+c+n'!M16,0))</f>
        <v>0</v>
      </c>
      <c r="N17" s="116">
        <f>IF($C$4="Neattiecināmās izmaksas",IF('10a+c+n'!$Q16="N",'10a+c+n'!N16,0))</f>
        <v>0</v>
      </c>
      <c r="O17" s="116">
        <f>IF($C$4="Neattiecināmās izmaksas",IF('10a+c+n'!$Q16="N",'10a+c+n'!O16,0))</f>
        <v>0</v>
      </c>
      <c r="P17" s="117">
        <f>IF($C$4="Neattiecināmās izmaksas",IF('10a+c+n'!$Q16="N",'10a+c+n'!P16,0))</f>
        <v>0</v>
      </c>
    </row>
    <row r="18" spans="1:16" x14ac:dyDescent="0.2">
      <c r="A18" s="51">
        <f>IF(P18=0,0,IF(COUNTBLANK(P18)=1,0,COUNTA($P$14:P18)))</f>
        <v>0</v>
      </c>
      <c r="B18" s="24">
        <f>IF($C$4="Neattiecināmās izmaksas",IF('10a+c+n'!$Q17="N",'10a+c+n'!B17,0))</f>
        <v>0</v>
      </c>
      <c r="C18" s="24">
        <f>IF($C$4="Neattiecināmās izmaksas",IF('10a+c+n'!$Q17="N",'10a+c+n'!C17,0))</f>
        <v>0</v>
      </c>
      <c r="D18" s="24">
        <f>IF($C$4="Neattiecināmās izmaksas",IF('10a+c+n'!$Q17="N",'10a+c+n'!D17,0))</f>
        <v>0</v>
      </c>
      <c r="E18" s="46"/>
      <c r="F18" s="65"/>
      <c r="G18" s="116"/>
      <c r="H18" s="116">
        <f>IF($C$4="Neattiecināmās izmaksas",IF('10a+c+n'!$Q17="N",'10a+c+n'!H17,0))</f>
        <v>0</v>
      </c>
      <c r="I18" s="116"/>
      <c r="J18" s="116"/>
      <c r="K18" s="117">
        <f>IF($C$4="Neattiecināmās izmaksas",IF('10a+c+n'!$Q17="N",'10a+c+n'!K17,0))</f>
        <v>0</v>
      </c>
      <c r="L18" s="82">
        <f>IF($C$4="Neattiecināmās izmaksas",IF('10a+c+n'!$Q17="N",'10a+c+n'!L17,0))</f>
        <v>0</v>
      </c>
      <c r="M18" s="116">
        <f>IF($C$4="Neattiecināmās izmaksas",IF('10a+c+n'!$Q17="N",'10a+c+n'!M17,0))</f>
        <v>0</v>
      </c>
      <c r="N18" s="116">
        <f>IF($C$4="Neattiecināmās izmaksas",IF('10a+c+n'!$Q17="N",'10a+c+n'!N17,0))</f>
        <v>0</v>
      </c>
      <c r="O18" s="116">
        <f>IF($C$4="Neattiecināmās izmaksas",IF('10a+c+n'!$Q17="N",'10a+c+n'!O17,0))</f>
        <v>0</v>
      </c>
      <c r="P18" s="117">
        <f>IF($C$4="Neattiecināmās izmaksas",IF('10a+c+n'!$Q17="N",'10a+c+n'!P17,0))</f>
        <v>0</v>
      </c>
    </row>
    <row r="19" spans="1:16" x14ac:dyDescent="0.2">
      <c r="A19" s="51">
        <f>IF(P19=0,0,IF(COUNTBLANK(P19)=1,0,COUNTA($P$14:P19)))</f>
        <v>0</v>
      </c>
      <c r="B19" s="24">
        <f>IF($C$4="Neattiecināmās izmaksas",IF('10a+c+n'!$Q18="N",'10a+c+n'!B18,0))</f>
        <v>0</v>
      </c>
      <c r="C19" s="24">
        <f>IF($C$4="Neattiecināmās izmaksas",IF('10a+c+n'!$Q18="N",'10a+c+n'!C18,0))</f>
        <v>0</v>
      </c>
      <c r="D19" s="24">
        <f>IF($C$4="Neattiecināmās izmaksas",IF('10a+c+n'!$Q18="N",'10a+c+n'!D18,0))</f>
        <v>0</v>
      </c>
      <c r="E19" s="46"/>
      <c r="F19" s="65"/>
      <c r="G19" s="116"/>
      <c r="H19" s="116">
        <f>IF($C$4="Neattiecināmās izmaksas",IF('10a+c+n'!$Q18="N",'10a+c+n'!H18,0))</f>
        <v>0</v>
      </c>
      <c r="I19" s="116"/>
      <c r="J19" s="116"/>
      <c r="K19" s="117">
        <f>IF($C$4="Neattiecināmās izmaksas",IF('10a+c+n'!$Q18="N",'10a+c+n'!K18,0))</f>
        <v>0</v>
      </c>
      <c r="L19" s="82">
        <f>IF($C$4="Neattiecināmās izmaksas",IF('10a+c+n'!$Q18="N",'10a+c+n'!L18,0))</f>
        <v>0</v>
      </c>
      <c r="M19" s="116">
        <f>IF($C$4="Neattiecināmās izmaksas",IF('10a+c+n'!$Q18="N",'10a+c+n'!M18,0))</f>
        <v>0</v>
      </c>
      <c r="N19" s="116">
        <f>IF($C$4="Neattiecināmās izmaksas",IF('10a+c+n'!$Q18="N",'10a+c+n'!N18,0))</f>
        <v>0</v>
      </c>
      <c r="O19" s="116">
        <f>IF($C$4="Neattiecināmās izmaksas",IF('10a+c+n'!$Q18="N",'10a+c+n'!O18,0))</f>
        <v>0</v>
      </c>
      <c r="P19" s="117">
        <f>IF($C$4="Neattiecināmās izmaksas",IF('10a+c+n'!$Q18="N",'10a+c+n'!P18,0))</f>
        <v>0</v>
      </c>
    </row>
    <row r="20" spans="1:16" x14ac:dyDescent="0.2">
      <c r="A20" s="51"/>
      <c r="B20" s="24"/>
      <c r="C20" s="24"/>
      <c r="D20" s="24"/>
      <c r="E20" s="46"/>
      <c r="F20" s="65"/>
      <c r="G20" s="116"/>
      <c r="H20" s="116"/>
      <c r="I20" s="116"/>
      <c r="J20" s="116"/>
      <c r="K20" s="117"/>
      <c r="L20" s="82"/>
      <c r="M20" s="116"/>
      <c r="N20" s="116"/>
      <c r="O20" s="116"/>
      <c r="P20" s="117"/>
    </row>
    <row r="21" spans="1:16" x14ac:dyDescent="0.2">
      <c r="A21" s="51">
        <f>IF(P21=0,0,IF(COUNTBLANK(P21)=1,0,COUNTA($P$14:P21)))</f>
        <v>0</v>
      </c>
      <c r="B21" s="24">
        <f>IF($C$4="Neattiecināmās izmaksas",IF('10a+c+n'!$Q19="N",'10a+c+n'!B19,0))</f>
        <v>0</v>
      </c>
      <c r="C21" s="24">
        <f>IF($C$4="Neattiecināmās izmaksas",IF('10a+c+n'!$Q19="N",'10a+c+n'!C19,0))</f>
        <v>0</v>
      </c>
      <c r="D21" s="24">
        <f>IF($C$4="Neattiecināmās izmaksas",IF('10a+c+n'!$Q19="N",'10a+c+n'!D19,0))</f>
        <v>0</v>
      </c>
      <c r="E21" s="46"/>
      <c r="F21" s="65"/>
      <c r="G21" s="116"/>
      <c r="H21" s="116">
        <f>IF($C$4="Neattiecināmās izmaksas",IF('10a+c+n'!$Q19="N",'10a+c+n'!H19,0))</f>
        <v>0</v>
      </c>
      <c r="I21" s="116"/>
      <c r="J21" s="116"/>
      <c r="K21" s="117">
        <f>IF($C$4="Neattiecināmās izmaksas",IF('10a+c+n'!$Q19="N",'10a+c+n'!K19,0))</f>
        <v>0</v>
      </c>
      <c r="L21" s="82">
        <f>IF($C$4="Neattiecināmās izmaksas",IF('10a+c+n'!$Q19="N",'10a+c+n'!L19,0))</f>
        <v>0</v>
      </c>
      <c r="M21" s="116">
        <f>IF($C$4="Neattiecināmās izmaksas",IF('10a+c+n'!$Q19="N",'10a+c+n'!M19,0))</f>
        <v>0</v>
      </c>
      <c r="N21" s="116">
        <f>IF($C$4="Neattiecināmās izmaksas",IF('10a+c+n'!$Q19="N",'10a+c+n'!N19,0))</f>
        <v>0</v>
      </c>
      <c r="O21" s="116">
        <f>IF($C$4="Neattiecināmās izmaksas",IF('10a+c+n'!$Q19="N",'10a+c+n'!O19,0))</f>
        <v>0</v>
      </c>
      <c r="P21" s="117">
        <f>IF($C$4="Neattiecināmās izmaksas",IF('10a+c+n'!$Q19="N",'10a+c+n'!P19,0))</f>
        <v>0</v>
      </c>
    </row>
    <row r="22" spans="1:16" x14ac:dyDescent="0.2">
      <c r="A22" s="51">
        <f>IF(P22=0,0,IF(COUNTBLANK(P22)=1,0,COUNTA($P$14:P22)))</f>
        <v>0</v>
      </c>
      <c r="B22" s="24">
        <f>IF($C$4="Neattiecināmās izmaksas",IF('10a+c+n'!$Q22="N",'10a+c+n'!B22,0))</f>
        <v>0</v>
      </c>
      <c r="C22" s="24">
        <f>IF($C$4="Neattiecināmās izmaksas",IF('10a+c+n'!$Q22="N",'10a+c+n'!C22,0))</f>
        <v>0</v>
      </c>
      <c r="D22" s="24">
        <f>IF($C$4="Neattiecināmās izmaksas",IF('10a+c+n'!$Q22="N",'10a+c+n'!D22,0))</f>
        <v>0</v>
      </c>
      <c r="E22" s="46"/>
      <c r="F22" s="65"/>
      <c r="G22" s="116"/>
      <c r="H22" s="116">
        <f>IF($C$4="Neattiecināmās izmaksas",IF('10a+c+n'!$Q22="N",'10a+c+n'!H22,0))</f>
        <v>0</v>
      </c>
      <c r="I22" s="116"/>
      <c r="J22" s="116"/>
      <c r="K22" s="117">
        <f>IF($C$4="Neattiecināmās izmaksas",IF('10a+c+n'!$Q22="N",'10a+c+n'!K22,0))</f>
        <v>0</v>
      </c>
      <c r="L22" s="82">
        <f>IF($C$4="Neattiecināmās izmaksas",IF('10a+c+n'!$Q22="N",'10a+c+n'!L22,0))</f>
        <v>0</v>
      </c>
      <c r="M22" s="116">
        <f>IF($C$4="Neattiecināmās izmaksas",IF('10a+c+n'!$Q22="N",'10a+c+n'!M22,0))</f>
        <v>0</v>
      </c>
      <c r="N22" s="116">
        <f>IF($C$4="Neattiecināmās izmaksas",IF('10a+c+n'!$Q22="N",'10a+c+n'!N22,0))</f>
        <v>0</v>
      </c>
      <c r="O22" s="116">
        <f>IF($C$4="Neattiecināmās izmaksas",IF('10a+c+n'!$Q22="N",'10a+c+n'!O22,0))</f>
        <v>0</v>
      </c>
      <c r="P22" s="117">
        <f>IF($C$4="Neattiecināmās izmaksas",IF('10a+c+n'!$Q22="N",'10a+c+n'!P22,0))</f>
        <v>0</v>
      </c>
    </row>
    <row r="23" spans="1:16" x14ac:dyDescent="0.2">
      <c r="A23" s="51">
        <f>IF(P23=0,0,IF(COUNTBLANK(P23)=1,0,COUNTA($P$14:P23)))</f>
        <v>0</v>
      </c>
      <c r="B23" s="24">
        <f>IF($C$4="Neattiecināmās izmaksas",IF('10a+c+n'!$Q23="N",'10a+c+n'!B23,0))</f>
        <v>0</v>
      </c>
      <c r="C23" s="24">
        <f>IF($C$4="Neattiecināmās izmaksas",IF('10a+c+n'!$Q23="N",'10a+c+n'!C23,0))</f>
        <v>0</v>
      </c>
      <c r="D23" s="24">
        <f>IF($C$4="Neattiecināmās izmaksas",IF('10a+c+n'!$Q23="N",'10a+c+n'!D23,0))</f>
        <v>0</v>
      </c>
      <c r="E23" s="46"/>
      <c r="F23" s="65"/>
      <c r="G23" s="116"/>
      <c r="H23" s="116">
        <f>IF($C$4="Neattiecināmās izmaksas",IF('10a+c+n'!$Q23="N",'10a+c+n'!H23,0))</f>
        <v>0</v>
      </c>
      <c r="I23" s="116"/>
      <c r="J23" s="116"/>
      <c r="K23" s="117">
        <f>IF($C$4="Neattiecināmās izmaksas",IF('10a+c+n'!$Q23="N",'10a+c+n'!K23,0))</f>
        <v>0</v>
      </c>
      <c r="L23" s="82">
        <f>IF($C$4="Neattiecināmās izmaksas",IF('10a+c+n'!$Q23="N",'10a+c+n'!L23,0))</f>
        <v>0</v>
      </c>
      <c r="M23" s="116">
        <f>IF($C$4="Neattiecināmās izmaksas",IF('10a+c+n'!$Q23="N",'10a+c+n'!M23,0))</f>
        <v>0</v>
      </c>
      <c r="N23" s="116">
        <f>IF($C$4="Neattiecināmās izmaksas",IF('10a+c+n'!$Q23="N",'10a+c+n'!N23,0))</f>
        <v>0</v>
      </c>
      <c r="O23" s="116">
        <f>IF($C$4="Neattiecināmās izmaksas",IF('10a+c+n'!$Q23="N",'10a+c+n'!O23,0))</f>
        <v>0</v>
      </c>
      <c r="P23" s="117">
        <f>IF($C$4="Neattiecināmās izmaksas",IF('10a+c+n'!$Q23="N",'10a+c+n'!P23,0))</f>
        <v>0</v>
      </c>
    </row>
    <row r="24" spans="1:16" ht="12" thickBot="1" x14ac:dyDescent="0.25">
      <c r="A24" s="51">
        <f>IF(P24=0,0,IF(COUNTBLANK(P24)=1,0,COUNTA($P$14:P24)))</f>
        <v>0</v>
      </c>
      <c r="B24" s="24">
        <f>IF($C$4="Neattiecināmās izmaksas",IF('10a+c+n'!$Q24="N",'10a+c+n'!B24,0))</f>
        <v>0</v>
      </c>
      <c r="C24" s="24">
        <f>IF($C$4="Neattiecināmās izmaksas",IF('10a+c+n'!$Q24="N",'10a+c+n'!C24,0))</f>
        <v>0</v>
      </c>
      <c r="D24" s="24">
        <f>IF($C$4="Neattiecināmās izmaksas",IF('10a+c+n'!$Q24="N",'10a+c+n'!D24,0))</f>
        <v>0</v>
      </c>
      <c r="E24" s="46"/>
      <c r="F24" s="65"/>
      <c r="G24" s="116"/>
      <c r="H24" s="116">
        <f>IF($C$4="Neattiecināmās izmaksas",IF('10a+c+n'!$Q24="N",'10a+c+n'!H24,0))</f>
        <v>0</v>
      </c>
      <c r="I24" s="116"/>
      <c r="J24" s="116"/>
      <c r="K24" s="117">
        <f>IF($C$4="Neattiecināmās izmaksas",IF('10a+c+n'!$Q24="N",'10a+c+n'!K24,0))</f>
        <v>0</v>
      </c>
      <c r="L24" s="82">
        <f>IF($C$4="Neattiecināmās izmaksas",IF('10a+c+n'!$Q24="N",'10a+c+n'!L24,0))</f>
        <v>0</v>
      </c>
      <c r="M24" s="116">
        <f>IF($C$4="Neattiecināmās izmaksas",IF('10a+c+n'!$Q24="N",'10a+c+n'!M24,0))</f>
        <v>0</v>
      </c>
      <c r="N24" s="116">
        <f>IF($C$4="Neattiecināmās izmaksas",IF('10a+c+n'!$Q24="N",'10a+c+n'!N24,0))</f>
        <v>0</v>
      </c>
      <c r="O24" s="116">
        <f>IF($C$4="Neattiecināmās izmaksas",IF('10a+c+n'!$Q24="N",'10a+c+n'!O24,0))</f>
        <v>0</v>
      </c>
      <c r="P24" s="117">
        <f>IF($C$4="Neattiecināmās izmaksas",IF('10a+c+n'!$Q24="N",'10a+c+n'!P24,0))</f>
        <v>0</v>
      </c>
    </row>
    <row r="25" spans="1:16" ht="12" customHeight="1" thickBot="1" x14ac:dyDescent="0.25">
      <c r="A25" s="286" t="s">
        <v>62</v>
      </c>
      <c r="B25" s="287"/>
      <c r="C25" s="287"/>
      <c r="D25" s="287"/>
      <c r="E25" s="287"/>
      <c r="F25" s="287"/>
      <c r="G25" s="287"/>
      <c r="H25" s="287"/>
      <c r="I25" s="287"/>
      <c r="J25" s="287"/>
      <c r="K25" s="288"/>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n'!C36:H36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80"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79" priority="1" operator="equal">
      <formula>0</formula>
    </cfRule>
  </conditionalFormatting>
  <conditionalFormatting sqref="C2:I2 D5:L8 N9:O9 L25:P25 C28:H28 C33:H33 C36">
    <cfRule type="cellIs" dxfId="78"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50"/>
  <sheetViews>
    <sheetView topLeftCell="A22" workbookViewId="0">
      <selection activeCell="I14" sqref="I14:J3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11</v>
      </c>
      <c r="E1" s="22"/>
      <c r="F1" s="22"/>
      <c r="G1" s="22"/>
      <c r="H1" s="22"/>
      <c r="I1" s="22"/>
      <c r="J1" s="22"/>
      <c r="N1" s="26"/>
      <c r="O1" s="27"/>
      <c r="P1" s="28"/>
    </row>
    <row r="2" spans="1:17" x14ac:dyDescent="0.2">
      <c r="A2" s="29"/>
      <c r="B2" s="29"/>
      <c r="C2" s="301" t="s">
        <v>440</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429</v>
      </c>
      <c r="B9" s="298"/>
      <c r="C9" s="298"/>
      <c r="D9" s="298"/>
      <c r="E9" s="298"/>
      <c r="F9" s="298"/>
      <c r="G9" s="31"/>
      <c r="H9" s="31"/>
      <c r="I9" s="31"/>
      <c r="J9" s="299" t="s">
        <v>45</v>
      </c>
      <c r="K9" s="299"/>
      <c r="L9" s="299"/>
      <c r="M9" s="299"/>
      <c r="N9" s="300">
        <f>P38</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232</v>
      </c>
      <c r="D14" s="23"/>
      <c r="E14" s="45"/>
      <c r="F14" s="71"/>
      <c r="G14" s="134"/>
      <c r="H14" s="108">
        <f>F14*G14</f>
        <v>0</v>
      </c>
      <c r="I14" s="108"/>
      <c r="J14" s="108"/>
      <c r="K14" s="112">
        <f>SUM(H14:J14)</f>
        <v>0</v>
      </c>
      <c r="L14" s="71">
        <f>E14*F14</f>
        <v>0</v>
      </c>
      <c r="M14" s="108">
        <f>H14*E14</f>
        <v>0</v>
      </c>
      <c r="N14" s="108">
        <f>I14*E14</f>
        <v>0</v>
      </c>
      <c r="O14" s="108">
        <f>J14*E14</f>
        <v>0</v>
      </c>
      <c r="P14" s="109">
        <f>SUM(M14:O14)</f>
        <v>0</v>
      </c>
      <c r="Q14" s="57"/>
    </row>
    <row r="15" spans="1:17" ht="25.5" x14ac:dyDescent="0.2">
      <c r="A15" s="36">
        <v>1</v>
      </c>
      <c r="B15" s="24" t="s">
        <v>233</v>
      </c>
      <c r="C15" s="163" t="s">
        <v>415</v>
      </c>
      <c r="D15" s="144" t="s">
        <v>142</v>
      </c>
      <c r="E15" s="164">
        <v>1</v>
      </c>
      <c r="F15" s="41"/>
      <c r="G15" s="147"/>
      <c r="H15" s="110">
        <f>F15*G15</f>
        <v>0</v>
      </c>
      <c r="I15" s="135"/>
      <c r="J15" s="135"/>
      <c r="K15" s="113">
        <f t="shared" ref="K15:K37" si="0">SUM(H15:J15)</f>
        <v>0</v>
      </c>
      <c r="L15" s="41">
        <f t="shared" ref="L15:L37" si="1">E15*F15</f>
        <v>0</v>
      </c>
      <c r="M15" s="110">
        <f t="shared" ref="M15:M37" si="2">H15*E15</f>
        <v>0</v>
      </c>
      <c r="N15" s="110">
        <f t="shared" ref="N15:N37" si="3">I15*E15</f>
        <v>0</v>
      </c>
      <c r="O15" s="110">
        <f t="shared" ref="O15:O37" si="4">J15*E15</f>
        <v>0</v>
      </c>
      <c r="P15" s="111">
        <f t="shared" ref="P15:P37" si="5">SUM(M15:O15)</f>
        <v>0</v>
      </c>
      <c r="Q15" s="61" t="s">
        <v>47</v>
      </c>
    </row>
    <row r="16" spans="1:17" ht="25.5" x14ac:dyDescent="0.2">
      <c r="A16" s="36">
        <v>2</v>
      </c>
      <c r="B16" s="24" t="s">
        <v>233</v>
      </c>
      <c r="C16" s="168" t="s">
        <v>416</v>
      </c>
      <c r="D16" s="144" t="s">
        <v>142</v>
      </c>
      <c r="E16" s="164">
        <v>1</v>
      </c>
      <c r="F16" s="41"/>
      <c r="G16" s="147"/>
      <c r="H16" s="110">
        <f t="shared" ref="H16:H37" si="6">F16*G16</f>
        <v>0</v>
      </c>
      <c r="I16" s="135"/>
      <c r="J16" s="135"/>
      <c r="K16" s="113">
        <f t="shared" si="0"/>
        <v>0</v>
      </c>
      <c r="L16" s="41">
        <f t="shared" si="1"/>
        <v>0</v>
      </c>
      <c r="M16" s="110">
        <f t="shared" si="2"/>
        <v>0</v>
      </c>
      <c r="N16" s="110">
        <f t="shared" si="3"/>
        <v>0</v>
      </c>
      <c r="O16" s="110">
        <f t="shared" si="4"/>
        <v>0</v>
      </c>
      <c r="P16" s="111">
        <f t="shared" si="5"/>
        <v>0</v>
      </c>
      <c r="Q16" s="61" t="s">
        <v>47</v>
      </c>
    </row>
    <row r="17" spans="1:17" ht="22.5" x14ac:dyDescent="0.2">
      <c r="A17" s="36">
        <v>3</v>
      </c>
      <c r="B17" s="24" t="s">
        <v>233</v>
      </c>
      <c r="C17" s="165" t="s">
        <v>417</v>
      </c>
      <c r="D17" s="144" t="s">
        <v>142</v>
      </c>
      <c r="E17" s="164">
        <v>1</v>
      </c>
      <c r="F17" s="41"/>
      <c r="G17" s="147"/>
      <c r="H17" s="110">
        <f t="shared" si="6"/>
        <v>0</v>
      </c>
      <c r="I17" s="135"/>
      <c r="J17" s="135"/>
      <c r="K17" s="113">
        <f t="shared" si="0"/>
        <v>0</v>
      </c>
      <c r="L17" s="41">
        <f t="shared" si="1"/>
        <v>0</v>
      </c>
      <c r="M17" s="110">
        <f t="shared" si="2"/>
        <v>0</v>
      </c>
      <c r="N17" s="110">
        <f t="shared" si="3"/>
        <v>0</v>
      </c>
      <c r="O17" s="110">
        <f t="shared" si="4"/>
        <v>0</v>
      </c>
      <c r="P17" s="111">
        <f t="shared" si="5"/>
        <v>0</v>
      </c>
      <c r="Q17" s="61" t="s">
        <v>47</v>
      </c>
    </row>
    <row r="18" spans="1:17" ht="22.5" x14ac:dyDescent="0.2">
      <c r="A18" s="36">
        <v>4</v>
      </c>
      <c r="B18" s="24" t="s">
        <v>233</v>
      </c>
      <c r="C18" s="165" t="s">
        <v>234</v>
      </c>
      <c r="D18" s="144" t="s">
        <v>208</v>
      </c>
      <c r="E18" s="164">
        <v>65</v>
      </c>
      <c r="F18" s="41"/>
      <c r="G18" s="147"/>
      <c r="H18" s="110">
        <f t="shared" si="6"/>
        <v>0</v>
      </c>
      <c r="I18" s="135"/>
      <c r="J18" s="135"/>
      <c r="K18" s="113">
        <f t="shared" si="0"/>
        <v>0</v>
      </c>
      <c r="L18" s="41">
        <f t="shared" si="1"/>
        <v>0</v>
      </c>
      <c r="M18" s="110">
        <f t="shared" si="2"/>
        <v>0</v>
      </c>
      <c r="N18" s="110">
        <f t="shared" si="3"/>
        <v>0</v>
      </c>
      <c r="O18" s="110">
        <f t="shared" si="4"/>
        <v>0</v>
      </c>
      <c r="P18" s="111">
        <f t="shared" si="5"/>
        <v>0</v>
      </c>
      <c r="Q18" s="61" t="s">
        <v>47</v>
      </c>
    </row>
    <row r="19" spans="1:17" ht="22.5" x14ac:dyDescent="0.2">
      <c r="A19" s="36">
        <v>5</v>
      </c>
      <c r="B19" s="24" t="s">
        <v>233</v>
      </c>
      <c r="C19" s="165" t="s">
        <v>418</v>
      </c>
      <c r="D19" s="144" t="s">
        <v>142</v>
      </c>
      <c r="E19" s="164">
        <v>2</v>
      </c>
      <c r="F19" s="41"/>
      <c r="G19" s="147"/>
      <c r="H19" s="110">
        <f t="shared" ref="H19" si="7">F19*G19</f>
        <v>0</v>
      </c>
      <c r="I19" s="135"/>
      <c r="J19" s="135"/>
      <c r="K19" s="113">
        <f t="shared" ref="K19" si="8">SUM(H19:J19)</f>
        <v>0</v>
      </c>
      <c r="L19" s="41">
        <f t="shared" ref="L19" si="9">E19*F19</f>
        <v>0</v>
      </c>
      <c r="M19" s="110">
        <f t="shared" ref="M19" si="10">H19*E19</f>
        <v>0</v>
      </c>
      <c r="N19" s="110">
        <f t="shared" ref="N19" si="11">I19*E19</f>
        <v>0</v>
      </c>
      <c r="O19" s="110">
        <f t="shared" ref="O19" si="12">J19*E19</f>
        <v>0</v>
      </c>
      <c r="P19" s="111">
        <f t="shared" ref="P19" si="13">SUM(M19:O19)</f>
        <v>0</v>
      </c>
      <c r="Q19" s="61" t="s">
        <v>47</v>
      </c>
    </row>
    <row r="20" spans="1:17" ht="22.5" x14ac:dyDescent="0.2">
      <c r="A20" s="36">
        <v>6</v>
      </c>
      <c r="B20" s="24" t="s">
        <v>233</v>
      </c>
      <c r="C20" s="165" t="s">
        <v>419</v>
      </c>
      <c r="D20" s="144" t="s">
        <v>208</v>
      </c>
      <c r="E20" s="164">
        <v>2</v>
      </c>
      <c r="F20" s="41"/>
      <c r="G20" s="147"/>
      <c r="H20" s="110">
        <f t="shared" ref="H20" si="14">F20*G20</f>
        <v>0</v>
      </c>
      <c r="I20" s="135"/>
      <c r="J20" s="135"/>
      <c r="K20" s="113">
        <f t="shared" ref="K20" si="15">SUM(H20:J20)</f>
        <v>0</v>
      </c>
      <c r="L20" s="41">
        <f t="shared" ref="L20" si="16">E20*F20</f>
        <v>0</v>
      </c>
      <c r="M20" s="110">
        <f t="shared" ref="M20" si="17">H20*E20</f>
        <v>0</v>
      </c>
      <c r="N20" s="110">
        <f t="shared" ref="N20" si="18">I20*E20</f>
        <v>0</v>
      </c>
      <c r="O20" s="110">
        <f t="shared" ref="O20" si="19">J20*E20</f>
        <v>0</v>
      </c>
      <c r="P20" s="111">
        <f t="shared" ref="P20" si="20">SUM(M20:O20)</f>
        <v>0</v>
      </c>
      <c r="Q20" s="61" t="s">
        <v>47</v>
      </c>
    </row>
    <row r="21" spans="1:17" ht="22.5" x14ac:dyDescent="0.2">
      <c r="A21" s="36">
        <v>7</v>
      </c>
      <c r="B21" s="24" t="s">
        <v>233</v>
      </c>
      <c r="C21" s="165" t="s">
        <v>420</v>
      </c>
      <c r="D21" s="144" t="s">
        <v>208</v>
      </c>
      <c r="E21" s="164">
        <v>8</v>
      </c>
      <c r="F21" s="41"/>
      <c r="G21" s="147"/>
      <c r="H21" s="110">
        <f t="shared" si="6"/>
        <v>0</v>
      </c>
      <c r="I21" s="135"/>
      <c r="J21" s="135"/>
      <c r="K21" s="113">
        <f t="shared" si="0"/>
        <v>0</v>
      </c>
      <c r="L21" s="41">
        <f t="shared" si="1"/>
        <v>0</v>
      </c>
      <c r="M21" s="110">
        <f t="shared" si="2"/>
        <v>0</v>
      </c>
      <c r="N21" s="110">
        <f t="shared" si="3"/>
        <v>0</v>
      </c>
      <c r="O21" s="110">
        <f t="shared" si="4"/>
        <v>0</v>
      </c>
      <c r="P21" s="111">
        <f t="shared" si="5"/>
        <v>0</v>
      </c>
      <c r="Q21" s="61" t="s">
        <v>47</v>
      </c>
    </row>
    <row r="22" spans="1:17" ht="33.75" x14ac:dyDescent="0.2">
      <c r="A22" s="36">
        <v>8</v>
      </c>
      <c r="B22" s="24" t="s">
        <v>233</v>
      </c>
      <c r="C22" s="165" t="s">
        <v>235</v>
      </c>
      <c r="D22" s="144" t="s">
        <v>142</v>
      </c>
      <c r="E22" s="164">
        <v>2</v>
      </c>
      <c r="F22" s="41"/>
      <c r="G22" s="147"/>
      <c r="H22" s="110">
        <f t="shared" si="6"/>
        <v>0</v>
      </c>
      <c r="I22" s="135"/>
      <c r="J22" s="135"/>
      <c r="K22" s="113">
        <f t="shared" si="0"/>
        <v>0</v>
      </c>
      <c r="L22" s="41">
        <f t="shared" si="1"/>
        <v>0</v>
      </c>
      <c r="M22" s="110">
        <f t="shared" si="2"/>
        <v>0</v>
      </c>
      <c r="N22" s="110">
        <f t="shared" si="3"/>
        <v>0</v>
      </c>
      <c r="O22" s="110">
        <f t="shared" si="4"/>
        <v>0</v>
      </c>
      <c r="P22" s="111">
        <f t="shared" si="5"/>
        <v>0</v>
      </c>
      <c r="Q22" s="61" t="s">
        <v>47</v>
      </c>
    </row>
    <row r="23" spans="1:17" ht="22.5" x14ac:dyDescent="0.2">
      <c r="A23" s="36">
        <v>9</v>
      </c>
      <c r="B23" s="24" t="s">
        <v>233</v>
      </c>
      <c r="C23" s="165" t="s">
        <v>236</v>
      </c>
      <c r="D23" s="144" t="s">
        <v>142</v>
      </c>
      <c r="E23" s="164">
        <v>1</v>
      </c>
      <c r="F23" s="41"/>
      <c r="G23" s="147"/>
      <c r="H23" s="110">
        <f t="shared" si="6"/>
        <v>0</v>
      </c>
      <c r="I23" s="135"/>
      <c r="J23" s="135"/>
      <c r="K23" s="113">
        <f t="shared" si="0"/>
        <v>0</v>
      </c>
      <c r="L23" s="41">
        <f t="shared" si="1"/>
        <v>0</v>
      </c>
      <c r="M23" s="110">
        <f t="shared" si="2"/>
        <v>0</v>
      </c>
      <c r="N23" s="110">
        <f t="shared" si="3"/>
        <v>0</v>
      </c>
      <c r="O23" s="110">
        <f t="shared" si="4"/>
        <v>0</v>
      </c>
      <c r="P23" s="111">
        <f t="shared" si="5"/>
        <v>0</v>
      </c>
      <c r="Q23" s="61" t="s">
        <v>47</v>
      </c>
    </row>
    <row r="24" spans="1:17" ht="22.5" x14ac:dyDescent="0.2">
      <c r="A24" s="36">
        <v>10</v>
      </c>
      <c r="B24" s="24" t="s">
        <v>233</v>
      </c>
      <c r="C24" s="165" t="s">
        <v>421</v>
      </c>
      <c r="D24" s="144" t="s">
        <v>142</v>
      </c>
      <c r="E24" s="164">
        <v>50</v>
      </c>
      <c r="F24" s="41"/>
      <c r="G24" s="147"/>
      <c r="H24" s="110">
        <f t="shared" si="6"/>
        <v>0</v>
      </c>
      <c r="I24" s="135"/>
      <c r="J24" s="135"/>
      <c r="K24" s="113">
        <f t="shared" si="0"/>
        <v>0</v>
      </c>
      <c r="L24" s="41">
        <f t="shared" si="1"/>
        <v>0</v>
      </c>
      <c r="M24" s="110">
        <f t="shared" si="2"/>
        <v>0</v>
      </c>
      <c r="N24" s="110">
        <f t="shared" si="3"/>
        <v>0</v>
      </c>
      <c r="O24" s="110">
        <f t="shared" si="4"/>
        <v>0</v>
      </c>
      <c r="P24" s="111">
        <f t="shared" si="5"/>
        <v>0</v>
      </c>
      <c r="Q24" s="61" t="s">
        <v>47</v>
      </c>
    </row>
    <row r="25" spans="1:17" ht="22.5" x14ac:dyDescent="0.2">
      <c r="A25" s="36">
        <v>11</v>
      </c>
      <c r="B25" s="24" t="s">
        <v>233</v>
      </c>
      <c r="C25" s="165" t="s">
        <v>422</v>
      </c>
      <c r="D25" s="144" t="s">
        <v>142</v>
      </c>
      <c r="E25" s="164">
        <v>30</v>
      </c>
      <c r="F25" s="41"/>
      <c r="G25" s="147"/>
      <c r="H25" s="110">
        <f t="shared" si="6"/>
        <v>0</v>
      </c>
      <c r="I25" s="135"/>
      <c r="J25" s="135"/>
      <c r="K25" s="113">
        <f t="shared" si="0"/>
        <v>0</v>
      </c>
      <c r="L25" s="41">
        <f t="shared" si="1"/>
        <v>0</v>
      </c>
      <c r="M25" s="110">
        <f t="shared" si="2"/>
        <v>0</v>
      </c>
      <c r="N25" s="110">
        <f t="shared" si="3"/>
        <v>0</v>
      </c>
      <c r="O25" s="110">
        <f t="shared" si="4"/>
        <v>0</v>
      </c>
      <c r="P25" s="111">
        <f t="shared" si="5"/>
        <v>0</v>
      </c>
      <c r="Q25" s="61" t="s">
        <v>47</v>
      </c>
    </row>
    <row r="26" spans="1:17" ht="22.5" x14ac:dyDescent="0.2">
      <c r="A26" s="36">
        <v>12</v>
      </c>
      <c r="B26" s="24" t="s">
        <v>233</v>
      </c>
      <c r="C26" s="165" t="s">
        <v>237</v>
      </c>
      <c r="D26" s="144" t="s">
        <v>142</v>
      </c>
      <c r="E26" s="164">
        <v>18</v>
      </c>
      <c r="F26" s="41"/>
      <c r="G26" s="147"/>
      <c r="H26" s="110">
        <f t="shared" si="6"/>
        <v>0</v>
      </c>
      <c r="I26" s="135"/>
      <c r="J26" s="135"/>
      <c r="K26" s="113">
        <f t="shared" si="0"/>
        <v>0</v>
      </c>
      <c r="L26" s="41">
        <f t="shared" si="1"/>
        <v>0</v>
      </c>
      <c r="M26" s="110">
        <f t="shared" si="2"/>
        <v>0</v>
      </c>
      <c r="N26" s="110">
        <f t="shared" si="3"/>
        <v>0</v>
      </c>
      <c r="O26" s="110">
        <f t="shared" si="4"/>
        <v>0</v>
      </c>
      <c r="P26" s="111">
        <f t="shared" si="5"/>
        <v>0</v>
      </c>
      <c r="Q26" s="61" t="s">
        <v>47</v>
      </c>
    </row>
    <row r="27" spans="1:17" ht="22.5" x14ac:dyDescent="0.2">
      <c r="A27" s="36">
        <v>13</v>
      </c>
      <c r="B27" s="24" t="s">
        <v>233</v>
      </c>
      <c r="C27" s="165" t="s">
        <v>238</v>
      </c>
      <c r="D27" s="144" t="s">
        <v>142</v>
      </c>
      <c r="E27" s="164">
        <v>6</v>
      </c>
      <c r="F27" s="41"/>
      <c r="G27" s="147"/>
      <c r="H27" s="110">
        <f t="shared" si="6"/>
        <v>0</v>
      </c>
      <c r="I27" s="135"/>
      <c r="J27" s="135"/>
      <c r="K27" s="113">
        <f t="shared" si="0"/>
        <v>0</v>
      </c>
      <c r="L27" s="41">
        <f t="shared" si="1"/>
        <v>0</v>
      </c>
      <c r="M27" s="110">
        <f t="shared" si="2"/>
        <v>0</v>
      </c>
      <c r="N27" s="110">
        <f t="shared" si="3"/>
        <v>0</v>
      </c>
      <c r="O27" s="110">
        <f t="shared" si="4"/>
        <v>0</v>
      </c>
      <c r="P27" s="111">
        <f t="shared" si="5"/>
        <v>0</v>
      </c>
      <c r="Q27" s="61" t="s">
        <v>47</v>
      </c>
    </row>
    <row r="28" spans="1:17" ht="22.5" x14ac:dyDescent="0.2">
      <c r="A28" s="36">
        <v>14</v>
      </c>
      <c r="B28" s="24" t="s">
        <v>233</v>
      </c>
      <c r="C28" s="165" t="s">
        <v>239</v>
      </c>
      <c r="D28" s="144" t="s">
        <v>142</v>
      </c>
      <c r="E28" s="164">
        <v>6</v>
      </c>
      <c r="F28" s="41"/>
      <c r="G28" s="147"/>
      <c r="H28" s="110">
        <f t="shared" si="6"/>
        <v>0</v>
      </c>
      <c r="I28" s="135"/>
      <c r="J28" s="135"/>
      <c r="K28" s="113">
        <f t="shared" si="0"/>
        <v>0</v>
      </c>
      <c r="L28" s="41">
        <f t="shared" si="1"/>
        <v>0</v>
      </c>
      <c r="M28" s="110">
        <f t="shared" si="2"/>
        <v>0</v>
      </c>
      <c r="N28" s="110">
        <f t="shared" si="3"/>
        <v>0</v>
      </c>
      <c r="O28" s="110">
        <f t="shared" si="4"/>
        <v>0</v>
      </c>
      <c r="P28" s="111">
        <f t="shared" si="5"/>
        <v>0</v>
      </c>
      <c r="Q28" s="61" t="s">
        <v>47</v>
      </c>
    </row>
    <row r="29" spans="1:17" ht="22.5" x14ac:dyDescent="0.2">
      <c r="A29" s="36">
        <v>15</v>
      </c>
      <c r="B29" s="24" t="s">
        <v>233</v>
      </c>
      <c r="C29" s="165" t="s">
        <v>423</v>
      </c>
      <c r="D29" s="144" t="s">
        <v>208</v>
      </c>
      <c r="E29" s="164">
        <v>16</v>
      </c>
      <c r="F29" s="41"/>
      <c r="G29" s="147"/>
      <c r="H29" s="110">
        <f t="shared" si="6"/>
        <v>0</v>
      </c>
      <c r="I29" s="135"/>
      <c r="J29" s="135"/>
      <c r="K29" s="113">
        <f t="shared" si="0"/>
        <v>0</v>
      </c>
      <c r="L29" s="41">
        <f t="shared" si="1"/>
        <v>0</v>
      </c>
      <c r="M29" s="110">
        <f t="shared" si="2"/>
        <v>0</v>
      </c>
      <c r="N29" s="110">
        <f t="shared" si="3"/>
        <v>0</v>
      </c>
      <c r="O29" s="110">
        <f t="shared" si="4"/>
        <v>0</v>
      </c>
      <c r="P29" s="111">
        <f t="shared" si="5"/>
        <v>0</v>
      </c>
      <c r="Q29" s="61" t="s">
        <v>47</v>
      </c>
    </row>
    <row r="30" spans="1:17" ht="22.5" x14ac:dyDescent="0.2">
      <c r="A30" s="36">
        <v>16</v>
      </c>
      <c r="B30" s="24" t="s">
        <v>233</v>
      </c>
      <c r="C30" s="165" t="s">
        <v>240</v>
      </c>
      <c r="D30" s="144" t="s">
        <v>142</v>
      </c>
      <c r="E30" s="164">
        <v>1</v>
      </c>
      <c r="F30" s="41"/>
      <c r="G30" s="147"/>
      <c r="H30" s="110">
        <f t="shared" si="6"/>
        <v>0</v>
      </c>
      <c r="I30" s="135"/>
      <c r="J30" s="135"/>
      <c r="K30" s="113">
        <f t="shared" si="0"/>
        <v>0</v>
      </c>
      <c r="L30" s="41">
        <f t="shared" si="1"/>
        <v>0</v>
      </c>
      <c r="M30" s="110">
        <f t="shared" si="2"/>
        <v>0</v>
      </c>
      <c r="N30" s="110">
        <f t="shared" si="3"/>
        <v>0</v>
      </c>
      <c r="O30" s="110">
        <f t="shared" si="4"/>
        <v>0</v>
      </c>
      <c r="P30" s="111">
        <f t="shared" si="5"/>
        <v>0</v>
      </c>
      <c r="Q30" s="61" t="s">
        <v>47</v>
      </c>
    </row>
    <row r="31" spans="1:17" x14ac:dyDescent="0.2">
      <c r="A31" s="36">
        <v>17</v>
      </c>
      <c r="B31" s="72"/>
      <c r="C31" s="149" t="s">
        <v>241</v>
      </c>
      <c r="D31" s="24"/>
      <c r="E31" s="46"/>
      <c r="F31" s="41"/>
      <c r="G31" s="135"/>
      <c r="H31" s="110">
        <f t="shared" si="6"/>
        <v>0</v>
      </c>
      <c r="I31" s="135"/>
      <c r="J31" s="135"/>
      <c r="K31" s="113">
        <f t="shared" si="0"/>
        <v>0</v>
      </c>
      <c r="L31" s="41">
        <f t="shared" si="1"/>
        <v>0</v>
      </c>
      <c r="M31" s="110">
        <f t="shared" si="2"/>
        <v>0</v>
      </c>
      <c r="N31" s="110">
        <f t="shared" si="3"/>
        <v>0</v>
      </c>
      <c r="O31" s="110">
        <f t="shared" si="4"/>
        <v>0</v>
      </c>
      <c r="P31" s="111">
        <f t="shared" si="5"/>
        <v>0</v>
      </c>
      <c r="Q31" s="61"/>
    </row>
    <row r="32" spans="1:17" ht="22.5" x14ac:dyDescent="0.2">
      <c r="A32" s="36">
        <v>18</v>
      </c>
      <c r="B32" s="24" t="s">
        <v>233</v>
      </c>
      <c r="C32" s="165" t="s">
        <v>242</v>
      </c>
      <c r="D32" s="144" t="s">
        <v>208</v>
      </c>
      <c r="E32" s="164">
        <v>19</v>
      </c>
      <c r="F32" s="166"/>
      <c r="G32" s="147"/>
      <c r="H32" s="110">
        <f t="shared" si="6"/>
        <v>0</v>
      </c>
      <c r="I32" s="135"/>
      <c r="J32" s="135"/>
      <c r="K32" s="113">
        <f t="shared" si="0"/>
        <v>0</v>
      </c>
      <c r="L32" s="41">
        <f t="shared" si="1"/>
        <v>0</v>
      </c>
      <c r="M32" s="110">
        <f t="shared" si="2"/>
        <v>0</v>
      </c>
      <c r="N32" s="110">
        <f t="shared" si="3"/>
        <v>0</v>
      </c>
      <c r="O32" s="110">
        <f t="shared" si="4"/>
        <v>0</v>
      </c>
      <c r="P32" s="111">
        <f t="shared" si="5"/>
        <v>0</v>
      </c>
      <c r="Q32" s="61" t="s">
        <v>47</v>
      </c>
    </row>
    <row r="33" spans="1:17" ht="22.5" x14ac:dyDescent="0.2">
      <c r="A33" s="36">
        <v>19</v>
      </c>
      <c r="B33" s="24" t="s">
        <v>233</v>
      </c>
      <c r="C33" s="165" t="s">
        <v>243</v>
      </c>
      <c r="D33" s="144" t="s">
        <v>76</v>
      </c>
      <c r="E33" s="164">
        <v>10</v>
      </c>
      <c r="F33" s="166"/>
      <c r="G33" s="147"/>
      <c r="H33" s="110">
        <f t="shared" si="6"/>
        <v>0</v>
      </c>
      <c r="I33" s="135"/>
      <c r="J33" s="135"/>
      <c r="K33" s="113">
        <f t="shared" si="0"/>
        <v>0</v>
      </c>
      <c r="L33" s="41">
        <f t="shared" si="1"/>
        <v>0</v>
      </c>
      <c r="M33" s="110">
        <f t="shared" si="2"/>
        <v>0</v>
      </c>
      <c r="N33" s="110">
        <f t="shared" si="3"/>
        <v>0</v>
      </c>
      <c r="O33" s="110">
        <f t="shared" si="4"/>
        <v>0</v>
      </c>
      <c r="P33" s="111">
        <f t="shared" si="5"/>
        <v>0</v>
      </c>
      <c r="Q33" s="61" t="s">
        <v>47</v>
      </c>
    </row>
    <row r="34" spans="1:17" ht="22.5" x14ac:dyDescent="0.2">
      <c r="A34" s="36">
        <v>20</v>
      </c>
      <c r="B34" s="24" t="s">
        <v>233</v>
      </c>
      <c r="C34" s="165" t="s">
        <v>244</v>
      </c>
      <c r="D34" s="144" t="s">
        <v>160</v>
      </c>
      <c r="E34" s="164">
        <v>18</v>
      </c>
      <c r="F34" s="166"/>
      <c r="G34" s="147"/>
      <c r="H34" s="110">
        <f t="shared" si="6"/>
        <v>0</v>
      </c>
      <c r="I34" s="135"/>
      <c r="J34" s="135"/>
      <c r="K34" s="113">
        <f t="shared" si="0"/>
        <v>0</v>
      </c>
      <c r="L34" s="41">
        <f t="shared" si="1"/>
        <v>0</v>
      </c>
      <c r="M34" s="110">
        <f t="shared" si="2"/>
        <v>0</v>
      </c>
      <c r="N34" s="110">
        <f t="shared" si="3"/>
        <v>0</v>
      </c>
      <c r="O34" s="110">
        <f t="shared" si="4"/>
        <v>0</v>
      </c>
      <c r="P34" s="111">
        <f t="shared" si="5"/>
        <v>0</v>
      </c>
      <c r="Q34" s="61" t="s">
        <v>47</v>
      </c>
    </row>
    <row r="35" spans="1:17" ht="22.5" x14ac:dyDescent="0.2">
      <c r="A35" s="36">
        <v>21</v>
      </c>
      <c r="B35" s="24" t="s">
        <v>233</v>
      </c>
      <c r="C35" s="165" t="s">
        <v>424</v>
      </c>
      <c r="D35" s="144" t="s">
        <v>246</v>
      </c>
      <c r="E35" s="164">
        <v>1</v>
      </c>
      <c r="F35" s="166"/>
      <c r="G35" s="147"/>
      <c r="H35" s="110">
        <f t="shared" si="6"/>
        <v>0</v>
      </c>
      <c r="I35" s="135"/>
      <c r="J35" s="135"/>
      <c r="K35" s="113">
        <f t="shared" si="0"/>
        <v>0</v>
      </c>
      <c r="L35" s="41">
        <f t="shared" si="1"/>
        <v>0</v>
      </c>
      <c r="M35" s="110">
        <f t="shared" si="2"/>
        <v>0</v>
      </c>
      <c r="N35" s="110">
        <f t="shared" si="3"/>
        <v>0</v>
      </c>
      <c r="O35" s="110">
        <f t="shared" si="4"/>
        <v>0</v>
      </c>
      <c r="P35" s="111">
        <f t="shared" si="5"/>
        <v>0</v>
      </c>
      <c r="Q35" s="61" t="s">
        <v>47</v>
      </c>
    </row>
    <row r="36" spans="1:17" ht="22.5" x14ac:dyDescent="0.2">
      <c r="A36" s="36">
        <v>22</v>
      </c>
      <c r="B36" s="24" t="s">
        <v>233</v>
      </c>
      <c r="C36" s="165" t="s">
        <v>245</v>
      </c>
      <c r="D36" s="144" t="s">
        <v>246</v>
      </c>
      <c r="E36" s="164">
        <v>1</v>
      </c>
      <c r="F36" s="166"/>
      <c r="G36" s="147"/>
      <c r="H36" s="110">
        <f t="shared" ref="H36" si="21">F36*G36</f>
        <v>0</v>
      </c>
      <c r="I36" s="135"/>
      <c r="J36" s="135"/>
      <c r="K36" s="113">
        <f t="shared" ref="K36" si="22">SUM(H36:J36)</f>
        <v>0</v>
      </c>
      <c r="L36" s="41">
        <f t="shared" ref="L36" si="23">E36*F36</f>
        <v>0</v>
      </c>
      <c r="M36" s="110">
        <f t="shared" ref="M36" si="24">H36*E36</f>
        <v>0</v>
      </c>
      <c r="N36" s="110">
        <f t="shared" ref="N36" si="25">I36*E36</f>
        <v>0</v>
      </c>
      <c r="O36" s="110">
        <f t="shared" ref="O36" si="26">J36*E36</f>
        <v>0</v>
      </c>
      <c r="P36" s="111">
        <f t="shared" ref="P36" si="27">SUM(M36:O36)</f>
        <v>0</v>
      </c>
      <c r="Q36" s="61" t="s">
        <v>47</v>
      </c>
    </row>
    <row r="37" spans="1:17" ht="22.5" x14ac:dyDescent="0.2">
      <c r="A37" s="36">
        <v>23</v>
      </c>
      <c r="B37" s="24" t="s">
        <v>233</v>
      </c>
      <c r="C37" s="165" t="s">
        <v>247</v>
      </c>
      <c r="D37" s="144" t="s">
        <v>246</v>
      </c>
      <c r="E37" s="164">
        <v>1</v>
      </c>
      <c r="F37" s="166"/>
      <c r="G37" s="147"/>
      <c r="H37" s="110">
        <f t="shared" si="6"/>
        <v>0</v>
      </c>
      <c r="I37" s="135"/>
      <c r="J37" s="135"/>
      <c r="K37" s="113">
        <f t="shared" si="0"/>
        <v>0</v>
      </c>
      <c r="L37" s="41">
        <f t="shared" si="1"/>
        <v>0</v>
      </c>
      <c r="M37" s="110">
        <f t="shared" si="2"/>
        <v>0</v>
      </c>
      <c r="N37" s="110">
        <f t="shared" si="3"/>
        <v>0</v>
      </c>
      <c r="O37" s="110">
        <f t="shared" si="4"/>
        <v>0</v>
      </c>
      <c r="P37" s="111">
        <f t="shared" si="5"/>
        <v>0</v>
      </c>
      <c r="Q37" s="61" t="s">
        <v>47</v>
      </c>
    </row>
    <row r="38" spans="1:17" ht="12" customHeight="1" thickBot="1" x14ac:dyDescent="0.25">
      <c r="A38" s="286" t="s">
        <v>62</v>
      </c>
      <c r="B38" s="287"/>
      <c r="C38" s="287"/>
      <c r="D38" s="287"/>
      <c r="E38" s="287"/>
      <c r="F38" s="287"/>
      <c r="G38" s="287"/>
      <c r="H38" s="287"/>
      <c r="I38" s="287"/>
      <c r="J38" s="287"/>
      <c r="K38" s="288"/>
      <c r="L38" s="127">
        <f>SUM(L14:L37)</f>
        <v>0</v>
      </c>
      <c r="M38" s="128">
        <f>SUM(M14:M37)</f>
        <v>0</v>
      </c>
      <c r="N38" s="128">
        <f>SUM(N14:N37)</f>
        <v>0</v>
      </c>
      <c r="O38" s="128">
        <f>SUM(O14:O37)</f>
        <v>0</v>
      </c>
      <c r="P38" s="129">
        <f>SUM(P14:P37)</f>
        <v>0</v>
      </c>
    </row>
    <row r="39" spans="1:17" x14ac:dyDescent="0.2">
      <c r="A39" s="16"/>
      <c r="B39" s="16"/>
      <c r="C39" s="16"/>
      <c r="D39" s="16"/>
      <c r="E39" s="16"/>
      <c r="F39" s="16"/>
      <c r="G39" s="16"/>
      <c r="H39" s="16"/>
      <c r="I39" s="16"/>
      <c r="J39" s="16"/>
      <c r="K39" s="16"/>
      <c r="L39" s="16"/>
      <c r="M39" s="16"/>
      <c r="N39" s="16"/>
      <c r="O39" s="16"/>
      <c r="P39" s="16"/>
    </row>
    <row r="40" spans="1:17" x14ac:dyDescent="0.2">
      <c r="A40" s="16"/>
      <c r="B40" s="16"/>
      <c r="C40" s="16"/>
      <c r="D40" s="16"/>
      <c r="E40" s="16"/>
      <c r="F40" s="16"/>
      <c r="G40" s="16"/>
      <c r="H40" s="16"/>
      <c r="I40" s="16"/>
      <c r="J40" s="16"/>
      <c r="K40" s="16"/>
      <c r="L40" s="16"/>
      <c r="M40" s="16"/>
      <c r="N40" s="16"/>
      <c r="O40" s="16"/>
      <c r="P40" s="16"/>
    </row>
    <row r="41" spans="1:17" x14ac:dyDescent="0.2">
      <c r="A41" s="1" t="s">
        <v>14</v>
      </c>
      <c r="B41" s="16"/>
      <c r="C41" s="289">
        <f>'Kops n'!C36:H36</f>
        <v>0</v>
      </c>
      <c r="D41" s="289"/>
      <c r="E41" s="289"/>
      <c r="F41" s="289"/>
      <c r="G41" s="289"/>
      <c r="H41" s="289"/>
      <c r="I41" s="16"/>
      <c r="J41" s="16"/>
      <c r="K41" s="16"/>
      <c r="L41" s="16"/>
      <c r="M41" s="16"/>
      <c r="N41" s="16"/>
      <c r="O41" s="16"/>
      <c r="P41" s="16"/>
    </row>
    <row r="42" spans="1:17" x14ac:dyDescent="0.2">
      <c r="A42" s="16"/>
      <c r="B42" s="16"/>
      <c r="C42" s="215" t="s">
        <v>15</v>
      </c>
      <c r="D42" s="215"/>
      <c r="E42" s="215"/>
      <c r="F42" s="215"/>
      <c r="G42" s="215"/>
      <c r="H42" s="215"/>
      <c r="I42" s="16"/>
      <c r="J42" s="16"/>
      <c r="K42" s="16"/>
      <c r="L42" s="16"/>
      <c r="M42" s="16"/>
      <c r="N42" s="16"/>
      <c r="O42" s="16"/>
      <c r="P42" s="16"/>
    </row>
    <row r="43" spans="1:17" x14ac:dyDescent="0.2">
      <c r="A43" s="16"/>
      <c r="B43" s="16"/>
      <c r="C43" s="16"/>
      <c r="D43" s="16"/>
      <c r="E43" s="16"/>
      <c r="F43" s="16"/>
      <c r="G43" s="16"/>
      <c r="H43" s="16"/>
      <c r="I43" s="16"/>
      <c r="J43" s="16"/>
      <c r="K43" s="16"/>
      <c r="L43" s="16"/>
      <c r="M43" s="16"/>
      <c r="N43" s="16"/>
      <c r="O43" s="16"/>
      <c r="P43" s="16"/>
    </row>
    <row r="44" spans="1:17" x14ac:dyDescent="0.2">
      <c r="A44" s="237" t="str">
        <f>'Kops n'!A39:D39</f>
        <v>Tāme sastādīta 2023. gada __. __________</v>
      </c>
      <c r="B44" s="238"/>
      <c r="C44" s="238"/>
      <c r="D44" s="238"/>
      <c r="E44" s="16"/>
      <c r="F44" s="16"/>
      <c r="G44" s="16"/>
      <c r="H44" s="16"/>
      <c r="I44" s="16"/>
      <c r="J44" s="16"/>
      <c r="K44" s="16"/>
      <c r="L44" s="16"/>
      <c r="M44" s="16"/>
      <c r="N44" s="16"/>
      <c r="O44" s="16"/>
      <c r="P44" s="16"/>
    </row>
    <row r="45" spans="1:17" x14ac:dyDescent="0.2">
      <c r="A45" s="16"/>
      <c r="B45" s="16"/>
      <c r="C45" s="16"/>
      <c r="D45" s="16"/>
      <c r="E45" s="16"/>
      <c r="F45" s="16"/>
      <c r="G45" s="16"/>
      <c r="H45" s="16"/>
      <c r="I45" s="16"/>
      <c r="J45" s="16"/>
      <c r="K45" s="16"/>
      <c r="L45" s="16"/>
      <c r="M45" s="16"/>
      <c r="N45" s="16"/>
      <c r="O45" s="16"/>
      <c r="P45" s="16"/>
    </row>
    <row r="46" spans="1:17" x14ac:dyDescent="0.2">
      <c r="A46" s="1" t="s">
        <v>41</v>
      </c>
      <c r="B46" s="16"/>
      <c r="C46" s="289">
        <f>'Kops n'!C41:H41</f>
        <v>0</v>
      </c>
      <c r="D46" s="289"/>
      <c r="E46" s="289"/>
      <c r="F46" s="289"/>
      <c r="G46" s="289"/>
      <c r="H46" s="289"/>
      <c r="I46" s="16"/>
      <c r="J46" s="16"/>
      <c r="K46" s="16"/>
      <c r="L46" s="16"/>
      <c r="M46" s="16"/>
      <c r="N46" s="16"/>
      <c r="O46" s="16"/>
      <c r="P46" s="16"/>
    </row>
    <row r="47" spans="1:17" x14ac:dyDescent="0.2">
      <c r="A47" s="16"/>
      <c r="B47" s="16"/>
      <c r="C47" s="215" t="s">
        <v>15</v>
      </c>
      <c r="D47" s="215"/>
      <c r="E47" s="215"/>
      <c r="F47" s="215"/>
      <c r="G47" s="215"/>
      <c r="H47" s="215"/>
      <c r="I47" s="16"/>
      <c r="J47" s="16"/>
      <c r="K47" s="16"/>
      <c r="L47" s="16"/>
      <c r="M47" s="16"/>
      <c r="N47" s="16"/>
      <c r="O47" s="16"/>
      <c r="P47" s="16"/>
    </row>
    <row r="48" spans="1:17" x14ac:dyDescent="0.2">
      <c r="A48" s="16"/>
      <c r="B48" s="16"/>
      <c r="C48" s="16"/>
      <c r="D48" s="16"/>
      <c r="E48" s="16"/>
      <c r="F48" s="16"/>
      <c r="G48" s="16"/>
      <c r="H48" s="16"/>
      <c r="I48" s="16"/>
      <c r="J48" s="16"/>
      <c r="K48" s="16"/>
      <c r="L48" s="16"/>
      <c r="M48" s="16"/>
      <c r="N48" s="16"/>
      <c r="O48" s="16"/>
      <c r="P48" s="16"/>
    </row>
    <row r="49" spans="1:16" x14ac:dyDescent="0.2">
      <c r="A49" s="78" t="s">
        <v>16</v>
      </c>
      <c r="B49" s="42"/>
      <c r="C49" s="84">
        <f>'Kops n'!C44</f>
        <v>0</v>
      </c>
      <c r="D49" s="42"/>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7:H47"/>
    <mergeCell ref="C4:I4"/>
    <mergeCell ref="F12:K12"/>
    <mergeCell ref="A9:F9"/>
    <mergeCell ref="J9:M9"/>
    <mergeCell ref="D8:L8"/>
    <mergeCell ref="A38:K38"/>
    <mergeCell ref="C41:H41"/>
    <mergeCell ref="C42:H42"/>
    <mergeCell ref="A44:D44"/>
    <mergeCell ref="C46:H46"/>
  </mergeCells>
  <conditionalFormatting sqref="A9:F9">
    <cfRule type="containsText" dxfId="75"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A38:K38">
    <cfRule type="containsText" dxfId="74" priority="12" operator="containsText" text="Tiešās izmaksas kopā, t. sk. darba devēja sociālais nodoklis __.__% ">
      <formula>NOT(ISERROR(SEARCH("Tiešās izmaksas kopā, t. sk. darba devēja sociālais nodoklis __.__% ",A38)))</formula>
    </cfRule>
  </conditionalFormatting>
  <conditionalFormatting sqref="C32:F37">
    <cfRule type="cellIs" dxfId="73" priority="6" operator="equal">
      <formula>0</formula>
    </cfRule>
  </conditionalFormatting>
  <conditionalFormatting sqref="C41:H41">
    <cfRule type="cellIs" dxfId="72" priority="20" operator="equal">
      <formula>0</formula>
    </cfRule>
  </conditionalFormatting>
  <conditionalFormatting sqref="C46:H46">
    <cfRule type="cellIs" dxfId="71" priority="21" operator="equal">
      <formula>0</formula>
    </cfRule>
  </conditionalFormatting>
  <conditionalFormatting sqref="C2:I2">
    <cfRule type="cellIs" dxfId="70" priority="26" operator="equal">
      <formula>0</formula>
    </cfRule>
  </conditionalFormatting>
  <conditionalFormatting sqref="C4:I4">
    <cfRule type="cellIs" dxfId="69" priority="18" operator="equal">
      <formula>0</formula>
    </cfRule>
  </conditionalFormatting>
  <conditionalFormatting sqref="D1">
    <cfRule type="cellIs" dxfId="68" priority="14" operator="equal">
      <formula>0</formula>
    </cfRule>
  </conditionalFormatting>
  <conditionalFormatting sqref="D5:L8 H14:H37 K14:P37">
    <cfRule type="cellIs" dxfId="67" priority="15" operator="equal">
      <formula>0</formula>
    </cfRule>
  </conditionalFormatting>
  <conditionalFormatting sqref="F32:F37">
    <cfRule type="cellIs" dxfId="66" priority="5" operator="equal">
      <formula>0</formula>
    </cfRule>
  </conditionalFormatting>
  <conditionalFormatting sqref="G32:G37">
    <cfRule type="cellIs" dxfId="65" priority="4" operator="equal">
      <formula>0</formula>
    </cfRule>
  </conditionalFormatting>
  <conditionalFormatting sqref="I14:J37 C14:G31 A14:B37 Q14:Q37">
    <cfRule type="cellIs" dxfId="64" priority="7" operator="equal">
      <formula>0</formula>
    </cfRule>
  </conditionalFormatting>
  <conditionalFormatting sqref="I32:J37">
    <cfRule type="cellIs" dxfId="63" priority="1" operator="equal">
      <formula>0</formula>
    </cfRule>
  </conditionalFormatting>
  <conditionalFormatting sqref="L38:P38">
    <cfRule type="cellIs" dxfId="62" priority="19" operator="equal">
      <formula>0</formula>
    </cfRule>
  </conditionalFormatting>
  <conditionalFormatting sqref="N9:O9">
    <cfRule type="cellIs" dxfId="61" priority="29" operator="equal">
      <formula>0</formula>
    </cfRule>
  </conditionalFormatting>
  <dataValidations count="1">
    <dataValidation type="list" allowBlank="1" showInputMessage="1" showErrorMessage="1" sqref="Q14:Q37"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3" operator="containsText" id="{B195B4F8-6F29-4EFD-9DCC-5C741641B7DC}">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22" operator="containsText" id="{E522233B-B020-4488-9289-B28CB884EB33}">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43"/>
  <sheetViews>
    <sheetView workbookViewId="0">
      <selection activeCell="A31" sqref="A31: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'11a+c+n'!D1</f>
        <v>11</v>
      </c>
      <c r="E1" s="22"/>
      <c r="F1" s="22"/>
      <c r="G1" s="22"/>
      <c r="H1" s="22"/>
      <c r="I1" s="22"/>
      <c r="J1" s="22"/>
      <c r="N1" s="26"/>
      <c r="O1" s="27"/>
      <c r="P1" s="28"/>
    </row>
    <row r="2" spans="1:16" x14ac:dyDescent="0.2">
      <c r="A2" s="29"/>
      <c r="B2" s="29"/>
      <c r="C2" s="301" t="str">
        <f>'11a+c+n'!C2:I2</f>
        <v>Ārējie elektrības tīkli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'11a+c+n'!A9</f>
        <v>Tāme sastādīta  2023. gada tirgus cenās, pamatojoties uz ELT daļas rasējumiem</v>
      </c>
      <c r="B9" s="298"/>
      <c r="C9" s="298"/>
      <c r="D9" s="298"/>
      <c r="E9" s="298"/>
      <c r="F9" s="298"/>
      <c r="G9" s="31"/>
      <c r="H9" s="31"/>
      <c r="I9" s="31"/>
      <c r="J9" s="299" t="s">
        <v>45</v>
      </c>
      <c r="K9" s="299"/>
      <c r="L9" s="299"/>
      <c r="M9" s="299"/>
      <c r="N9" s="300">
        <f>P31</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izmaksas",IF('11a+c+n'!$Q14="A",'11a+c+n'!B14,0),0)</f>
        <v>0</v>
      </c>
      <c r="C14" s="23">
        <f>IF($C$4="Attiecināmās izmaksas",IF('11a+c+n'!$Q14="A",'11a+c+n'!C14,0),0)</f>
        <v>0</v>
      </c>
      <c r="D14" s="23">
        <f>IF($C$4="Attiecināmās izmaksas",IF('11a+c+n'!$Q14="A",'11a+c+n'!D14,0),0)</f>
        <v>0</v>
      </c>
      <c r="E14" s="45"/>
      <c r="F14" s="63"/>
      <c r="G14" s="114"/>
      <c r="H14" s="114">
        <f>IF($C$4="Attiecināmās izmaksas",IF('11a+c+n'!$Q14="A",'11a+c+n'!H14,0),0)</f>
        <v>0</v>
      </c>
      <c r="I14" s="114"/>
      <c r="J14" s="114"/>
      <c r="K14" s="115">
        <f>IF($C$4="Attiecināmās izmaksas",IF('11a+c+n'!$Q14="A",'11a+c+n'!K14,0),0)</f>
        <v>0</v>
      </c>
      <c r="L14" s="63">
        <f>IF($C$4="Attiecināmās izmaksas",IF('11a+c+n'!$Q14="A",'11a+c+n'!L14,0),0)</f>
        <v>0</v>
      </c>
      <c r="M14" s="114">
        <f>IF($C$4="Attiecināmās izmaksas",IF('11a+c+n'!$Q14="A",'11a+c+n'!M14,0),0)</f>
        <v>0</v>
      </c>
      <c r="N14" s="114">
        <f>IF($C$4="Attiecināmās izmaksas",IF('11a+c+n'!$Q14="A",'11a+c+n'!N14,0),0)</f>
        <v>0</v>
      </c>
      <c r="O14" s="114">
        <f>IF($C$4="Attiecināmās izmaksas",IF('11a+c+n'!$Q14="A",'11a+c+n'!O14,0),0)</f>
        <v>0</v>
      </c>
      <c r="P14" s="115">
        <f>IF($C$4="Attiecināmās izmaksas",IF('11a+c+n'!$Q14="A",'11a+c+n'!P14,0),0)</f>
        <v>0</v>
      </c>
    </row>
    <row r="15" spans="1:16" x14ac:dyDescent="0.2">
      <c r="A15" s="51">
        <f>IF(P15=0,0,IF(COUNTBLANK(P15)=1,0,COUNTA($P$14:P15)))</f>
        <v>0</v>
      </c>
      <c r="B15" s="24">
        <f>IF($C$4="Attiecināmās izmaksas",IF('11a+c+n'!$Q15="A",'11a+c+n'!B15,0),0)</f>
        <v>0</v>
      </c>
      <c r="C15" s="24">
        <f>IF($C$4="Attiecināmās izmaksas",IF('11a+c+n'!$Q15="A",'11a+c+n'!C15,0),0)</f>
        <v>0</v>
      </c>
      <c r="D15" s="24">
        <f>IF($C$4="Attiecināmās izmaksas",IF('11a+c+n'!$Q15="A",'11a+c+n'!D15,0),0)</f>
        <v>0</v>
      </c>
      <c r="E15" s="46"/>
      <c r="F15" s="65"/>
      <c r="G15" s="116"/>
      <c r="H15" s="116">
        <f>IF($C$4="Attiecināmās izmaksas",IF('11a+c+n'!$Q15="A",'11a+c+n'!H15,0),0)</f>
        <v>0</v>
      </c>
      <c r="I15" s="116"/>
      <c r="J15" s="116"/>
      <c r="K15" s="117">
        <f>IF($C$4="Attiecināmās izmaksas",IF('11a+c+n'!$Q15="A",'11a+c+n'!K15,0),0)</f>
        <v>0</v>
      </c>
      <c r="L15" s="65">
        <f>IF($C$4="Attiecināmās izmaksas",IF('11a+c+n'!$Q15="A",'11a+c+n'!L15,0),0)</f>
        <v>0</v>
      </c>
      <c r="M15" s="116">
        <f>IF($C$4="Attiecināmās izmaksas",IF('11a+c+n'!$Q15="A",'11a+c+n'!M15,0),0)</f>
        <v>0</v>
      </c>
      <c r="N15" s="116">
        <f>IF($C$4="Attiecināmās izmaksas",IF('11a+c+n'!$Q15="A",'11a+c+n'!N15,0),0)</f>
        <v>0</v>
      </c>
      <c r="O15" s="116">
        <f>IF($C$4="Attiecināmās izmaksas",IF('11a+c+n'!$Q15="A",'11a+c+n'!O15,0),0)</f>
        <v>0</v>
      </c>
      <c r="P15" s="117">
        <f>IF($C$4="Attiecināmās izmaksas",IF('11a+c+n'!$Q15="A",'11a+c+n'!P15,0),0)</f>
        <v>0</v>
      </c>
    </row>
    <row r="16" spans="1:16" x14ac:dyDescent="0.2">
      <c r="A16" s="51">
        <f>IF(P16=0,0,IF(COUNTBLANK(P16)=1,0,COUNTA($P$14:P16)))</f>
        <v>0</v>
      </c>
      <c r="B16" s="24">
        <f>IF($C$4="Attiecināmās izmaksas",IF('11a+c+n'!$Q16="A",'11a+c+n'!B16,0),0)</f>
        <v>0</v>
      </c>
      <c r="C16" s="24">
        <f>IF($C$4="Attiecināmās izmaksas",IF('11a+c+n'!$Q16="A",'11a+c+n'!C16,0),0)</f>
        <v>0</v>
      </c>
      <c r="D16" s="24">
        <f>IF($C$4="Attiecināmās izmaksas",IF('11a+c+n'!$Q16="A",'11a+c+n'!D16,0),0)</f>
        <v>0</v>
      </c>
      <c r="E16" s="46"/>
      <c r="F16" s="65"/>
      <c r="G16" s="116"/>
      <c r="H16" s="116">
        <f>IF($C$4="Attiecināmās izmaksas",IF('11a+c+n'!$Q16="A",'11a+c+n'!H16,0),0)</f>
        <v>0</v>
      </c>
      <c r="I16" s="116"/>
      <c r="J16" s="116"/>
      <c r="K16" s="117">
        <f>IF($C$4="Attiecināmās izmaksas",IF('11a+c+n'!$Q16="A",'11a+c+n'!K16,0),0)</f>
        <v>0</v>
      </c>
      <c r="L16" s="65">
        <f>IF($C$4="Attiecināmās izmaksas",IF('11a+c+n'!$Q16="A",'11a+c+n'!L16,0),0)</f>
        <v>0</v>
      </c>
      <c r="M16" s="116">
        <f>IF($C$4="Attiecināmās izmaksas",IF('11a+c+n'!$Q16="A",'11a+c+n'!M16,0),0)</f>
        <v>0</v>
      </c>
      <c r="N16" s="116">
        <f>IF($C$4="Attiecināmās izmaksas",IF('11a+c+n'!$Q16="A",'11a+c+n'!N16,0),0)</f>
        <v>0</v>
      </c>
      <c r="O16" s="116">
        <f>IF($C$4="Attiecināmās izmaksas",IF('11a+c+n'!$Q16="A",'11a+c+n'!O16,0),0)</f>
        <v>0</v>
      </c>
      <c r="P16" s="117">
        <f>IF($C$4="Attiecināmās izmaksas",IF('11a+c+n'!$Q16="A",'11a+c+n'!P16,0),0)</f>
        <v>0</v>
      </c>
    </row>
    <row r="17" spans="1:16" x14ac:dyDescent="0.2">
      <c r="A17" s="51">
        <f>IF(P17=0,0,IF(COUNTBLANK(P17)=1,0,COUNTA($P$14:P17)))</f>
        <v>0</v>
      </c>
      <c r="B17" s="24">
        <f>IF($C$4="Attiecināmās izmaksas",IF('11a+c+n'!$Q17="A",'11a+c+n'!B17,0),0)</f>
        <v>0</v>
      </c>
      <c r="C17" s="24">
        <f>IF($C$4="Attiecināmās izmaksas",IF('11a+c+n'!$Q17="A",'11a+c+n'!C17,0),0)</f>
        <v>0</v>
      </c>
      <c r="D17" s="24">
        <f>IF($C$4="Attiecināmās izmaksas",IF('11a+c+n'!$Q17="A",'11a+c+n'!D17,0),0)</f>
        <v>0</v>
      </c>
      <c r="E17" s="46"/>
      <c r="F17" s="65"/>
      <c r="G17" s="116"/>
      <c r="H17" s="116">
        <f>IF($C$4="Attiecināmās izmaksas",IF('11a+c+n'!$Q17="A",'11a+c+n'!H17,0),0)</f>
        <v>0</v>
      </c>
      <c r="I17" s="116"/>
      <c r="J17" s="116"/>
      <c r="K17" s="117">
        <f>IF($C$4="Attiecināmās izmaksas",IF('11a+c+n'!$Q17="A",'11a+c+n'!K17,0),0)</f>
        <v>0</v>
      </c>
      <c r="L17" s="65">
        <f>IF($C$4="Attiecināmās izmaksas",IF('11a+c+n'!$Q17="A",'11a+c+n'!L17,0),0)</f>
        <v>0</v>
      </c>
      <c r="M17" s="116">
        <f>IF($C$4="Attiecināmās izmaksas",IF('11a+c+n'!$Q17="A",'11a+c+n'!M17,0),0)</f>
        <v>0</v>
      </c>
      <c r="N17" s="116">
        <f>IF($C$4="Attiecināmās izmaksas",IF('11a+c+n'!$Q17="A",'11a+c+n'!N17,0),0)</f>
        <v>0</v>
      </c>
      <c r="O17" s="116">
        <f>IF($C$4="Attiecināmās izmaksas",IF('11a+c+n'!$Q17="A",'11a+c+n'!O17,0),0)</f>
        <v>0</v>
      </c>
      <c r="P17" s="117">
        <f>IF($C$4="Attiecināmās izmaksas",IF('11a+c+n'!$Q17="A",'11a+c+n'!P17,0),0)</f>
        <v>0</v>
      </c>
    </row>
    <row r="18" spans="1:16" x14ac:dyDescent="0.2">
      <c r="A18" s="51">
        <f>IF(P18=0,0,IF(COUNTBLANK(P18)=1,0,COUNTA($P$14:P18)))</f>
        <v>0</v>
      </c>
      <c r="B18" s="24">
        <f>IF($C$4="Attiecināmās izmaksas",IF('11a+c+n'!$Q18="A",'11a+c+n'!B18,0),0)</f>
        <v>0</v>
      </c>
      <c r="C18" s="24">
        <f>IF($C$4="Attiecināmās izmaksas",IF('11a+c+n'!$Q18="A",'11a+c+n'!C18,0),0)</f>
        <v>0</v>
      </c>
      <c r="D18" s="24">
        <f>IF($C$4="Attiecināmās izmaksas",IF('11a+c+n'!$Q18="A",'11a+c+n'!D18,0),0)</f>
        <v>0</v>
      </c>
      <c r="E18" s="46"/>
      <c r="F18" s="65"/>
      <c r="G18" s="116"/>
      <c r="H18" s="116">
        <f>IF($C$4="Attiecināmās izmaksas",IF('11a+c+n'!$Q18="A",'11a+c+n'!H18,0),0)</f>
        <v>0</v>
      </c>
      <c r="I18" s="116"/>
      <c r="J18" s="116"/>
      <c r="K18" s="117">
        <f>IF($C$4="Attiecināmās izmaksas",IF('11a+c+n'!$Q18="A",'11a+c+n'!K18,0),0)</f>
        <v>0</v>
      </c>
      <c r="L18" s="65">
        <f>IF($C$4="Attiecināmās izmaksas",IF('11a+c+n'!$Q18="A",'11a+c+n'!L18,0),0)</f>
        <v>0</v>
      </c>
      <c r="M18" s="116">
        <f>IF($C$4="Attiecināmās izmaksas",IF('11a+c+n'!$Q18="A",'11a+c+n'!M18,0),0)</f>
        <v>0</v>
      </c>
      <c r="N18" s="116">
        <f>IF($C$4="Attiecināmās izmaksas",IF('11a+c+n'!$Q18="A",'11a+c+n'!N18,0),0)</f>
        <v>0</v>
      </c>
      <c r="O18" s="116">
        <f>IF($C$4="Attiecināmās izmaksas",IF('11a+c+n'!$Q18="A",'11a+c+n'!O18,0),0)</f>
        <v>0</v>
      </c>
      <c r="P18" s="117">
        <f>IF($C$4="Attiecināmās izmaksas",IF('11a+c+n'!$Q18="A",'11a+c+n'!P18,0),0)</f>
        <v>0</v>
      </c>
    </row>
    <row r="19" spans="1:16" x14ac:dyDescent="0.2">
      <c r="A19" s="51">
        <f>IF(P19=0,0,IF(COUNTBLANK(P19)=1,0,COUNTA($P$14:P19)))</f>
        <v>0</v>
      </c>
      <c r="B19" s="24">
        <f>IF($C$4="Attiecināmās izmaksas",IF('11a+c+n'!$Q21="A",'11a+c+n'!B21,0),0)</f>
        <v>0</v>
      </c>
      <c r="C19" s="24">
        <f>IF($C$4="Attiecināmās izmaksas",IF('11a+c+n'!$Q21="A",'11a+c+n'!C21,0),0)</f>
        <v>0</v>
      </c>
      <c r="D19" s="24">
        <f>IF($C$4="Attiecināmās izmaksas",IF('11a+c+n'!$Q21="A",'11a+c+n'!D21,0),0)</f>
        <v>0</v>
      </c>
      <c r="E19" s="46"/>
      <c r="F19" s="65"/>
      <c r="G19" s="116"/>
      <c r="H19" s="116">
        <f>IF($C$4="Attiecināmās izmaksas",IF('11a+c+n'!$Q21="A",'11a+c+n'!H21,0),0)</f>
        <v>0</v>
      </c>
      <c r="I19" s="116"/>
      <c r="J19" s="116"/>
      <c r="K19" s="117">
        <f>IF($C$4="Attiecināmās izmaksas",IF('11a+c+n'!$Q21="A",'11a+c+n'!K21,0),0)</f>
        <v>0</v>
      </c>
      <c r="L19" s="65">
        <f>IF($C$4="Attiecināmās izmaksas",IF('11a+c+n'!$Q21="A",'11a+c+n'!L21,0),0)</f>
        <v>0</v>
      </c>
      <c r="M19" s="116">
        <f>IF($C$4="Attiecināmās izmaksas",IF('11a+c+n'!$Q21="A",'11a+c+n'!M21,0),0)</f>
        <v>0</v>
      </c>
      <c r="N19" s="116">
        <f>IF($C$4="Attiecināmās izmaksas",IF('11a+c+n'!$Q21="A",'11a+c+n'!N21,0),0)</f>
        <v>0</v>
      </c>
      <c r="O19" s="116">
        <f>IF($C$4="Attiecināmās izmaksas",IF('11a+c+n'!$Q21="A",'11a+c+n'!O21,0),0)</f>
        <v>0</v>
      </c>
      <c r="P19" s="117">
        <f>IF($C$4="Attiecināmās izmaksas",IF('11a+c+n'!$Q21="A",'11a+c+n'!P21,0),0)</f>
        <v>0</v>
      </c>
    </row>
    <row r="20" spans="1:16" x14ac:dyDescent="0.2">
      <c r="A20" s="51"/>
      <c r="B20" s="24"/>
      <c r="C20" s="24"/>
      <c r="D20" s="24"/>
      <c r="E20" s="46"/>
      <c r="F20" s="65"/>
      <c r="G20" s="116"/>
      <c r="H20" s="116"/>
      <c r="I20" s="116"/>
      <c r="J20" s="116"/>
      <c r="K20" s="117"/>
      <c r="L20" s="65"/>
      <c r="M20" s="116"/>
      <c r="N20" s="116"/>
      <c r="O20" s="116"/>
      <c r="P20" s="117"/>
    </row>
    <row r="21" spans="1:16" x14ac:dyDescent="0.2">
      <c r="A21" s="51">
        <f>IF(P21=0,0,IF(COUNTBLANK(P21)=1,0,COUNTA($P$14:P21)))</f>
        <v>0</v>
      </c>
      <c r="B21" s="24">
        <f>IF($C$4="Attiecināmās izmaksas",IF('11a+c+n'!$Q22="A",'11a+c+n'!B22,0),0)</f>
        <v>0</v>
      </c>
      <c r="C21" s="24">
        <f>IF($C$4="Attiecināmās izmaksas",IF('11a+c+n'!$Q22="A",'11a+c+n'!C22,0),0)</f>
        <v>0</v>
      </c>
      <c r="D21" s="24">
        <f>IF($C$4="Attiecināmās izmaksas",IF('11a+c+n'!$Q22="A",'11a+c+n'!D22,0),0)</f>
        <v>0</v>
      </c>
      <c r="E21" s="46"/>
      <c r="F21" s="65"/>
      <c r="G21" s="116"/>
      <c r="H21" s="116">
        <f>IF($C$4="Attiecināmās izmaksas",IF('11a+c+n'!$Q22="A",'11a+c+n'!H22,0),0)</f>
        <v>0</v>
      </c>
      <c r="I21" s="116"/>
      <c r="J21" s="116"/>
      <c r="K21" s="117">
        <f>IF($C$4="Attiecināmās izmaksas",IF('11a+c+n'!$Q22="A",'11a+c+n'!K22,0),0)</f>
        <v>0</v>
      </c>
      <c r="L21" s="65">
        <f>IF($C$4="Attiecināmās izmaksas",IF('11a+c+n'!$Q22="A",'11a+c+n'!L22,0),0)</f>
        <v>0</v>
      </c>
      <c r="M21" s="116">
        <f>IF($C$4="Attiecināmās izmaksas",IF('11a+c+n'!$Q22="A",'11a+c+n'!M22,0),0)</f>
        <v>0</v>
      </c>
      <c r="N21" s="116">
        <f>IF($C$4="Attiecināmās izmaksas",IF('11a+c+n'!$Q22="A",'11a+c+n'!N22,0),0)</f>
        <v>0</v>
      </c>
      <c r="O21" s="116">
        <f>IF($C$4="Attiecināmās izmaksas",IF('11a+c+n'!$Q22="A",'11a+c+n'!O22,0),0)</f>
        <v>0</v>
      </c>
      <c r="P21" s="117">
        <f>IF($C$4="Attiecināmās izmaksas",IF('11a+c+n'!$Q22="A",'11a+c+n'!P22,0),0)</f>
        <v>0</v>
      </c>
    </row>
    <row r="22" spans="1:16" x14ac:dyDescent="0.2">
      <c r="A22" s="51">
        <f>IF(P22=0,0,IF(COUNTBLANK(P22)=1,0,COUNTA($P$14:P22)))</f>
        <v>0</v>
      </c>
      <c r="B22" s="24">
        <f>IF($C$4="Attiecināmās izmaksas",IF('11a+c+n'!$Q23="A",'11a+c+n'!B23,0),0)</f>
        <v>0</v>
      </c>
      <c r="C22" s="24">
        <f>IF($C$4="Attiecināmās izmaksas",IF('11a+c+n'!$Q23="A",'11a+c+n'!C23,0),0)</f>
        <v>0</v>
      </c>
      <c r="D22" s="24">
        <f>IF($C$4="Attiecināmās izmaksas",IF('11a+c+n'!$Q23="A",'11a+c+n'!D23,0),0)</f>
        <v>0</v>
      </c>
      <c r="E22" s="46"/>
      <c r="F22" s="65"/>
      <c r="G22" s="116"/>
      <c r="H22" s="116">
        <f>IF($C$4="Attiecināmās izmaksas",IF('11a+c+n'!$Q23="A",'11a+c+n'!H23,0),0)</f>
        <v>0</v>
      </c>
      <c r="I22" s="116"/>
      <c r="J22" s="116"/>
      <c r="K22" s="117">
        <f>IF($C$4="Attiecināmās izmaksas",IF('11a+c+n'!$Q23="A",'11a+c+n'!K23,0),0)</f>
        <v>0</v>
      </c>
      <c r="L22" s="65">
        <f>IF($C$4="Attiecināmās izmaksas",IF('11a+c+n'!$Q23="A",'11a+c+n'!L23,0),0)</f>
        <v>0</v>
      </c>
      <c r="M22" s="116">
        <f>IF($C$4="Attiecināmās izmaksas",IF('11a+c+n'!$Q23="A",'11a+c+n'!M23,0),0)</f>
        <v>0</v>
      </c>
      <c r="N22" s="116">
        <f>IF($C$4="Attiecināmās izmaksas",IF('11a+c+n'!$Q23="A",'11a+c+n'!N23,0),0)</f>
        <v>0</v>
      </c>
      <c r="O22" s="116">
        <f>IF($C$4="Attiecināmās izmaksas",IF('11a+c+n'!$Q23="A",'11a+c+n'!O23,0),0)</f>
        <v>0</v>
      </c>
      <c r="P22" s="117">
        <f>IF($C$4="Attiecināmās izmaksas",IF('11a+c+n'!$Q23="A",'11a+c+n'!P23,0),0)</f>
        <v>0</v>
      </c>
    </row>
    <row r="23" spans="1:16" x14ac:dyDescent="0.2">
      <c r="A23" s="51">
        <f>IF(P23=0,0,IF(COUNTBLANK(P23)=1,0,COUNTA($P$14:P23)))</f>
        <v>0</v>
      </c>
      <c r="B23" s="24">
        <f>IF($C$4="Attiecināmās izmaksas",IF('11a+c+n'!$Q24="A",'11a+c+n'!B24,0),0)</f>
        <v>0</v>
      </c>
      <c r="C23" s="24">
        <f>IF($C$4="Attiecināmās izmaksas",IF('11a+c+n'!$Q24="A",'11a+c+n'!C24,0),0)</f>
        <v>0</v>
      </c>
      <c r="D23" s="24">
        <f>IF($C$4="Attiecināmās izmaksas",IF('11a+c+n'!$Q24="A",'11a+c+n'!D24,0),0)</f>
        <v>0</v>
      </c>
      <c r="E23" s="46"/>
      <c r="F23" s="65"/>
      <c r="G23" s="116"/>
      <c r="H23" s="116">
        <f>IF($C$4="Attiecināmās izmaksas",IF('11a+c+n'!$Q24="A",'11a+c+n'!H24,0),0)</f>
        <v>0</v>
      </c>
      <c r="I23" s="116"/>
      <c r="J23" s="116"/>
      <c r="K23" s="117">
        <f>IF($C$4="Attiecināmās izmaksas",IF('11a+c+n'!$Q24="A",'11a+c+n'!K24,0),0)</f>
        <v>0</v>
      </c>
      <c r="L23" s="65">
        <f>IF($C$4="Attiecināmās izmaksas",IF('11a+c+n'!$Q24="A",'11a+c+n'!L24,0),0)</f>
        <v>0</v>
      </c>
      <c r="M23" s="116">
        <f>IF($C$4="Attiecināmās izmaksas",IF('11a+c+n'!$Q24="A",'11a+c+n'!M24,0),0)</f>
        <v>0</v>
      </c>
      <c r="N23" s="116">
        <f>IF($C$4="Attiecināmās izmaksas",IF('11a+c+n'!$Q24="A",'11a+c+n'!N24,0),0)</f>
        <v>0</v>
      </c>
      <c r="O23" s="116">
        <f>IF($C$4="Attiecināmās izmaksas",IF('11a+c+n'!$Q24="A",'11a+c+n'!O24,0),0)</f>
        <v>0</v>
      </c>
      <c r="P23" s="117">
        <f>IF($C$4="Attiecināmās izmaksas",IF('11a+c+n'!$Q24="A",'11a+c+n'!P24,0),0)</f>
        <v>0</v>
      </c>
    </row>
    <row r="24" spans="1:16" x14ac:dyDescent="0.2">
      <c r="A24" s="51">
        <f>IF(P24=0,0,IF(COUNTBLANK(P24)=1,0,COUNTA($P$14:P24)))</f>
        <v>0</v>
      </c>
      <c r="B24" s="24">
        <f>IF($C$4="Attiecināmās izmaksas",IF('11a+c+n'!$Q25="A",'11a+c+n'!B25,0),0)</f>
        <v>0</v>
      </c>
      <c r="C24" s="24">
        <f>IF($C$4="Attiecināmās izmaksas",IF('11a+c+n'!$Q25="A",'11a+c+n'!C25,0),0)</f>
        <v>0</v>
      </c>
      <c r="D24" s="24">
        <f>IF($C$4="Attiecināmās izmaksas",IF('11a+c+n'!$Q25="A",'11a+c+n'!D25,0),0)</f>
        <v>0</v>
      </c>
      <c r="E24" s="46"/>
      <c r="F24" s="65"/>
      <c r="G24" s="116"/>
      <c r="H24" s="116">
        <f>IF($C$4="Attiecināmās izmaksas",IF('11a+c+n'!$Q25="A",'11a+c+n'!H25,0),0)</f>
        <v>0</v>
      </c>
      <c r="I24" s="116"/>
      <c r="J24" s="116"/>
      <c r="K24" s="117">
        <f>IF($C$4="Attiecināmās izmaksas",IF('11a+c+n'!$Q25="A",'11a+c+n'!K25,0),0)</f>
        <v>0</v>
      </c>
      <c r="L24" s="65">
        <f>IF($C$4="Attiecināmās izmaksas",IF('11a+c+n'!$Q25="A",'11a+c+n'!L25,0),0)</f>
        <v>0</v>
      </c>
      <c r="M24" s="116">
        <f>IF($C$4="Attiecināmās izmaksas",IF('11a+c+n'!$Q25="A",'11a+c+n'!M25,0),0)</f>
        <v>0</v>
      </c>
      <c r="N24" s="116">
        <f>IF($C$4="Attiecināmās izmaksas",IF('11a+c+n'!$Q25="A",'11a+c+n'!N25,0),0)</f>
        <v>0</v>
      </c>
      <c r="O24" s="116">
        <f>IF($C$4="Attiecināmās izmaksas",IF('11a+c+n'!$Q25="A",'11a+c+n'!O25,0),0)</f>
        <v>0</v>
      </c>
      <c r="P24" s="117">
        <f>IF($C$4="Attiecināmās izmaksas",IF('11a+c+n'!$Q25="A",'11a+c+n'!P25,0),0)</f>
        <v>0</v>
      </c>
    </row>
    <row r="25" spans="1:16" x14ac:dyDescent="0.2">
      <c r="A25" s="51">
        <f>IF(P25=0,0,IF(COUNTBLANK(P25)=1,0,COUNTA($P$14:P25)))</f>
        <v>0</v>
      </c>
      <c r="B25" s="24">
        <f>IF($C$4="Attiecināmās izmaksas",IF('11a+c+n'!$Q26="A",'11a+c+n'!B26,0),0)</f>
        <v>0</v>
      </c>
      <c r="C25" s="24">
        <f>IF($C$4="Attiecināmās izmaksas",IF('11a+c+n'!$Q26="A",'11a+c+n'!C26,0),0)</f>
        <v>0</v>
      </c>
      <c r="D25" s="24">
        <f>IF($C$4="Attiecināmās izmaksas",IF('11a+c+n'!$Q26="A",'11a+c+n'!D26,0),0)</f>
        <v>0</v>
      </c>
      <c r="E25" s="46"/>
      <c r="F25" s="65"/>
      <c r="G25" s="116"/>
      <c r="H25" s="116">
        <f>IF($C$4="Attiecināmās izmaksas",IF('11a+c+n'!$Q26="A",'11a+c+n'!H26,0),0)</f>
        <v>0</v>
      </c>
      <c r="I25" s="116"/>
      <c r="J25" s="116"/>
      <c r="K25" s="117">
        <f>IF($C$4="Attiecināmās izmaksas",IF('11a+c+n'!$Q26="A",'11a+c+n'!K26,0),0)</f>
        <v>0</v>
      </c>
      <c r="L25" s="65">
        <f>IF($C$4="Attiecināmās izmaksas",IF('11a+c+n'!$Q26="A",'11a+c+n'!L26,0),0)</f>
        <v>0</v>
      </c>
      <c r="M25" s="116">
        <f>IF($C$4="Attiecināmās izmaksas",IF('11a+c+n'!$Q26="A",'11a+c+n'!M26,0),0)</f>
        <v>0</v>
      </c>
      <c r="N25" s="116">
        <f>IF($C$4="Attiecināmās izmaksas",IF('11a+c+n'!$Q26="A",'11a+c+n'!N26,0),0)</f>
        <v>0</v>
      </c>
      <c r="O25" s="116">
        <f>IF($C$4="Attiecināmās izmaksas",IF('11a+c+n'!$Q26="A",'11a+c+n'!O26,0),0)</f>
        <v>0</v>
      </c>
      <c r="P25" s="117">
        <f>IF($C$4="Attiecināmās izmaksas",IF('11a+c+n'!$Q26="A",'11a+c+n'!P26,0),0)</f>
        <v>0</v>
      </c>
    </row>
    <row r="26" spans="1:16" x14ac:dyDescent="0.2">
      <c r="A26" s="51">
        <f>IF(P26=0,0,IF(COUNTBLANK(P26)=1,0,COUNTA($P$14:P26)))</f>
        <v>0</v>
      </c>
      <c r="B26" s="24">
        <f>IF($C$4="Attiecināmās izmaksas",IF('11a+c+n'!$Q27="A",'11a+c+n'!B27,0),0)</f>
        <v>0</v>
      </c>
      <c r="C26" s="24">
        <f>IF($C$4="Attiecināmās izmaksas",IF('11a+c+n'!$Q27="A",'11a+c+n'!C27,0),0)</f>
        <v>0</v>
      </c>
      <c r="D26" s="24">
        <f>IF($C$4="Attiecināmās izmaksas",IF('11a+c+n'!$Q27="A",'11a+c+n'!D27,0),0)</f>
        <v>0</v>
      </c>
      <c r="E26" s="46"/>
      <c r="F26" s="65"/>
      <c r="G26" s="116"/>
      <c r="H26" s="116">
        <f>IF($C$4="Attiecināmās izmaksas",IF('11a+c+n'!$Q27="A",'11a+c+n'!H27,0),0)</f>
        <v>0</v>
      </c>
      <c r="I26" s="116"/>
      <c r="J26" s="116"/>
      <c r="K26" s="117">
        <f>IF($C$4="Attiecināmās izmaksas",IF('11a+c+n'!$Q27="A",'11a+c+n'!K27,0),0)</f>
        <v>0</v>
      </c>
      <c r="L26" s="65">
        <f>IF($C$4="Attiecināmās izmaksas",IF('11a+c+n'!$Q27="A",'11a+c+n'!L27,0),0)</f>
        <v>0</v>
      </c>
      <c r="M26" s="116">
        <f>IF($C$4="Attiecināmās izmaksas",IF('11a+c+n'!$Q27="A",'11a+c+n'!M27,0),0)</f>
        <v>0</v>
      </c>
      <c r="N26" s="116">
        <f>IF($C$4="Attiecināmās izmaksas",IF('11a+c+n'!$Q27="A",'11a+c+n'!N27,0),0)</f>
        <v>0</v>
      </c>
      <c r="O26" s="116">
        <f>IF($C$4="Attiecināmās izmaksas",IF('11a+c+n'!$Q27="A",'11a+c+n'!O27,0),0)</f>
        <v>0</v>
      </c>
      <c r="P26" s="117">
        <f>IF($C$4="Attiecināmās izmaksas",IF('11a+c+n'!$Q27="A",'11a+c+n'!P27,0),0)</f>
        <v>0</v>
      </c>
    </row>
    <row r="27" spans="1:16" x14ac:dyDescent="0.2">
      <c r="A27" s="51">
        <f>IF(P27=0,0,IF(COUNTBLANK(P27)=1,0,COUNTA($P$14:P27)))</f>
        <v>0</v>
      </c>
      <c r="B27" s="24">
        <f>IF($C$4="Attiecināmās izmaksas",IF('11a+c+n'!$Q28="A",'11a+c+n'!B28,0),0)</f>
        <v>0</v>
      </c>
      <c r="C27" s="24">
        <f>IF($C$4="Attiecināmās izmaksas",IF('11a+c+n'!$Q28="A",'11a+c+n'!C28,0),0)</f>
        <v>0</v>
      </c>
      <c r="D27" s="24">
        <f>IF($C$4="Attiecināmās izmaksas",IF('11a+c+n'!$Q28="A",'11a+c+n'!D28,0),0)</f>
        <v>0</v>
      </c>
      <c r="E27" s="46"/>
      <c r="F27" s="65"/>
      <c r="G27" s="116"/>
      <c r="H27" s="116">
        <f>IF($C$4="Attiecināmās izmaksas",IF('11a+c+n'!$Q28="A",'11a+c+n'!H28,0),0)</f>
        <v>0</v>
      </c>
      <c r="I27" s="116"/>
      <c r="J27" s="116"/>
      <c r="K27" s="117">
        <f>IF($C$4="Attiecināmās izmaksas",IF('11a+c+n'!$Q28="A",'11a+c+n'!K28,0),0)</f>
        <v>0</v>
      </c>
      <c r="L27" s="65">
        <f>IF($C$4="Attiecināmās izmaksas",IF('11a+c+n'!$Q28="A",'11a+c+n'!L28,0),0)</f>
        <v>0</v>
      </c>
      <c r="M27" s="116">
        <f>IF($C$4="Attiecināmās izmaksas",IF('11a+c+n'!$Q28="A",'11a+c+n'!M28,0),0)</f>
        <v>0</v>
      </c>
      <c r="N27" s="116">
        <f>IF($C$4="Attiecināmās izmaksas",IF('11a+c+n'!$Q28="A",'11a+c+n'!N28,0),0)</f>
        <v>0</v>
      </c>
      <c r="O27" s="116">
        <f>IF($C$4="Attiecināmās izmaksas",IF('11a+c+n'!$Q28="A",'11a+c+n'!O28,0),0)</f>
        <v>0</v>
      </c>
      <c r="P27" s="117">
        <f>IF($C$4="Attiecināmās izmaksas",IF('11a+c+n'!$Q28="A",'11a+c+n'!P28,0),0)</f>
        <v>0</v>
      </c>
    </row>
    <row r="28" spans="1:16" x14ac:dyDescent="0.2">
      <c r="A28" s="51"/>
      <c r="B28" s="24"/>
      <c r="C28" s="24"/>
      <c r="D28" s="24"/>
      <c r="E28" s="46"/>
      <c r="F28" s="65"/>
      <c r="G28" s="116"/>
      <c r="H28" s="116"/>
      <c r="I28" s="116"/>
      <c r="J28" s="116"/>
      <c r="K28" s="117"/>
      <c r="L28" s="65"/>
      <c r="M28" s="116"/>
      <c r="N28" s="116"/>
      <c r="O28" s="116"/>
      <c r="P28" s="117"/>
    </row>
    <row r="29" spans="1:16" x14ac:dyDescent="0.2">
      <c r="A29" s="51">
        <f>IF(P29=0,0,IF(COUNTBLANK(P29)=1,0,COUNTA($P$14:P29)))</f>
        <v>0</v>
      </c>
      <c r="B29" s="24">
        <f>IF($C$4="Attiecināmās izmaksas",IF('11a+c+n'!$Q29="A",'11a+c+n'!B29,0),0)</f>
        <v>0</v>
      </c>
      <c r="C29" s="24">
        <f>IF($C$4="Attiecināmās izmaksas",IF('11a+c+n'!$Q29="A",'11a+c+n'!C29,0),0)</f>
        <v>0</v>
      </c>
      <c r="D29" s="24">
        <f>IF($C$4="Attiecināmās izmaksas",IF('11a+c+n'!$Q29="A",'11a+c+n'!D29,0),0)</f>
        <v>0</v>
      </c>
      <c r="E29" s="46"/>
      <c r="F29" s="65"/>
      <c r="G29" s="116"/>
      <c r="H29" s="116">
        <f>IF($C$4="Attiecināmās izmaksas",IF('11a+c+n'!$Q29="A",'11a+c+n'!H29,0),0)</f>
        <v>0</v>
      </c>
      <c r="I29" s="116"/>
      <c r="J29" s="116"/>
      <c r="K29" s="117">
        <f>IF($C$4="Attiecināmās izmaksas",IF('11a+c+n'!$Q29="A",'11a+c+n'!K29,0),0)</f>
        <v>0</v>
      </c>
      <c r="L29" s="65">
        <f>IF($C$4="Attiecināmās izmaksas",IF('11a+c+n'!$Q29="A",'11a+c+n'!L29,0),0)</f>
        <v>0</v>
      </c>
      <c r="M29" s="116">
        <f>IF($C$4="Attiecināmās izmaksas",IF('11a+c+n'!$Q29="A",'11a+c+n'!M29,0),0)</f>
        <v>0</v>
      </c>
      <c r="N29" s="116">
        <f>IF($C$4="Attiecināmās izmaksas",IF('11a+c+n'!$Q29="A",'11a+c+n'!N29,0),0)</f>
        <v>0</v>
      </c>
      <c r="O29" s="116">
        <f>IF($C$4="Attiecināmās izmaksas",IF('11a+c+n'!$Q29="A",'11a+c+n'!O29,0),0)</f>
        <v>0</v>
      </c>
      <c r="P29" s="117">
        <f>IF($C$4="Attiecināmās izmaksas",IF('11a+c+n'!$Q29="A",'11a+c+n'!P29,0),0)</f>
        <v>0</v>
      </c>
    </row>
    <row r="30" spans="1:16" x14ac:dyDescent="0.2">
      <c r="A30" s="51"/>
      <c r="B30" s="24"/>
      <c r="C30" s="24"/>
      <c r="D30" s="24"/>
      <c r="E30" s="46"/>
      <c r="F30" s="65"/>
      <c r="G30" s="116"/>
      <c r="H30" s="116"/>
      <c r="I30" s="116"/>
      <c r="J30" s="116"/>
      <c r="K30" s="117"/>
      <c r="L30" s="65"/>
      <c r="M30" s="116"/>
      <c r="N30" s="116"/>
      <c r="O30" s="116"/>
      <c r="P30" s="117"/>
    </row>
    <row r="31" spans="1:16" ht="12" customHeight="1" thickBot="1" x14ac:dyDescent="0.25">
      <c r="A31" s="286" t="s">
        <v>62</v>
      </c>
      <c r="B31" s="287"/>
      <c r="C31" s="287"/>
      <c r="D31" s="287"/>
      <c r="E31" s="287"/>
      <c r="F31" s="287"/>
      <c r="G31" s="287"/>
      <c r="H31" s="287"/>
      <c r="I31" s="287"/>
      <c r="J31" s="287"/>
      <c r="K31" s="288"/>
      <c r="L31" s="127">
        <f>SUM(L14:L30)</f>
        <v>0</v>
      </c>
      <c r="M31" s="128">
        <f>SUM(M14:M30)</f>
        <v>0</v>
      </c>
      <c r="N31" s="128">
        <f>SUM(N14:N30)</f>
        <v>0</v>
      </c>
      <c r="O31" s="128">
        <f>SUM(O14:O30)</f>
        <v>0</v>
      </c>
      <c r="P31" s="129">
        <f>SUM(P14:P30)</f>
        <v>0</v>
      </c>
    </row>
    <row r="32" spans="1:16" x14ac:dyDescent="0.2">
      <c r="A32" s="16"/>
      <c r="B32" s="16"/>
      <c r="C32" s="16"/>
      <c r="D32" s="16"/>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14</v>
      </c>
      <c r="B34" s="16"/>
      <c r="C34" s="289">
        <f>'Kops n'!C36:H36</f>
        <v>0</v>
      </c>
      <c r="D34" s="289"/>
      <c r="E34" s="289"/>
      <c r="F34" s="289"/>
      <c r="G34" s="289"/>
      <c r="H34" s="289"/>
      <c r="I34" s="16"/>
      <c r="J34" s="16"/>
      <c r="K34" s="16"/>
      <c r="L34" s="16"/>
      <c r="M34" s="16"/>
      <c r="N34" s="16"/>
      <c r="O34" s="16"/>
      <c r="P34" s="16"/>
    </row>
    <row r="35" spans="1:16" x14ac:dyDescent="0.2">
      <c r="A35" s="16"/>
      <c r="B35" s="16"/>
      <c r="C35" s="215" t="s">
        <v>15</v>
      </c>
      <c r="D35" s="215"/>
      <c r="E35" s="215"/>
      <c r="F35" s="215"/>
      <c r="G35" s="215"/>
      <c r="H35" s="215"/>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237" t="str">
        <f>'Kops n'!A39:D39</f>
        <v>Tāme sastādīta 2023. gada __. __________</v>
      </c>
      <c r="B37" s="238"/>
      <c r="C37" s="238"/>
      <c r="D37" s="238"/>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1" t="s">
        <v>41</v>
      </c>
      <c r="B39" s="16"/>
      <c r="C39" s="289">
        <f>'Kops n'!C41:H41</f>
        <v>0</v>
      </c>
      <c r="D39" s="289"/>
      <c r="E39" s="289"/>
      <c r="F39" s="289"/>
      <c r="G39" s="289"/>
      <c r="H39" s="289"/>
      <c r="I39" s="16"/>
      <c r="J39" s="16"/>
      <c r="K39" s="16"/>
      <c r="L39" s="16"/>
      <c r="M39" s="16"/>
      <c r="N39" s="16"/>
      <c r="O39" s="16"/>
      <c r="P39" s="16"/>
    </row>
    <row r="40" spans="1:16" x14ac:dyDescent="0.2">
      <c r="A40" s="16"/>
      <c r="B40" s="16"/>
      <c r="C40" s="215" t="s">
        <v>15</v>
      </c>
      <c r="D40" s="215"/>
      <c r="E40" s="215"/>
      <c r="F40" s="215"/>
      <c r="G40" s="215"/>
      <c r="H40" s="215"/>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row r="42" spans="1:16" x14ac:dyDescent="0.2">
      <c r="A42" s="78" t="s">
        <v>16</v>
      </c>
      <c r="B42" s="42"/>
      <c r="C42" s="84">
        <f>'Kops n'!C44</f>
        <v>0</v>
      </c>
      <c r="D42" s="42"/>
      <c r="E42" s="16"/>
      <c r="F42" s="16"/>
      <c r="G42" s="16"/>
      <c r="H42" s="1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sheetData>
  <mergeCells count="23">
    <mergeCell ref="C2:I2"/>
    <mergeCell ref="C3:I3"/>
    <mergeCell ref="C4:I4"/>
    <mergeCell ref="D5:L5"/>
    <mergeCell ref="D6:L6"/>
    <mergeCell ref="D8:L8"/>
    <mergeCell ref="A9:F9"/>
    <mergeCell ref="J9:M9"/>
    <mergeCell ref="N9:O9"/>
    <mergeCell ref="D7:L7"/>
    <mergeCell ref="C40:H40"/>
    <mergeCell ref="L12:P12"/>
    <mergeCell ref="A31:K31"/>
    <mergeCell ref="C34:H34"/>
    <mergeCell ref="C35:H35"/>
    <mergeCell ref="A37:D37"/>
    <mergeCell ref="C39:H39"/>
    <mergeCell ref="A12:A13"/>
    <mergeCell ref="B12:B13"/>
    <mergeCell ref="C12:C13"/>
    <mergeCell ref="D12:D13"/>
    <mergeCell ref="E12:E13"/>
    <mergeCell ref="F12:K12"/>
  </mergeCells>
  <conditionalFormatting sqref="A31:K31">
    <cfRule type="containsText" dxfId="60" priority="3"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59" priority="1" operator="equal">
      <formula>0</formula>
    </cfRule>
  </conditionalFormatting>
  <conditionalFormatting sqref="C2:I2 D5:L8 N9:O9 L31:P31 C34:H34 C39:H39 C42">
    <cfRule type="cellIs" dxfId="58"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50"/>
  <sheetViews>
    <sheetView topLeftCell="A25" workbookViewId="0">
      <selection activeCell="Q48" sqref="Q4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'11a+c+n'!D1</f>
        <v>11</v>
      </c>
      <c r="E1" s="22"/>
      <c r="F1" s="22"/>
      <c r="G1" s="22"/>
      <c r="H1" s="22"/>
      <c r="I1" s="22"/>
      <c r="J1" s="22"/>
      <c r="N1" s="26"/>
      <c r="O1" s="27"/>
      <c r="P1" s="28"/>
    </row>
    <row r="2" spans="1:16" x14ac:dyDescent="0.2">
      <c r="A2" s="29"/>
      <c r="B2" s="29"/>
      <c r="C2" s="301" t="str">
        <f>'11a+c+n'!C2:I2</f>
        <v>Ārējie elektrības tīkli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'11a+c+n'!A9</f>
        <v>Tāme sastādīta  2023. gada tirgus cenās, pamatojoties uz ELT daļas rasējumiem</v>
      </c>
      <c r="B9" s="298"/>
      <c r="C9" s="298"/>
      <c r="D9" s="298"/>
      <c r="E9" s="298"/>
      <c r="F9" s="298"/>
      <c r="G9" s="31"/>
      <c r="H9" s="31"/>
      <c r="I9" s="31"/>
      <c r="J9" s="299" t="s">
        <v>45</v>
      </c>
      <c r="K9" s="299"/>
      <c r="L9" s="299"/>
      <c r="M9" s="299"/>
      <c r="N9" s="300">
        <f>P38</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izmaksas",IF('11a+c+n'!$Q14="C",'11a+c+n'!B14,0))</f>
        <v>0</v>
      </c>
      <c r="C14" s="23">
        <f>IF($C$4="citu pasākumu izmaksas",IF('11a+c+n'!$Q14="C",'11a+c+n'!C14,0))</f>
        <v>0</v>
      </c>
      <c r="D14" s="23">
        <f>IF($C$4="citu pasākumu izmaksas",IF('11a+c+n'!$Q14="C",'11a+c+n'!D14,0))</f>
        <v>0</v>
      </c>
      <c r="E14" s="45"/>
      <c r="F14" s="63"/>
      <c r="G14" s="114"/>
      <c r="H14" s="114">
        <f>IF($C$4="citu pasākumu izmaksas",IF('11a+c+n'!$Q14="C",'11a+c+n'!H14,0))</f>
        <v>0</v>
      </c>
      <c r="I14" s="114"/>
      <c r="J14" s="114"/>
      <c r="K14" s="115">
        <f>IF($C$4="citu pasākumu izmaksas",IF('11a+c+n'!$Q14="C",'11a+c+n'!K14,0))</f>
        <v>0</v>
      </c>
      <c r="L14" s="81">
        <f>IF($C$4="citu pasākumu izmaksas",IF('11a+c+n'!$Q14="C",'11a+c+n'!L14,0))</f>
        <v>0</v>
      </c>
      <c r="M14" s="114">
        <f>IF($C$4="citu pasākumu izmaksas",IF('11a+c+n'!$Q14="C",'11a+c+n'!M14,0))</f>
        <v>0</v>
      </c>
      <c r="N14" s="114">
        <f>IF($C$4="citu pasākumu izmaksas",IF('11a+c+n'!$Q14="C",'11a+c+n'!N14,0))</f>
        <v>0</v>
      </c>
      <c r="O14" s="114">
        <f>IF($C$4="citu pasākumu izmaksas",IF('11a+c+n'!$Q14="C",'11a+c+n'!O14,0))</f>
        <v>0</v>
      </c>
      <c r="P14" s="115">
        <f>IF($C$4="citu pasākumu izmaksas",IF('11a+c+n'!$Q14="C",'11a+c+n'!P14,0))</f>
        <v>0</v>
      </c>
    </row>
    <row r="15" spans="1:16" ht="22.5" x14ac:dyDescent="0.2">
      <c r="A15" s="51">
        <f>IF(P15=0,0,IF(COUNTBLANK(P15)=1,0,COUNTA($P$14:P15)))</f>
        <v>0</v>
      </c>
      <c r="B15" s="24" t="str">
        <f>IF($C$4="citu pasākumu izmaksas",IF('11a+c+n'!$Q15="C",'11a+c+n'!B15,0))</f>
        <v>22-00000</v>
      </c>
      <c r="C15" s="24" t="str">
        <f>IF($C$4="citu pasākumu izmaksas",IF('11a+c+n'!$Q15="C",'11a+c+n'!C15,0))</f>
        <v>Uztvērējs PDC E-60, INGESCO, vai ekvivalents</v>
      </c>
      <c r="D15" s="24" t="str">
        <f>IF($C$4="citu pasākumu izmaksas",IF('11a+c+n'!$Q15="C",'11a+c+n'!D15,0))</f>
        <v>gab.</v>
      </c>
      <c r="E15" s="46"/>
      <c r="F15" s="65"/>
      <c r="G15" s="116"/>
      <c r="H15" s="116">
        <f>IF($C$4="citu pasākumu izmaksas",IF('11a+c+n'!$Q15="C",'11a+c+n'!H15,0))</f>
        <v>0</v>
      </c>
      <c r="I15" s="116"/>
      <c r="J15" s="116"/>
      <c r="K15" s="117">
        <f>IF($C$4="citu pasākumu izmaksas",IF('11a+c+n'!$Q15="C",'11a+c+n'!K15,0))</f>
        <v>0</v>
      </c>
      <c r="L15" s="82">
        <f>IF($C$4="citu pasākumu izmaksas",IF('11a+c+n'!$Q15="C",'11a+c+n'!L15,0))</f>
        <v>0</v>
      </c>
      <c r="M15" s="116">
        <f>IF($C$4="citu pasākumu izmaksas",IF('11a+c+n'!$Q15="C",'11a+c+n'!M15,0))</f>
        <v>0</v>
      </c>
      <c r="N15" s="116">
        <f>IF($C$4="citu pasākumu izmaksas",IF('11a+c+n'!$Q15="C",'11a+c+n'!N15,0))</f>
        <v>0</v>
      </c>
      <c r="O15" s="116">
        <f>IF($C$4="citu pasākumu izmaksas",IF('11a+c+n'!$Q15="C",'11a+c+n'!O15,0))</f>
        <v>0</v>
      </c>
      <c r="P15" s="117">
        <f>IF($C$4="citu pasākumu izmaksas",IF('11a+c+n'!$Q15="C",'11a+c+n'!P15,0))</f>
        <v>0</v>
      </c>
    </row>
    <row r="16" spans="1:16" ht="22.5" x14ac:dyDescent="0.2">
      <c r="A16" s="51">
        <f>IF(P16=0,0,IF(COUNTBLANK(P16)=1,0,COUNTA($P$14:P16)))</f>
        <v>0</v>
      </c>
      <c r="B16" s="24" t="str">
        <f>IF($C$4="citu pasākumu izmaksas",IF('11a+c+n'!$Q16="C",'11a+c+n'!B16,0))</f>
        <v>22-00000</v>
      </c>
      <c r="C16" s="24" t="str">
        <f>IF($C$4="citu pasākumu izmaksas",IF('11a+c+n'!$Q16="C",'11a+c+n'!C16,0))</f>
        <v>Uztvērēja masts, H=4m, ar tērauda pamatni un atsvariem 25kg</v>
      </c>
      <c r="D16" s="24" t="str">
        <f>IF($C$4="citu pasākumu izmaksas",IF('11a+c+n'!$Q16="C",'11a+c+n'!D16,0))</f>
        <v>gab.</v>
      </c>
      <c r="E16" s="46"/>
      <c r="F16" s="65"/>
      <c r="G16" s="116"/>
      <c r="H16" s="116">
        <f>IF($C$4="citu pasākumu izmaksas",IF('11a+c+n'!$Q16="C",'11a+c+n'!H16,0))</f>
        <v>0</v>
      </c>
      <c r="I16" s="116"/>
      <c r="J16" s="116"/>
      <c r="K16" s="117">
        <f>IF($C$4="citu pasākumu izmaksas",IF('11a+c+n'!$Q16="C",'11a+c+n'!K16,0))</f>
        <v>0</v>
      </c>
      <c r="L16" s="82">
        <f>IF($C$4="citu pasākumu izmaksas",IF('11a+c+n'!$Q16="C",'11a+c+n'!L16,0))</f>
        <v>0</v>
      </c>
      <c r="M16" s="116">
        <f>IF($C$4="citu pasākumu izmaksas",IF('11a+c+n'!$Q16="C",'11a+c+n'!M16,0))</f>
        <v>0</v>
      </c>
      <c r="N16" s="116">
        <f>IF($C$4="citu pasākumu izmaksas",IF('11a+c+n'!$Q16="C",'11a+c+n'!N16,0))</f>
        <v>0</v>
      </c>
      <c r="O16" s="116">
        <f>IF($C$4="citu pasākumu izmaksas",IF('11a+c+n'!$Q16="C",'11a+c+n'!O16,0))</f>
        <v>0</v>
      </c>
      <c r="P16" s="117">
        <f>IF($C$4="citu pasākumu izmaksas",IF('11a+c+n'!$Q16="C",'11a+c+n'!P16,0))</f>
        <v>0</v>
      </c>
    </row>
    <row r="17" spans="1:16" ht="22.5" x14ac:dyDescent="0.2">
      <c r="A17" s="51">
        <f>IF(P17=0,0,IF(COUNTBLANK(P17)=1,0,COUNTA($P$14:P17)))</f>
        <v>0</v>
      </c>
      <c r="B17" s="24" t="str">
        <f>IF($C$4="citu pasākumu izmaksas",IF('11a+c+n'!$Q17="C",'11a+c+n'!B17,0))</f>
        <v>22-00000</v>
      </c>
      <c r="C17" s="24" t="str">
        <f>IF($C$4="citu pasākumu izmaksas",IF('11a+c+n'!$Q17="C",'11a+c+n'!C17,0))</f>
        <v>Masta adapters, INGESCO, 111012, vai analogs</v>
      </c>
      <c r="D17" s="24" t="str">
        <f>IF($C$4="citu pasākumu izmaksas",IF('11a+c+n'!$Q17="C",'11a+c+n'!D17,0))</f>
        <v>gab.</v>
      </c>
      <c r="E17" s="46"/>
      <c r="F17" s="65"/>
      <c r="G17" s="116"/>
      <c r="H17" s="116">
        <f>IF($C$4="citu pasākumu izmaksas",IF('11a+c+n'!$Q17="C",'11a+c+n'!H17,0))</f>
        <v>0</v>
      </c>
      <c r="I17" s="116"/>
      <c r="J17" s="116"/>
      <c r="K17" s="117">
        <f>IF($C$4="citu pasākumu izmaksas",IF('11a+c+n'!$Q17="C",'11a+c+n'!K17,0))</f>
        <v>0</v>
      </c>
      <c r="L17" s="82">
        <f>IF($C$4="citu pasākumu izmaksas",IF('11a+c+n'!$Q17="C",'11a+c+n'!L17,0))</f>
        <v>0</v>
      </c>
      <c r="M17" s="116">
        <f>IF($C$4="citu pasākumu izmaksas",IF('11a+c+n'!$Q17="C",'11a+c+n'!M17,0))</f>
        <v>0</v>
      </c>
      <c r="N17" s="116">
        <f>IF($C$4="citu pasākumu izmaksas",IF('11a+c+n'!$Q17="C",'11a+c+n'!N17,0))</f>
        <v>0</v>
      </c>
      <c r="O17" s="116">
        <f>IF($C$4="citu pasākumu izmaksas",IF('11a+c+n'!$Q17="C",'11a+c+n'!O17,0))</f>
        <v>0</v>
      </c>
      <c r="P17" s="117">
        <f>IF($C$4="citu pasākumu izmaksas",IF('11a+c+n'!$Q17="C",'11a+c+n'!P17,0))</f>
        <v>0</v>
      </c>
    </row>
    <row r="18" spans="1:16" ht="22.5" x14ac:dyDescent="0.2">
      <c r="A18" s="51">
        <f>IF(P18=0,0,IF(COUNTBLANK(P18)=1,0,COUNTA($P$14:P18)))</f>
        <v>0</v>
      </c>
      <c r="B18" s="24" t="str">
        <f>IF($C$4="citu pasākumu izmaksas",IF('11a+c+n'!$Q18="C",'11a+c+n'!B18,0))</f>
        <v>22-00000</v>
      </c>
      <c r="C18" s="24" t="str">
        <f>IF($C$4="citu pasākumu izmaksas",IF('11a+c+n'!$Q18="C",'11a+c+n'!C18,0))</f>
        <v>Stieple AL8 d=8mm. Alumīnija apaļvads 8-ALMgSi, OBO Bettermann - 5021286 vai analogs</v>
      </c>
      <c r="D18" s="24" t="str">
        <f>IF($C$4="citu pasākumu izmaksas",IF('11a+c+n'!$Q18="C",'11a+c+n'!D18,0))</f>
        <v>m</v>
      </c>
      <c r="E18" s="46"/>
      <c r="F18" s="65"/>
      <c r="G18" s="116"/>
      <c r="H18" s="116">
        <f>IF($C$4="citu pasākumu izmaksas",IF('11a+c+n'!$Q18="C",'11a+c+n'!H18,0))</f>
        <v>0</v>
      </c>
      <c r="I18" s="116"/>
      <c r="J18" s="116"/>
      <c r="K18" s="117">
        <f>IF($C$4="citu pasākumu izmaksas",IF('11a+c+n'!$Q18="C",'11a+c+n'!K18,0))</f>
        <v>0</v>
      </c>
      <c r="L18" s="82">
        <f>IF($C$4="citu pasākumu izmaksas",IF('11a+c+n'!$Q18="C",'11a+c+n'!L18,0))</f>
        <v>0</v>
      </c>
      <c r="M18" s="116">
        <f>IF($C$4="citu pasākumu izmaksas",IF('11a+c+n'!$Q18="C",'11a+c+n'!M18,0))</f>
        <v>0</v>
      </c>
      <c r="N18" s="116">
        <f>IF($C$4="citu pasākumu izmaksas",IF('11a+c+n'!$Q18="C",'11a+c+n'!N18,0))</f>
        <v>0</v>
      </c>
      <c r="O18" s="116">
        <f>IF($C$4="citu pasākumu izmaksas",IF('11a+c+n'!$Q18="C",'11a+c+n'!O18,0))</f>
        <v>0</v>
      </c>
      <c r="P18" s="117">
        <f>IF($C$4="citu pasākumu izmaksas",IF('11a+c+n'!$Q18="C",'11a+c+n'!P18,0))</f>
        <v>0</v>
      </c>
    </row>
    <row r="19" spans="1:16" ht="22.5" x14ac:dyDescent="0.2">
      <c r="A19" s="51">
        <f>IF(P19=0,0,IF(COUNTBLANK(P19)=1,0,COUNTA($P$14:P19)))</f>
        <v>0</v>
      </c>
      <c r="B19" s="24" t="str">
        <f>IF($C$4="citu pasākumu izmaksas",IF('11a+c+n'!$Q19="C",'11a+c+n'!B19,0))</f>
        <v>22-00000</v>
      </c>
      <c r="C19" s="24" t="str">
        <f>IF($C$4="citu pasākumu izmaksas",IF('11a+c+n'!$Q19="C",'11a+c+n'!C19,0))</f>
        <v>Stieples garuma kompensators OBO Bettermann –172 AR 5218926 vai analogs</v>
      </c>
      <c r="D19" s="24" t="str">
        <f>IF($C$4="citu pasākumu izmaksas",IF('11a+c+n'!$Q19="C",'11a+c+n'!D19,0))</f>
        <v>gab.</v>
      </c>
      <c r="E19" s="46"/>
      <c r="F19" s="65"/>
      <c r="G19" s="116"/>
      <c r="H19" s="116">
        <f>IF($C$4="citu pasākumu izmaksas",IF('11a+c+n'!$Q19="C",'11a+c+n'!H19,0))</f>
        <v>0</v>
      </c>
      <c r="I19" s="116"/>
      <c r="J19" s="116"/>
      <c r="K19" s="117">
        <f>IF($C$4="citu pasākumu izmaksas",IF('11a+c+n'!$Q19="C",'11a+c+n'!K19,0))</f>
        <v>0</v>
      </c>
      <c r="L19" s="82">
        <f>IF($C$4="citu pasākumu izmaksas",IF('11a+c+n'!$Q19="C",'11a+c+n'!L19,0))</f>
        <v>0</v>
      </c>
      <c r="M19" s="116">
        <f>IF($C$4="citu pasākumu izmaksas",IF('11a+c+n'!$Q19="C",'11a+c+n'!M19,0))</f>
        <v>0</v>
      </c>
      <c r="N19" s="116">
        <f>IF($C$4="citu pasākumu izmaksas",IF('11a+c+n'!$Q19="C",'11a+c+n'!N19,0))</f>
        <v>0</v>
      </c>
      <c r="O19" s="116">
        <f>IF($C$4="citu pasākumu izmaksas",IF('11a+c+n'!$Q19="C",'11a+c+n'!O19,0))</f>
        <v>0</v>
      </c>
      <c r="P19" s="117">
        <f>IF($C$4="citu pasākumu izmaksas",IF('11a+c+n'!$Q19="C",'11a+c+n'!P19,0))</f>
        <v>0</v>
      </c>
    </row>
    <row r="20" spans="1:16" ht="22.5" x14ac:dyDescent="0.2">
      <c r="A20" s="51">
        <f>IF(P20=0,0,IF(COUNTBLANK(P20)=1,0,COUNTA($P$14:P20)))</f>
        <v>0</v>
      </c>
      <c r="B20" s="24" t="str">
        <f>IF($C$4="citu pasākumu izmaksas",IF('11a+c+n'!$Q20="C",'11a+c+n'!B20,0))</f>
        <v>22-00000</v>
      </c>
      <c r="C20" s="24" t="str">
        <f>IF($C$4="citu pasākumu izmaksas",IF('11a+c+n'!$Q20="C",'11a+c+n'!C20,0))</f>
        <v>Termonosēdināmā caurule</v>
      </c>
      <c r="D20" s="24" t="str">
        <f>IF($C$4="citu pasākumu izmaksas",IF('11a+c+n'!$Q20="C",'11a+c+n'!D20,0))</f>
        <v>m</v>
      </c>
      <c r="E20" s="46"/>
      <c r="F20" s="65"/>
      <c r="G20" s="116"/>
      <c r="H20" s="116">
        <f>IF($C$4="citu pasākumu izmaksas",IF('11a+c+n'!$Q20="C",'11a+c+n'!H20,0))</f>
        <v>0</v>
      </c>
      <c r="I20" s="116"/>
      <c r="J20" s="116"/>
      <c r="K20" s="117">
        <f>IF($C$4="citu pasākumu izmaksas",IF('11a+c+n'!$Q20="C",'11a+c+n'!K20,0))</f>
        <v>0</v>
      </c>
      <c r="L20" s="82">
        <f>IF($C$4="citu pasākumu izmaksas",IF('11a+c+n'!$Q20="C",'11a+c+n'!L20,0))</f>
        <v>0</v>
      </c>
      <c r="M20" s="116">
        <f>IF($C$4="citu pasākumu izmaksas",IF('11a+c+n'!$Q20="C",'11a+c+n'!M20,0))</f>
        <v>0</v>
      </c>
      <c r="N20" s="116">
        <f>IF($C$4="citu pasākumu izmaksas",IF('11a+c+n'!$Q20="C",'11a+c+n'!N20,0))</f>
        <v>0</v>
      </c>
      <c r="O20" s="116">
        <f>IF($C$4="citu pasākumu izmaksas",IF('11a+c+n'!$Q20="C",'11a+c+n'!O20,0))</f>
        <v>0</v>
      </c>
      <c r="P20" s="117">
        <f>IF($C$4="citu pasākumu izmaksas",IF('11a+c+n'!$Q20="C",'11a+c+n'!P20,0))</f>
        <v>0</v>
      </c>
    </row>
    <row r="21" spans="1:16" ht="22.5" x14ac:dyDescent="0.2">
      <c r="A21" s="51">
        <f>IF(P21=0,0,IF(COUNTBLANK(P21)=1,0,COUNTA($P$14:P21)))</f>
        <v>0</v>
      </c>
      <c r="B21" s="24" t="str">
        <f>IF($C$4="citu pasākumu izmaksas",IF('11a+c+n'!$Q21="C",'11a+c+n'!B21,0))</f>
        <v>22-00000</v>
      </c>
      <c r="C21" s="24" t="str">
        <f>IF($C$4="citu pasākumu izmaksas",IF('11a+c+n'!$Q21="C",'11a+c+n'!C21,0))</f>
        <v>RD10 cinkota tērauda apaļdzelzs, izolēta, montāžai zemē, OBO Bettermann vai analogs</v>
      </c>
      <c r="D21" s="24" t="str">
        <f>IF($C$4="citu pasākumu izmaksas",IF('11a+c+n'!$Q21="C",'11a+c+n'!D21,0))</f>
        <v>m</v>
      </c>
      <c r="E21" s="46"/>
      <c r="F21" s="65"/>
      <c r="G21" s="116"/>
      <c r="H21" s="116">
        <f>IF($C$4="citu pasākumu izmaksas",IF('11a+c+n'!$Q21="C",'11a+c+n'!H21,0))</f>
        <v>0</v>
      </c>
      <c r="I21" s="116"/>
      <c r="J21" s="116"/>
      <c r="K21" s="117">
        <f>IF($C$4="citu pasākumu izmaksas",IF('11a+c+n'!$Q21="C",'11a+c+n'!K21,0))</f>
        <v>0</v>
      </c>
      <c r="L21" s="82">
        <f>IF($C$4="citu pasākumu izmaksas",IF('11a+c+n'!$Q21="C",'11a+c+n'!L21,0))</f>
        <v>0</v>
      </c>
      <c r="M21" s="116">
        <f>IF($C$4="citu pasākumu izmaksas",IF('11a+c+n'!$Q21="C",'11a+c+n'!M21,0))</f>
        <v>0</v>
      </c>
      <c r="N21" s="116">
        <f>IF($C$4="citu pasākumu izmaksas",IF('11a+c+n'!$Q21="C",'11a+c+n'!N21,0))</f>
        <v>0</v>
      </c>
      <c r="O21" s="116">
        <f>IF($C$4="citu pasākumu izmaksas",IF('11a+c+n'!$Q21="C",'11a+c+n'!O21,0))</f>
        <v>0</v>
      </c>
      <c r="P21" s="117">
        <f>IF($C$4="citu pasākumu izmaksas",IF('11a+c+n'!$Q21="C",'11a+c+n'!P21,0))</f>
        <v>0</v>
      </c>
    </row>
    <row r="22" spans="1:16" ht="33.75" x14ac:dyDescent="0.2">
      <c r="A22" s="51">
        <f>IF(P22=0,0,IF(COUNTBLANK(P22)=1,0,COUNTA($P$14:P22)))</f>
        <v>0</v>
      </c>
      <c r="B22" s="24" t="str">
        <f>IF($C$4="citu pasākumu izmaksas",IF('11a+c+n'!$Q22="C",'11a+c+n'!B22,0))</f>
        <v>22-00000</v>
      </c>
      <c r="C22" s="24" t="str">
        <f>IF($C$4="citu pasākumu izmaksas",IF('11a+c+n'!$Q22="C",'11a+c+n'!C22,0))</f>
        <v>Kontrolmērījumu klemme kastē - In-box testing-switching bridge 50mm2 cable, INGESCO, 250006, vai ekvivalents</v>
      </c>
      <c r="D22" s="24" t="str">
        <f>IF($C$4="citu pasākumu izmaksas",IF('11a+c+n'!$Q22="C",'11a+c+n'!D22,0))</f>
        <v>gab.</v>
      </c>
      <c r="E22" s="46"/>
      <c r="F22" s="65"/>
      <c r="G22" s="116"/>
      <c r="H22" s="116">
        <f>IF($C$4="citu pasākumu izmaksas",IF('11a+c+n'!$Q22="C",'11a+c+n'!H22,0))</f>
        <v>0</v>
      </c>
      <c r="I22" s="116"/>
      <c r="J22" s="116"/>
      <c r="K22" s="117">
        <f>IF($C$4="citu pasākumu izmaksas",IF('11a+c+n'!$Q22="C",'11a+c+n'!K22,0))</f>
        <v>0</v>
      </c>
      <c r="L22" s="82">
        <f>IF($C$4="citu pasākumu izmaksas",IF('11a+c+n'!$Q22="C",'11a+c+n'!L22,0))</f>
        <v>0</v>
      </c>
      <c r="M22" s="116">
        <f>IF($C$4="citu pasākumu izmaksas",IF('11a+c+n'!$Q22="C",'11a+c+n'!M22,0))</f>
        <v>0</v>
      </c>
      <c r="N22" s="116">
        <f>IF($C$4="citu pasākumu izmaksas",IF('11a+c+n'!$Q22="C",'11a+c+n'!N22,0))</f>
        <v>0</v>
      </c>
      <c r="O22" s="116">
        <f>IF($C$4="citu pasākumu izmaksas",IF('11a+c+n'!$Q22="C",'11a+c+n'!O22,0))</f>
        <v>0</v>
      </c>
      <c r="P22" s="117">
        <f>IF($C$4="citu pasākumu izmaksas",IF('11a+c+n'!$Q22="C",'11a+c+n'!P22,0))</f>
        <v>0</v>
      </c>
    </row>
    <row r="23" spans="1:16" ht="22.5" x14ac:dyDescent="0.2">
      <c r="A23" s="51">
        <f>IF(P23=0,0,IF(COUNTBLANK(P23)=1,0,COUNTA($P$14:P23)))</f>
        <v>0</v>
      </c>
      <c r="B23" s="24" t="str">
        <f>IF($C$4="citu pasākumu izmaksas",IF('11a+c+n'!$Q23="C",'11a+c+n'!B23,0))</f>
        <v>22-00000</v>
      </c>
      <c r="C23" s="24" t="str">
        <f>IF($C$4="citu pasākumu izmaksas",IF('11a+c+n'!$Q23="C",'11a+c+n'!C23,0))</f>
        <v>Zibensspērienu skaita uzskaitītājs CDR UNIVERSAL, INGESCO, 432028, vai ekvivalents</v>
      </c>
      <c r="D23" s="24" t="str">
        <f>IF($C$4="citu pasākumu izmaksas",IF('11a+c+n'!$Q23="C",'11a+c+n'!D23,0))</f>
        <v>gab.</v>
      </c>
      <c r="E23" s="46"/>
      <c r="F23" s="65"/>
      <c r="G23" s="116"/>
      <c r="H23" s="116">
        <f>IF($C$4="citu pasākumu izmaksas",IF('11a+c+n'!$Q23="C",'11a+c+n'!H23,0))</f>
        <v>0</v>
      </c>
      <c r="I23" s="116"/>
      <c r="J23" s="116"/>
      <c r="K23" s="117">
        <f>IF($C$4="citu pasākumu izmaksas",IF('11a+c+n'!$Q23="C",'11a+c+n'!K23,0))</f>
        <v>0</v>
      </c>
      <c r="L23" s="82">
        <f>IF($C$4="citu pasākumu izmaksas",IF('11a+c+n'!$Q23="C",'11a+c+n'!L23,0))</f>
        <v>0</v>
      </c>
      <c r="M23" s="116">
        <f>IF($C$4="citu pasākumu izmaksas",IF('11a+c+n'!$Q23="C",'11a+c+n'!M23,0))</f>
        <v>0</v>
      </c>
      <c r="N23" s="116">
        <f>IF($C$4="citu pasākumu izmaksas",IF('11a+c+n'!$Q23="C",'11a+c+n'!N23,0))</f>
        <v>0</v>
      </c>
      <c r="O23" s="116">
        <f>IF($C$4="citu pasākumu izmaksas",IF('11a+c+n'!$Q23="C",'11a+c+n'!O23,0))</f>
        <v>0</v>
      </c>
      <c r="P23" s="117">
        <f>IF($C$4="citu pasākumu izmaksas",IF('11a+c+n'!$Q23="C",'11a+c+n'!P23,0))</f>
        <v>0</v>
      </c>
    </row>
    <row r="24" spans="1:16" ht="22.5" x14ac:dyDescent="0.2">
      <c r="A24" s="51">
        <f>IF(P24=0,0,IF(COUNTBLANK(P24)=1,0,COUNTA($P$14:P24)))</f>
        <v>0</v>
      </c>
      <c r="B24" s="24" t="str">
        <f>IF($C$4="citu pasākumu izmaksas",IF('11a+c+n'!$Q24="C",'11a+c+n'!B24,0))</f>
        <v>22-00000</v>
      </c>
      <c r="C24" s="24" t="str">
        <f>IF($C$4="citu pasākumu izmaksas",IF('11a+c+n'!$Q24="C",'11a+c+n'!C24,0))</f>
        <v>Vadu turētājs Rd 8-10mm 177 20 M8 fasādei, OBO Bettermann vai analogs</v>
      </c>
      <c r="D24" s="24" t="str">
        <f>IF($C$4="citu pasākumu izmaksas",IF('11a+c+n'!$Q24="C",'11a+c+n'!D24,0))</f>
        <v>gab.</v>
      </c>
      <c r="E24" s="46"/>
      <c r="F24" s="65"/>
      <c r="G24" s="116"/>
      <c r="H24" s="116">
        <f>IF($C$4="citu pasākumu izmaksas",IF('11a+c+n'!$Q24="C",'11a+c+n'!H24,0))</f>
        <v>0</v>
      </c>
      <c r="I24" s="116"/>
      <c r="J24" s="116"/>
      <c r="K24" s="117">
        <f>IF($C$4="citu pasākumu izmaksas",IF('11a+c+n'!$Q24="C",'11a+c+n'!K24,0))</f>
        <v>0</v>
      </c>
      <c r="L24" s="82">
        <f>IF($C$4="citu pasākumu izmaksas",IF('11a+c+n'!$Q24="C",'11a+c+n'!L24,0))</f>
        <v>0</v>
      </c>
      <c r="M24" s="116">
        <f>IF($C$4="citu pasākumu izmaksas",IF('11a+c+n'!$Q24="C",'11a+c+n'!M24,0))</f>
        <v>0</v>
      </c>
      <c r="N24" s="116">
        <f>IF($C$4="citu pasākumu izmaksas",IF('11a+c+n'!$Q24="C",'11a+c+n'!N24,0))</f>
        <v>0</v>
      </c>
      <c r="O24" s="116">
        <f>IF($C$4="citu pasākumu izmaksas",IF('11a+c+n'!$Q24="C",'11a+c+n'!O24,0))</f>
        <v>0</v>
      </c>
      <c r="P24" s="117">
        <f>IF($C$4="citu pasākumu izmaksas",IF('11a+c+n'!$Q24="C",'11a+c+n'!P24,0))</f>
        <v>0</v>
      </c>
    </row>
    <row r="25" spans="1:16" ht="22.5" x14ac:dyDescent="0.2">
      <c r="A25" s="51">
        <f>IF(P25=0,0,IF(COUNTBLANK(P25)=1,0,COUNTA($P$14:P25)))</f>
        <v>0</v>
      </c>
      <c r="B25" s="24" t="str">
        <f>IF($C$4="citu pasākumu izmaksas",IF('11a+c+n'!$Q25="C",'11a+c+n'!B25,0))</f>
        <v>22-00000</v>
      </c>
      <c r="C25" s="24" t="str">
        <f>IF($C$4="citu pasākumu izmaksas",IF('11a+c+n'!$Q25="C",'11a+c+n'!C25,0))</f>
        <v>Jumta vada turētājs jumtam, 165 MBG-8 OBO Bettermann vai analogs</v>
      </c>
      <c r="D25" s="24" t="str">
        <f>IF($C$4="citu pasākumu izmaksas",IF('11a+c+n'!$Q25="C",'11a+c+n'!D25,0))</f>
        <v>gab.</v>
      </c>
      <c r="E25" s="46"/>
      <c r="F25" s="65"/>
      <c r="G25" s="116"/>
      <c r="H25" s="116">
        <f>IF($C$4="citu pasākumu izmaksas",IF('11a+c+n'!$Q25="C",'11a+c+n'!H25,0))</f>
        <v>0</v>
      </c>
      <c r="I25" s="116"/>
      <c r="J25" s="116"/>
      <c r="K25" s="117">
        <f>IF($C$4="citu pasākumu izmaksas",IF('11a+c+n'!$Q25="C",'11a+c+n'!K25,0))</f>
        <v>0</v>
      </c>
      <c r="L25" s="82">
        <f>IF($C$4="citu pasākumu izmaksas",IF('11a+c+n'!$Q25="C",'11a+c+n'!L25,0))</f>
        <v>0</v>
      </c>
      <c r="M25" s="116">
        <f>IF($C$4="citu pasākumu izmaksas",IF('11a+c+n'!$Q25="C",'11a+c+n'!M25,0))</f>
        <v>0</v>
      </c>
      <c r="N25" s="116">
        <f>IF($C$4="citu pasākumu izmaksas",IF('11a+c+n'!$Q25="C",'11a+c+n'!N25,0))</f>
        <v>0</v>
      </c>
      <c r="O25" s="116">
        <f>IF($C$4="citu pasākumu izmaksas",IF('11a+c+n'!$Q25="C",'11a+c+n'!O25,0))</f>
        <v>0</v>
      </c>
      <c r="P25" s="117">
        <f>IF($C$4="citu pasākumu izmaksas",IF('11a+c+n'!$Q25="C",'11a+c+n'!P25,0))</f>
        <v>0</v>
      </c>
    </row>
    <row r="26" spans="1:16" ht="22.5" x14ac:dyDescent="0.2">
      <c r="A26" s="51">
        <f>IF(P26=0,0,IF(COUNTBLANK(P26)=1,0,COUNTA($P$14:P26)))</f>
        <v>0</v>
      </c>
      <c r="B26" s="24" t="str">
        <f>IF($C$4="citu pasākumu izmaksas",IF('11a+c+n'!$Q26="C",'11a+c+n'!B26,0))</f>
        <v>22-00000</v>
      </c>
      <c r="C26" s="24" t="str">
        <f>IF($C$4="citu pasākumu izmaksas",IF('11a+c+n'!$Q26="C",'11a+c+n'!C26,0))</f>
        <v>Zemējuma elektrods - 219 20 ST FT Ø20mm 1500mm, Obo Bettermann, 5000750, vai ekvivalents</v>
      </c>
      <c r="D26" s="24" t="str">
        <f>IF($C$4="citu pasākumu izmaksas",IF('11a+c+n'!$Q26="C",'11a+c+n'!D26,0))</f>
        <v>gab.</v>
      </c>
      <c r="E26" s="46"/>
      <c r="F26" s="65"/>
      <c r="G26" s="116"/>
      <c r="H26" s="116">
        <f>IF($C$4="citu pasākumu izmaksas",IF('11a+c+n'!$Q26="C",'11a+c+n'!H26,0))</f>
        <v>0</v>
      </c>
      <c r="I26" s="116"/>
      <c r="J26" s="116"/>
      <c r="K26" s="117">
        <f>IF($C$4="citu pasākumu izmaksas",IF('11a+c+n'!$Q26="C",'11a+c+n'!K26,0))</f>
        <v>0</v>
      </c>
      <c r="L26" s="82">
        <f>IF($C$4="citu pasākumu izmaksas",IF('11a+c+n'!$Q26="C",'11a+c+n'!L26,0))</f>
        <v>0</v>
      </c>
      <c r="M26" s="116">
        <f>IF($C$4="citu pasākumu izmaksas",IF('11a+c+n'!$Q26="C",'11a+c+n'!M26,0))</f>
        <v>0</v>
      </c>
      <c r="N26" s="116">
        <f>IF($C$4="citu pasākumu izmaksas",IF('11a+c+n'!$Q26="C",'11a+c+n'!N26,0))</f>
        <v>0</v>
      </c>
      <c r="O26" s="116">
        <f>IF($C$4="citu pasākumu izmaksas",IF('11a+c+n'!$Q26="C",'11a+c+n'!O26,0))</f>
        <v>0</v>
      </c>
      <c r="P26" s="117">
        <f>IF($C$4="citu pasākumu izmaksas",IF('11a+c+n'!$Q26="C",'11a+c+n'!P26,0))</f>
        <v>0</v>
      </c>
    </row>
    <row r="27" spans="1:16" ht="22.5" x14ac:dyDescent="0.2">
      <c r="A27" s="51">
        <f>IF(P27=0,0,IF(COUNTBLANK(P27)=1,0,COUNTA($P$14:P27)))</f>
        <v>0</v>
      </c>
      <c r="B27" s="24" t="str">
        <f>IF($C$4="citu pasākumu izmaksas",IF('11a+c+n'!$Q27="C",'11a+c+n'!B27,0))</f>
        <v>22-00000</v>
      </c>
      <c r="C27" s="24" t="str">
        <f>IF($C$4="citu pasākumu izmaksas",IF('11a+c+n'!$Q27="C",'11a+c+n'!C27,0))</f>
        <v>Zemējuma elektroda spice - 1819/20 BP, Obo Bettermann, 3041212, vai ekvivalents</v>
      </c>
      <c r="D27" s="24" t="str">
        <f>IF($C$4="citu pasākumu izmaksas",IF('11a+c+n'!$Q27="C",'11a+c+n'!D27,0))</f>
        <v>gab.</v>
      </c>
      <c r="E27" s="46"/>
      <c r="F27" s="65"/>
      <c r="G27" s="116"/>
      <c r="H27" s="116">
        <f>IF($C$4="citu pasākumu izmaksas",IF('11a+c+n'!$Q27="C",'11a+c+n'!H27,0))</f>
        <v>0</v>
      </c>
      <c r="I27" s="116"/>
      <c r="J27" s="116"/>
      <c r="K27" s="117">
        <f>IF($C$4="citu pasākumu izmaksas",IF('11a+c+n'!$Q27="C",'11a+c+n'!K27,0))</f>
        <v>0</v>
      </c>
      <c r="L27" s="82">
        <f>IF($C$4="citu pasākumu izmaksas",IF('11a+c+n'!$Q27="C",'11a+c+n'!L27,0))</f>
        <v>0</v>
      </c>
      <c r="M27" s="116">
        <f>IF($C$4="citu pasākumu izmaksas",IF('11a+c+n'!$Q27="C",'11a+c+n'!M27,0))</f>
        <v>0</v>
      </c>
      <c r="N27" s="116">
        <f>IF($C$4="citu pasākumu izmaksas",IF('11a+c+n'!$Q27="C",'11a+c+n'!N27,0))</f>
        <v>0</v>
      </c>
      <c r="O27" s="116">
        <f>IF($C$4="citu pasākumu izmaksas",IF('11a+c+n'!$Q27="C",'11a+c+n'!O27,0))</f>
        <v>0</v>
      </c>
      <c r="P27" s="117">
        <f>IF($C$4="citu pasākumu izmaksas",IF('11a+c+n'!$Q27="C",'11a+c+n'!P27,0))</f>
        <v>0</v>
      </c>
    </row>
    <row r="28" spans="1:16" ht="22.5" x14ac:dyDescent="0.2">
      <c r="A28" s="51">
        <f>IF(P28=0,0,IF(COUNTBLANK(P28)=1,0,COUNTA($P$14:P28)))</f>
        <v>0</v>
      </c>
      <c r="B28" s="24" t="str">
        <f>IF($C$4="citu pasākumu izmaksas",IF('11a+c+n'!$Q28="C",'11a+c+n'!B28,0))</f>
        <v>22-00000</v>
      </c>
      <c r="C28" s="24" t="str">
        <f>IF($C$4="citu pasākumu izmaksas",IF('11a+c+n'!$Q28="C",'11a+c+n'!C28,0))</f>
        <v>Savienojums zemējuma elektrods - tērauda lenta, Propster 01111 356, vai ekvivalents</v>
      </c>
      <c r="D28" s="24" t="str">
        <f>IF($C$4="citu pasākumu izmaksas",IF('11a+c+n'!$Q28="C",'11a+c+n'!D28,0))</f>
        <v>gab.</v>
      </c>
      <c r="E28" s="46"/>
      <c r="F28" s="65"/>
      <c r="G28" s="116"/>
      <c r="H28" s="116">
        <f>IF($C$4="citu pasākumu izmaksas",IF('11a+c+n'!$Q28="C",'11a+c+n'!H28,0))</f>
        <v>0</v>
      </c>
      <c r="I28" s="116"/>
      <c r="J28" s="116"/>
      <c r="K28" s="117">
        <f>IF($C$4="citu pasākumu izmaksas",IF('11a+c+n'!$Q28="C",'11a+c+n'!K28,0))</f>
        <v>0</v>
      </c>
      <c r="L28" s="82">
        <f>IF($C$4="citu pasākumu izmaksas",IF('11a+c+n'!$Q28="C",'11a+c+n'!L28,0))</f>
        <v>0</v>
      </c>
      <c r="M28" s="116">
        <f>IF($C$4="citu pasākumu izmaksas",IF('11a+c+n'!$Q28="C",'11a+c+n'!M28,0))</f>
        <v>0</v>
      </c>
      <c r="N28" s="116">
        <f>IF($C$4="citu pasākumu izmaksas",IF('11a+c+n'!$Q28="C",'11a+c+n'!N28,0))</f>
        <v>0</v>
      </c>
      <c r="O28" s="116">
        <f>IF($C$4="citu pasākumu izmaksas",IF('11a+c+n'!$Q28="C",'11a+c+n'!O28,0))</f>
        <v>0</v>
      </c>
      <c r="P28" s="117">
        <f>IF($C$4="citu pasākumu izmaksas",IF('11a+c+n'!$Q28="C",'11a+c+n'!P28,0))</f>
        <v>0</v>
      </c>
    </row>
    <row r="29" spans="1:16" ht="22.5" x14ac:dyDescent="0.2">
      <c r="A29" s="51">
        <f>IF(P29=0,0,IF(COUNTBLANK(P29)=1,0,COUNTA($P$14:P29)))</f>
        <v>0</v>
      </c>
      <c r="B29" s="24" t="str">
        <f>IF($C$4="citu pasākumu izmaksas",IF('11a+c+n'!$Q29="C",'11a+c+n'!B29,0))</f>
        <v>22-00000</v>
      </c>
      <c r="C29" s="24" t="str">
        <f>IF($C$4="citu pasākumu izmaksas",IF('11a+c+n'!$Q29="C",'11a+c+n'!C29,0))</f>
        <v>Karsti cinkota tērauda lenta 30x3,5mm 5052 DIN, OBO Bettermann vai analogs</v>
      </c>
      <c r="D29" s="24" t="str">
        <f>IF($C$4="citu pasākumu izmaksas",IF('11a+c+n'!$Q29="C",'11a+c+n'!D29,0))</f>
        <v>m</v>
      </c>
      <c r="E29" s="46"/>
      <c r="F29" s="65"/>
      <c r="G29" s="116"/>
      <c r="H29" s="116">
        <f>IF($C$4="citu pasākumu izmaksas",IF('11a+c+n'!$Q29="C",'11a+c+n'!H29,0))</f>
        <v>0</v>
      </c>
      <c r="I29" s="116"/>
      <c r="J29" s="116"/>
      <c r="K29" s="117">
        <f>IF($C$4="citu pasākumu izmaksas",IF('11a+c+n'!$Q29="C",'11a+c+n'!K29,0))</f>
        <v>0</v>
      </c>
      <c r="L29" s="82">
        <f>IF($C$4="citu pasākumu izmaksas",IF('11a+c+n'!$Q29="C",'11a+c+n'!L29,0))</f>
        <v>0</v>
      </c>
      <c r="M29" s="116">
        <f>IF($C$4="citu pasākumu izmaksas",IF('11a+c+n'!$Q29="C",'11a+c+n'!M29,0))</f>
        <v>0</v>
      </c>
      <c r="N29" s="116">
        <f>IF($C$4="citu pasākumu izmaksas",IF('11a+c+n'!$Q29="C",'11a+c+n'!N29,0))</f>
        <v>0</v>
      </c>
      <c r="O29" s="116">
        <f>IF($C$4="citu pasākumu izmaksas",IF('11a+c+n'!$Q29="C",'11a+c+n'!O29,0))</f>
        <v>0</v>
      </c>
      <c r="P29" s="117">
        <f>IF($C$4="citu pasākumu izmaksas",IF('11a+c+n'!$Q29="C",'11a+c+n'!P29,0))</f>
        <v>0</v>
      </c>
    </row>
    <row r="30" spans="1:16" ht="22.5" x14ac:dyDescent="0.2">
      <c r="A30" s="51">
        <f>IF(P30=0,0,IF(COUNTBLANK(P30)=1,0,COUNTA($P$14:P30)))</f>
        <v>0</v>
      </c>
      <c r="B30" s="24" t="str">
        <f>IF($C$4="citu pasākumu izmaksas",IF('11a+c+n'!$Q30="C",'11a+c+n'!B30,0))</f>
        <v>22-00000</v>
      </c>
      <c r="C30" s="24" t="str">
        <f>IF($C$4="citu pasākumu izmaksas",IF('11a+c+n'!$Q30="C",'11a+c+n'!C30,0))</f>
        <v>Pretkorozijas aizsarglenta 50mm/10m OBO Bettermann, vai ekvivalents</v>
      </c>
      <c r="D30" s="24" t="str">
        <f>IF($C$4="citu pasākumu izmaksas",IF('11a+c+n'!$Q30="C",'11a+c+n'!D30,0))</f>
        <v>gab.</v>
      </c>
      <c r="E30" s="46"/>
      <c r="F30" s="65"/>
      <c r="G30" s="116"/>
      <c r="H30" s="116">
        <f>IF($C$4="citu pasākumu izmaksas",IF('11a+c+n'!$Q30="C",'11a+c+n'!H30,0))</f>
        <v>0</v>
      </c>
      <c r="I30" s="116"/>
      <c r="J30" s="116"/>
      <c r="K30" s="117">
        <f>IF($C$4="citu pasākumu izmaksas",IF('11a+c+n'!$Q30="C",'11a+c+n'!K30,0))</f>
        <v>0</v>
      </c>
      <c r="L30" s="82">
        <f>IF($C$4="citu pasākumu izmaksas",IF('11a+c+n'!$Q30="C",'11a+c+n'!L30,0))</f>
        <v>0</v>
      </c>
      <c r="M30" s="116">
        <f>IF($C$4="citu pasākumu izmaksas",IF('11a+c+n'!$Q30="C",'11a+c+n'!M30,0))</f>
        <v>0</v>
      </c>
      <c r="N30" s="116">
        <f>IF($C$4="citu pasākumu izmaksas",IF('11a+c+n'!$Q30="C",'11a+c+n'!N30,0))</f>
        <v>0</v>
      </c>
      <c r="O30" s="116">
        <f>IF($C$4="citu pasākumu izmaksas",IF('11a+c+n'!$Q30="C",'11a+c+n'!O30,0))</f>
        <v>0</v>
      </c>
      <c r="P30" s="117">
        <f>IF($C$4="citu pasākumu izmaksas",IF('11a+c+n'!$Q30="C",'11a+c+n'!P30,0))</f>
        <v>0</v>
      </c>
    </row>
    <row r="31" spans="1:16" x14ac:dyDescent="0.2">
      <c r="A31" s="51">
        <f>IF(P31=0,0,IF(COUNTBLANK(P31)=1,0,COUNTA($P$14:P31)))</f>
        <v>0</v>
      </c>
      <c r="B31" s="24">
        <f>IF($C$4="citu pasākumu izmaksas",IF('11a+c+n'!$Q31="C",'11a+c+n'!B31,0))</f>
        <v>0</v>
      </c>
      <c r="C31" s="24">
        <f>IF($C$4="citu pasākumu izmaksas",IF('11a+c+n'!$Q31="C",'11a+c+n'!C31,0))</f>
        <v>0</v>
      </c>
      <c r="D31" s="24">
        <f>IF($C$4="citu pasākumu izmaksas",IF('11a+c+n'!$Q31="C",'11a+c+n'!D31,0))</f>
        <v>0</v>
      </c>
      <c r="E31" s="46"/>
      <c r="F31" s="65"/>
      <c r="G31" s="116"/>
      <c r="H31" s="116">
        <f>IF($C$4="citu pasākumu izmaksas",IF('11a+c+n'!$Q31="C",'11a+c+n'!H31,0))</f>
        <v>0</v>
      </c>
      <c r="I31" s="116"/>
      <c r="J31" s="116"/>
      <c r="K31" s="117">
        <f>IF($C$4="citu pasākumu izmaksas",IF('11a+c+n'!$Q31="C",'11a+c+n'!K31,0))</f>
        <v>0</v>
      </c>
      <c r="L31" s="82">
        <f>IF($C$4="citu pasākumu izmaksas",IF('11a+c+n'!$Q31="C",'11a+c+n'!L31,0))</f>
        <v>0</v>
      </c>
      <c r="M31" s="116">
        <f>IF($C$4="citu pasākumu izmaksas",IF('11a+c+n'!$Q31="C",'11a+c+n'!M31,0))</f>
        <v>0</v>
      </c>
      <c r="N31" s="116">
        <f>IF($C$4="citu pasākumu izmaksas",IF('11a+c+n'!$Q31="C",'11a+c+n'!N31,0))</f>
        <v>0</v>
      </c>
      <c r="O31" s="116">
        <f>IF($C$4="citu pasākumu izmaksas",IF('11a+c+n'!$Q31="C",'11a+c+n'!O31,0))</f>
        <v>0</v>
      </c>
      <c r="P31" s="117">
        <f>IF($C$4="citu pasākumu izmaksas",IF('11a+c+n'!$Q31="C",'11a+c+n'!P31,0))</f>
        <v>0</v>
      </c>
    </row>
    <row r="32" spans="1:16" ht="22.5" x14ac:dyDescent="0.2">
      <c r="A32" s="51">
        <f>IF(P32=0,0,IF(COUNTBLANK(P32)=1,0,COUNTA($P$14:P32)))</f>
        <v>0</v>
      </c>
      <c r="B32" s="24" t="str">
        <f>IF($C$4="citu pasākumu izmaksas",IF('11a+c+n'!$Q32="C",'11a+c+n'!B32,0))</f>
        <v>22-00000</v>
      </c>
      <c r="C32" s="24" t="str">
        <f>IF($C$4="citu pasākumu izmaksas",IF('11a+c+n'!$Q32="C",'11a+c+n'!C32,0))</f>
        <v>Tranšejas rakšana un aizbēršana</v>
      </c>
      <c r="D32" s="24" t="str">
        <f>IF($C$4="citu pasākumu izmaksas",IF('11a+c+n'!$Q32="C",'11a+c+n'!D32,0))</f>
        <v>m</v>
      </c>
      <c r="E32" s="46"/>
      <c r="F32" s="65"/>
      <c r="G32" s="116"/>
      <c r="H32" s="116">
        <f>IF($C$4="citu pasākumu izmaksas",IF('11a+c+n'!$Q32="C",'11a+c+n'!H32,0))</f>
        <v>0</v>
      </c>
      <c r="I32" s="116"/>
      <c r="J32" s="116"/>
      <c r="K32" s="117">
        <f>IF($C$4="citu pasākumu izmaksas",IF('11a+c+n'!$Q32="C",'11a+c+n'!K32,0))</f>
        <v>0</v>
      </c>
      <c r="L32" s="82">
        <f>IF($C$4="citu pasākumu izmaksas",IF('11a+c+n'!$Q32="C",'11a+c+n'!L32,0))</f>
        <v>0</v>
      </c>
      <c r="M32" s="116">
        <f>IF($C$4="citu pasākumu izmaksas",IF('11a+c+n'!$Q32="C",'11a+c+n'!M32,0))</f>
        <v>0</v>
      </c>
      <c r="N32" s="116">
        <f>IF($C$4="citu pasākumu izmaksas",IF('11a+c+n'!$Q32="C",'11a+c+n'!N32,0))</f>
        <v>0</v>
      </c>
      <c r="O32" s="116">
        <f>IF($C$4="citu pasākumu izmaksas",IF('11a+c+n'!$Q32="C",'11a+c+n'!O32,0))</f>
        <v>0</v>
      </c>
      <c r="P32" s="117">
        <f>IF($C$4="citu pasākumu izmaksas",IF('11a+c+n'!$Q32="C",'11a+c+n'!P32,0))</f>
        <v>0</v>
      </c>
    </row>
    <row r="33" spans="1:16" ht="22.5" x14ac:dyDescent="0.2">
      <c r="A33" s="51">
        <f>IF(P33=0,0,IF(COUNTBLANK(P33)=1,0,COUNTA($P$14:P33)))</f>
        <v>0</v>
      </c>
      <c r="B33" s="24" t="str">
        <f>IF($C$4="citu pasākumu izmaksas",IF('11a+c+n'!$Q33="C",'11a+c+n'!B33,0))</f>
        <v>22-00000</v>
      </c>
      <c r="C33" s="24" t="str">
        <f>IF($C$4="citu pasākumu izmaksas",IF('11a+c+n'!$Q33="C",'11a+c+n'!C33,0))</f>
        <v>Tranšejas virsmas atjaunošana - teritorijas labiekārtošana</v>
      </c>
      <c r="D33" s="24" t="str">
        <f>IF($C$4="citu pasākumu izmaksas",IF('11a+c+n'!$Q33="C",'11a+c+n'!D33,0))</f>
        <v>m2</v>
      </c>
      <c r="E33" s="46"/>
      <c r="F33" s="65"/>
      <c r="G33" s="116"/>
      <c r="H33" s="116">
        <f>IF($C$4="citu pasākumu izmaksas",IF('11a+c+n'!$Q33="C",'11a+c+n'!H33,0))</f>
        <v>0</v>
      </c>
      <c r="I33" s="116"/>
      <c r="J33" s="116"/>
      <c r="K33" s="117">
        <f>IF($C$4="citu pasākumu izmaksas",IF('11a+c+n'!$Q33="C",'11a+c+n'!K33,0))</f>
        <v>0</v>
      </c>
      <c r="L33" s="82">
        <f>IF($C$4="citu pasākumu izmaksas",IF('11a+c+n'!$Q33="C",'11a+c+n'!L33,0))</f>
        <v>0</v>
      </c>
      <c r="M33" s="116">
        <f>IF($C$4="citu pasākumu izmaksas",IF('11a+c+n'!$Q33="C",'11a+c+n'!M33,0))</f>
        <v>0</v>
      </c>
      <c r="N33" s="116">
        <f>IF($C$4="citu pasākumu izmaksas",IF('11a+c+n'!$Q33="C",'11a+c+n'!N33,0))</f>
        <v>0</v>
      </c>
      <c r="O33" s="116">
        <f>IF($C$4="citu pasākumu izmaksas",IF('11a+c+n'!$Q33="C",'11a+c+n'!O33,0))</f>
        <v>0</v>
      </c>
      <c r="P33" s="117">
        <f>IF($C$4="citu pasākumu izmaksas",IF('11a+c+n'!$Q33="C",'11a+c+n'!P33,0))</f>
        <v>0</v>
      </c>
    </row>
    <row r="34" spans="1:16" ht="22.5" x14ac:dyDescent="0.2">
      <c r="A34" s="51">
        <f>IF(P34=0,0,IF(COUNTBLANK(P34)=1,0,COUNTA($P$14:P34)))</f>
        <v>0</v>
      </c>
      <c r="B34" s="24" t="str">
        <f>IF($C$4="citu pasākumu izmaksas",IF('11a+c+n'!$Q34="C",'11a+c+n'!B34,0))</f>
        <v>22-00000</v>
      </c>
      <c r="C34" s="24" t="str">
        <f>IF($C$4="citu pasākumu izmaksas",IF('11a+c+n'!$Q34="C",'11a+c+n'!C34,0))</f>
        <v>Zemējuma elektrodu iedzīšana zemē</v>
      </c>
      <c r="D34" s="24" t="str">
        <f>IF($C$4="citu pasākumu izmaksas",IF('11a+c+n'!$Q34="C",'11a+c+n'!D34,0))</f>
        <v>kompl.</v>
      </c>
      <c r="E34" s="46"/>
      <c r="F34" s="65"/>
      <c r="G34" s="116"/>
      <c r="H34" s="116">
        <f>IF($C$4="citu pasākumu izmaksas",IF('11a+c+n'!$Q34="C",'11a+c+n'!H34,0))</f>
        <v>0</v>
      </c>
      <c r="I34" s="116"/>
      <c r="J34" s="116"/>
      <c r="K34" s="117">
        <f>IF($C$4="citu pasākumu izmaksas",IF('11a+c+n'!$Q34="C",'11a+c+n'!K34,0))</f>
        <v>0</v>
      </c>
      <c r="L34" s="82">
        <f>IF($C$4="citu pasākumu izmaksas",IF('11a+c+n'!$Q34="C",'11a+c+n'!L34,0))</f>
        <v>0</v>
      </c>
      <c r="M34" s="116">
        <f>IF($C$4="citu pasākumu izmaksas",IF('11a+c+n'!$Q34="C",'11a+c+n'!M34,0))</f>
        <v>0</v>
      </c>
      <c r="N34" s="116">
        <f>IF($C$4="citu pasākumu izmaksas",IF('11a+c+n'!$Q34="C",'11a+c+n'!N34,0))</f>
        <v>0</v>
      </c>
      <c r="O34" s="116">
        <f>IF($C$4="citu pasākumu izmaksas",IF('11a+c+n'!$Q34="C",'11a+c+n'!O34,0))</f>
        <v>0</v>
      </c>
      <c r="P34" s="117">
        <f>IF($C$4="citu pasākumu izmaksas",IF('11a+c+n'!$Q34="C",'11a+c+n'!P34,0))</f>
        <v>0</v>
      </c>
    </row>
    <row r="35" spans="1:16" ht="22.5" x14ac:dyDescent="0.2">
      <c r="A35" s="51">
        <f>IF(P35=0,0,IF(COUNTBLANK(P35)=1,0,COUNTA($P$14:P35)))</f>
        <v>0</v>
      </c>
      <c r="B35" s="24" t="str">
        <f>IF($C$4="citu pasākumu izmaksas",IF('11a+c+n'!$Q35="C",'11a+c+n'!B35,0))</f>
        <v>22-00000</v>
      </c>
      <c r="C35" s="24" t="str">
        <f>IF($C$4="citu pasākumu izmaksas",IF('11a+c+n'!$Q35="C",'11a+c+n'!C35,0))</f>
        <v>Rakšanas atļaujas saņemšana</v>
      </c>
      <c r="D35" s="24" t="str">
        <f>IF($C$4="citu pasākumu izmaksas",IF('11a+c+n'!$Q35="C",'11a+c+n'!D35,0))</f>
        <v>obj.</v>
      </c>
      <c r="E35" s="46"/>
      <c r="F35" s="65"/>
      <c r="G35" s="116"/>
      <c r="H35" s="116">
        <f>IF($C$4="citu pasākumu izmaksas",IF('11a+c+n'!$Q35="C",'11a+c+n'!H35,0))</f>
        <v>0</v>
      </c>
      <c r="I35" s="116"/>
      <c r="J35" s="116"/>
      <c r="K35" s="117">
        <f>IF($C$4="citu pasākumu izmaksas",IF('11a+c+n'!$Q35="C",'11a+c+n'!K35,0))</f>
        <v>0</v>
      </c>
      <c r="L35" s="82">
        <f>IF($C$4="citu pasākumu izmaksas",IF('11a+c+n'!$Q35="C",'11a+c+n'!L35,0))</f>
        <v>0</v>
      </c>
      <c r="M35" s="116">
        <f>IF($C$4="citu pasākumu izmaksas",IF('11a+c+n'!$Q35="C",'11a+c+n'!M35,0))</f>
        <v>0</v>
      </c>
      <c r="N35" s="116">
        <f>IF($C$4="citu pasākumu izmaksas",IF('11a+c+n'!$Q35="C",'11a+c+n'!N35,0))</f>
        <v>0</v>
      </c>
      <c r="O35" s="116">
        <f>IF($C$4="citu pasākumu izmaksas",IF('11a+c+n'!$Q35="C",'11a+c+n'!O35,0))</f>
        <v>0</v>
      </c>
      <c r="P35" s="117">
        <f>IF($C$4="citu pasākumu izmaksas",IF('11a+c+n'!$Q35="C",'11a+c+n'!P35,0))</f>
        <v>0</v>
      </c>
    </row>
    <row r="36" spans="1:16" ht="22.5" x14ac:dyDescent="0.2">
      <c r="A36" s="51">
        <f>IF(P36=0,0,IF(COUNTBLANK(P36)=1,0,COUNTA($P$14:P36)))</f>
        <v>0</v>
      </c>
      <c r="B36" s="24" t="str">
        <f>IF($C$4="citu pasākumu izmaksas",IF('11a+c+n'!$Q36="C",'11a+c+n'!B36,0))</f>
        <v>22-00000</v>
      </c>
      <c r="C36" s="24" t="str">
        <f>IF($C$4="citu pasākumu izmaksas",IF('11a+c+n'!$Q36="C",'11a+c+n'!C36,0))</f>
        <v xml:space="preserve">Montāžas palīgmateriāli </v>
      </c>
      <c r="D36" s="24" t="str">
        <f>IF($C$4="citu pasākumu izmaksas",IF('11a+c+n'!$Q36="C",'11a+c+n'!D36,0))</f>
        <v>obj.</v>
      </c>
      <c r="E36" s="46"/>
      <c r="F36" s="65"/>
      <c r="G36" s="116"/>
      <c r="H36" s="116">
        <f>IF($C$4="citu pasākumu izmaksas",IF('11a+c+n'!$Q36="C",'11a+c+n'!H36,0))</f>
        <v>0</v>
      </c>
      <c r="I36" s="116"/>
      <c r="J36" s="116"/>
      <c r="K36" s="117">
        <f>IF($C$4="citu pasākumu izmaksas",IF('11a+c+n'!$Q36="C",'11a+c+n'!K36,0))</f>
        <v>0</v>
      </c>
      <c r="L36" s="82">
        <f>IF($C$4="citu pasākumu izmaksas",IF('11a+c+n'!$Q36="C",'11a+c+n'!L36,0))</f>
        <v>0</v>
      </c>
      <c r="M36" s="116">
        <f>IF($C$4="citu pasākumu izmaksas",IF('11a+c+n'!$Q36="C",'11a+c+n'!M36,0))</f>
        <v>0</v>
      </c>
      <c r="N36" s="116">
        <f>IF($C$4="citu pasākumu izmaksas",IF('11a+c+n'!$Q36="C",'11a+c+n'!N36,0))</f>
        <v>0</v>
      </c>
      <c r="O36" s="116">
        <f>IF($C$4="citu pasākumu izmaksas",IF('11a+c+n'!$Q36="C",'11a+c+n'!O36,0))</f>
        <v>0</v>
      </c>
      <c r="P36" s="117">
        <f>IF($C$4="citu pasākumu izmaksas",IF('11a+c+n'!$Q36="C",'11a+c+n'!P36,0))</f>
        <v>0</v>
      </c>
    </row>
    <row r="37" spans="1:16" ht="23.25" thickBot="1" x14ac:dyDescent="0.25">
      <c r="A37" s="51">
        <f>IF(P37=0,0,IF(COUNTBLANK(P37)=1,0,COUNTA($P$14:P37)))</f>
        <v>0</v>
      </c>
      <c r="B37" s="24" t="str">
        <f>IF($C$4="citu pasākumu izmaksas",IF('11a+c+n'!$Q37="C",'11a+c+n'!B37,0))</f>
        <v>22-00000</v>
      </c>
      <c r="C37" s="24" t="str">
        <f>IF($C$4="citu pasākumu izmaksas",IF('11a+c+n'!$Q37="C",'11a+c+n'!C37,0))</f>
        <v>Elektriskie mērījumi, izpilddokumentācijas sagatavošana</v>
      </c>
      <c r="D37" s="24" t="str">
        <f>IF($C$4="citu pasākumu izmaksas",IF('11a+c+n'!$Q37="C",'11a+c+n'!D37,0))</f>
        <v>obj.</v>
      </c>
      <c r="E37" s="46"/>
      <c r="F37" s="65"/>
      <c r="G37" s="116"/>
      <c r="H37" s="116">
        <f>IF($C$4="citu pasākumu izmaksas",IF('11a+c+n'!$Q37="C",'11a+c+n'!H37,0))</f>
        <v>0</v>
      </c>
      <c r="I37" s="116"/>
      <c r="J37" s="116"/>
      <c r="K37" s="117">
        <f>IF($C$4="citu pasākumu izmaksas",IF('11a+c+n'!$Q37="C",'11a+c+n'!K37,0))</f>
        <v>0</v>
      </c>
      <c r="L37" s="82">
        <f>IF($C$4="citu pasākumu izmaksas",IF('11a+c+n'!$Q37="C",'11a+c+n'!L37,0))</f>
        <v>0</v>
      </c>
      <c r="M37" s="116">
        <f>IF($C$4="citu pasākumu izmaksas",IF('11a+c+n'!$Q37="C",'11a+c+n'!M37,0))</f>
        <v>0</v>
      </c>
      <c r="N37" s="116">
        <f>IF($C$4="citu pasākumu izmaksas",IF('11a+c+n'!$Q37="C",'11a+c+n'!N37,0))</f>
        <v>0</v>
      </c>
      <c r="O37" s="116">
        <f>IF($C$4="citu pasākumu izmaksas",IF('11a+c+n'!$Q37="C",'11a+c+n'!O37,0))</f>
        <v>0</v>
      </c>
      <c r="P37" s="117">
        <f>IF($C$4="citu pasākumu izmaksas",IF('11a+c+n'!$Q37="C",'11a+c+n'!P37,0))</f>
        <v>0</v>
      </c>
    </row>
    <row r="38" spans="1:16" ht="12" customHeight="1" thickBot="1" x14ac:dyDescent="0.25">
      <c r="A38" s="286" t="s">
        <v>62</v>
      </c>
      <c r="B38" s="287"/>
      <c r="C38" s="287"/>
      <c r="D38" s="287"/>
      <c r="E38" s="287"/>
      <c r="F38" s="287"/>
      <c r="G38" s="287"/>
      <c r="H38" s="287"/>
      <c r="I38" s="287"/>
      <c r="J38" s="287"/>
      <c r="K38" s="288"/>
      <c r="L38" s="130">
        <f>SUM(L14:L37)</f>
        <v>0</v>
      </c>
      <c r="M38" s="131">
        <f>SUM(M14:M37)</f>
        <v>0</v>
      </c>
      <c r="N38" s="131">
        <f>SUM(N14:N37)</f>
        <v>0</v>
      </c>
      <c r="O38" s="131">
        <f>SUM(O14:O37)</f>
        <v>0</v>
      </c>
      <c r="P38" s="132">
        <f>SUM(P14:P37)</f>
        <v>0</v>
      </c>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 t="s">
        <v>14</v>
      </c>
      <c r="B41" s="16"/>
      <c r="C41" s="289">
        <f>'Kops c'!C36:H36</f>
        <v>0</v>
      </c>
      <c r="D41" s="289"/>
      <c r="E41" s="289"/>
      <c r="F41" s="289"/>
      <c r="G41" s="289"/>
      <c r="H41" s="289"/>
      <c r="I41" s="16"/>
      <c r="J41" s="16"/>
      <c r="K41" s="16"/>
      <c r="L41" s="16"/>
      <c r="M41" s="16"/>
      <c r="N41" s="16"/>
      <c r="O41" s="16"/>
      <c r="P41" s="16"/>
    </row>
    <row r="42" spans="1:16" x14ac:dyDescent="0.2">
      <c r="A42" s="16"/>
      <c r="B42" s="16"/>
      <c r="C42" s="215" t="s">
        <v>15</v>
      </c>
      <c r="D42" s="215"/>
      <c r="E42" s="215"/>
      <c r="F42" s="215"/>
      <c r="G42" s="215"/>
      <c r="H42" s="215"/>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237" t="str">
        <f>'Kops n'!A39:D39</f>
        <v>Tāme sastādīta 2023. gada __. __________</v>
      </c>
      <c r="B44" s="238"/>
      <c r="C44" s="238"/>
      <c r="D44" s="238"/>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 t="s">
        <v>41</v>
      </c>
      <c r="B46" s="16"/>
      <c r="C46" s="289">
        <f>'Kops c'!C41:H41</f>
        <v>0</v>
      </c>
      <c r="D46" s="289"/>
      <c r="E46" s="289"/>
      <c r="F46" s="289"/>
      <c r="G46" s="289"/>
      <c r="H46" s="289"/>
      <c r="I46" s="16"/>
      <c r="J46" s="16"/>
      <c r="K46" s="16"/>
      <c r="L46" s="16"/>
      <c r="M46" s="16"/>
      <c r="N46" s="16"/>
      <c r="O46" s="16"/>
      <c r="P46" s="16"/>
    </row>
    <row r="47" spans="1:16" x14ac:dyDescent="0.2">
      <c r="A47" s="16"/>
      <c r="B47" s="16"/>
      <c r="C47" s="215" t="s">
        <v>15</v>
      </c>
      <c r="D47" s="215"/>
      <c r="E47" s="215"/>
      <c r="F47" s="215"/>
      <c r="G47" s="215"/>
      <c r="H47" s="215"/>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78" t="s">
        <v>16</v>
      </c>
      <c r="B49" s="42"/>
      <c r="C49" s="84">
        <f>'Kops c'!C44</f>
        <v>0</v>
      </c>
      <c r="D49" s="42"/>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7:H47"/>
    <mergeCell ref="L12:P12"/>
    <mergeCell ref="A38:K38"/>
    <mergeCell ref="C41:H41"/>
    <mergeCell ref="C42:H42"/>
    <mergeCell ref="A44:D44"/>
    <mergeCell ref="C46:H46"/>
  </mergeCells>
  <conditionalFormatting sqref="A38:K38">
    <cfRule type="containsText" dxfId="57" priority="3" operator="containsText" text="Tiešās izmaksas kopā, t. sk. darba devēja sociālais nodoklis __.__% ">
      <formula>NOT(ISERROR(SEARCH("Tiešās izmaksas kopā, t. sk. darba devēja sociālais nodoklis __.__% ",A38)))</formula>
    </cfRule>
  </conditionalFormatting>
  <conditionalFormatting sqref="A14:P37">
    <cfRule type="cellIs" dxfId="56" priority="1" operator="equal">
      <formula>0</formula>
    </cfRule>
  </conditionalFormatting>
  <conditionalFormatting sqref="C2:I2 D5:L8 N9:O9 L38:P38 C41:H41 C46:H46 C49">
    <cfRule type="cellIs" dxfId="55"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39"/>
  <sheetViews>
    <sheetView topLeftCell="A12" workbookViewId="0">
      <selection activeCell="T43" sqref="T4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'11a+c+n'!D1</f>
        <v>11</v>
      </c>
      <c r="E1" s="22"/>
      <c r="F1" s="22"/>
      <c r="G1" s="22"/>
      <c r="H1" s="22"/>
      <c r="I1" s="22"/>
      <c r="J1" s="22"/>
      <c r="N1" s="26"/>
      <c r="O1" s="27"/>
      <c r="P1" s="28"/>
    </row>
    <row r="2" spans="1:16" x14ac:dyDescent="0.2">
      <c r="A2" s="29"/>
      <c r="B2" s="29"/>
      <c r="C2" s="301" t="str">
        <f>'11a+c+n'!C2:I2</f>
        <v>Ārējie elektrības tīkli</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'11a+c+n'!A9</f>
        <v>Tāme sastādīta  2023. gada tirgus cenās, pamatojoties uz ELT daļas rasējumiem</v>
      </c>
      <c r="B9" s="298"/>
      <c r="C9" s="298"/>
      <c r="D9" s="298"/>
      <c r="E9" s="298"/>
      <c r="F9" s="298"/>
      <c r="G9" s="31"/>
      <c r="H9" s="31"/>
      <c r="I9" s="31"/>
      <c r="J9" s="299" t="s">
        <v>45</v>
      </c>
      <c r="K9" s="299"/>
      <c r="L9" s="299"/>
      <c r="M9" s="299"/>
      <c r="N9" s="300">
        <f>P27</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izmaksas",IF('11a+c+n'!$Q14="N",'11a+c+n'!B14,0))</f>
        <v>0</v>
      </c>
      <c r="C14" s="23">
        <f>IF($C$4="Neattiecināmās izmaksas",IF('11a+c+n'!$Q14="N",'11a+c+n'!C14,0))</f>
        <v>0</v>
      </c>
      <c r="D14" s="23">
        <f>IF($C$4="Neattiecināmās izmaksas",IF('11a+c+n'!$Q14="N",'11a+c+n'!D14,0))</f>
        <v>0</v>
      </c>
      <c r="E14" s="45"/>
      <c r="F14" s="63"/>
      <c r="G14" s="114"/>
      <c r="H14" s="114">
        <f>IF($C$4="Neattiecināmās izmaksas",IF('11a+c+n'!$Q14="N",'11a+c+n'!H14,0))</f>
        <v>0</v>
      </c>
      <c r="I14" s="114"/>
      <c r="J14" s="114"/>
      <c r="K14" s="115">
        <f>IF($C$4="Neattiecināmās izmaksas",IF('11a+c+n'!$Q14="N",'11a+c+n'!K14,0))</f>
        <v>0</v>
      </c>
      <c r="L14" s="81">
        <f>IF($C$4="Neattiecināmās izmaksas",IF('11a+c+n'!$Q14="N",'11a+c+n'!L14,0))</f>
        <v>0</v>
      </c>
      <c r="M14" s="114">
        <f>IF($C$4="Neattiecināmās izmaksas",IF('11a+c+n'!$Q14="N",'11a+c+n'!M14,0))</f>
        <v>0</v>
      </c>
      <c r="N14" s="114">
        <f>IF($C$4="Neattiecināmās izmaksas",IF('11a+c+n'!$Q14="N",'11a+c+n'!N14,0))</f>
        <v>0</v>
      </c>
      <c r="O14" s="114">
        <f>IF($C$4="Neattiecināmās izmaksas",IF('11a+c+n'!$Q14="N",'11a+c+n'!O14,0))</f>
        <v>0</v>
      </c>
      <c r="P14" s="115">
        <f>IF($C$4="Neattiecināmās izmaksas",IF('11a+c+n'!$Q14="N",'11a+c+n'!P14,0))</f>
        <v>0</v>
      </c>
    </row>
    <row r="15" spans="1:16" x14ac:dyDescent="0.2">
      <c r="A15" s="51">
        <f>IF(P15=0,0,IF(COUNTBLANK(P15)=1,0,COUNTA($P$14:P15)))</f>
        <v>0</v>
      </c>
      <c r="B15" s="24">
        <f>IF($C$4="Neattiecināmās izmaksas",IF('11a+c+n'!$Q15="N",'11a+c+n'!B15,0))</f>
        <v>0</v>
      </c>
      <c r="C15" s="24">
        <f>IF($C$4="Neattiecināmās izmaksas",IF('11a+c+n'!$Q15="N",'11a+c+n'!C15,0))</f>
        <v>0</v>
      </c>
      <c r="D15" s="24">
        <f>IF($C$4="Neattiecināmās izmaksas",IF('11a+c+n'!$Q15="N",'11a+c+n'!D15,0))</f>
        <v>0</v>
      </c>
      <c r="E15" s="46"/>
      <c r="F15" s="65"/>
      <c r="G15" s="116"/>
      <c r="H15" s="116">
        <f>IF($C$4="Neattiecināmās izmaksas",IF('11a+c+n'!$Q15="N",'11a+c+n'!H15,0))</f>
        <v>0</v>
      </c>
      <c r="I15" s="116"/>
      <c r="J15" s="116"/>
      <c r="K15" s="117">
        <f>IF($C$4="Neattiecināmās izmaksas",IF('11a+c+n'!$Q15="N",'11a+c+n'!K15,0))</f>
        <v>0</v>
      </c>
      <c r="L15" s="82">
        <f>IF($C$4="Neattiecināmās izmaksas",IF('11a+c+n'!$Q15="N",'11a+c+n'!L15,0))</f>
        <v>0</v>
      </c>
      <c r="M15" s="116">
        <f>IF($C$4="Neattiecināmās izmaksas",IF('11a+c+n'!$Q15="N",'11a+c+n'!M15,0))</f>
        <v>0</v>
      </c>
      <c r="N15" s="116">
        <f>IF($C$4="Neattiecināmās izmaksas",IF('11a+c+n'!$Q15="N",'11a+c+n'!N15,0))</f>
        <v>0</v>
      </c>
      <c r="O15" s="116">
        <f>IF($C$4="Neattiecināmās izmaksas",IF('11a+c+n'!$Q15="N",'11a+c+n'!O15,0))</f>
        <v>0</v>
      </c>
      <c r="P15" s="117">
        <f>IF($C$4="Neattiecināmās izmaksas",IF('11a+c+n'!$Q15="N",'11a+c+n'!P15,0))</f>
        <v>0</v>
      </c>
    </row>
    <row r="16" spans="1:16" x14ac:dyDescent="0.2">
      <c r="A16" s="51">
        <f>IF(P16=0,0,IF(COUNTBLANK(P16)=1,0,COUNTA($P$14:P16)))</f>
        <v>0</v>
      </c>
      <c r="B16" s="24">
        <f>IF($C$4="Neattiecināmās izmaksas",IF('11a+c+n'!$Q16="N",'11a+c+n'!B16,0))</f>
        <v>0</v>
      </c>
      <c r="C16" s="24">
        <f>IF($C$4="Neattiecināmās izmaksas",IF('11a+c+n'!$Q16="N",'11a+c+n'!C16,0))</f>
        <v>0</v>
      </c>
      <c r="D16" s="24">
        <f>IF($C$4="Neattiecināmās izmaksas",IF('11a+c+n'!$Q16="N",'11a+c+n'!D16,0))</f>
        <v>0</v>
      </c>
      <c r="E16" s="46"/>
      <c r="F16" s="65"/>
      <c r="G16" s="116"/>
      <c r="H16" s="116">
        <f>IF($C$4="Neattiecināmās izmaksas",IF('11a+c+n'!$Q16="N",'11a+c+n'!H16,0))</f>
        <v>0</v>
      </c>
      <c r="I16" s="116"/>
      <c r="J16" s="116"/>
      <c r="K16" s="117">
        <f>IF($C$4="Neattiecināmās izmaksas",IF('11a+c+n'!$Q16="N",'11a+c+n'!K16,0))</f>
        <v>0</v>
      </c>
      <c r="L16" s="82">
        <f>IF($C$4="Neattiecināmās izmaksas",IF('11a+c+n'!$Q16="N",'11a+c+n'!L16,0))</f>
        <v>0</v>
      </c>
      <c r="M16" s="116">
        <f>IF($C$4="Neattiecināmās izmaksas",IF('11a+c+n'!$Q16="N",'11a+c+n'!M16,0))</f>
        <v>0</v>
      </c>
      <c r="N16" s="116">
        <f>IF($C$4="Neattiecināmās izmaksas",IF('11a+c+n'!$Q16="N",'11a+c+n'!N16,0))</f>
        <v>0</v>
      </c>
      <c r="O16" s="116">
        <f>IF($C$4="Neattiecināmās izmaksas",IF('11a+c+n'!$Q16="N",'11a+c+n'!O16,0))</f>
        <v>0</v>
      </c>
      <c r="P16" s="117">
        <f>IF($C$4="Neattiecināmās izmaksas",IF('11a+c+n'!$Q16="N",'11a+c+n'!P16,0))</f>
        <v>0</v>
      </c>
    </row>
    <row r="17" spans="1:16" x14ac:dyDescent="0.2">
      <c r="A17" s="51">
        <f>IF(P17=0,0,IF(COUNTBLANK(P17)=1,0,COUNTA($P$14:P17)))</f>
        <v>0</v>
      </c>
      <c r="B17" s="24">
        <f>IF($C$4="Neattiecināmās izmaksas",IF('11a+c+n'!$Q17="N",'11a+c+n'!B17,0))</f>
        <v>0</v>
      </c>
      <c r="C17" s="24">
        <f>IF($C$4="Neattiecināmās izmaksas",IF('11a+c+n'!$Q17="N",'11a+c+n'!C17,0))</f>
        <v>0</v>
      </c>
      <c r="D17" s="24">
        <f>IF($C$4="Neattiecināmās izmaksas",IF('11a+c+n'!$Q17="N",'11a+c+n'!D17,0))</f>
        <v>0</v>
      </c>
      <c r="E17" s="46"/>
      <c r="F17" s="65"/>
      <c r="G17" s="116"/>
      <c r="H17" s="116">
        <f>IF($C$4="Neattiecināmās izmaksas",IF('11a+c+n'!$Q17="N",'11a+c+n'!H17,0))</f>
        <v>0</v>
      </c>
      <c r="I17" s="116"/>
      <c r="J17" s="116"/>
      <c r="K17" s="117">
        <f>IF($C$4="Neattiecināmās izmaksas",IF('11a+c+n'!$Q17="N",'11a+c+n'!K17,0))</f>
        <v>0</v>
      </c>
      <c r="L17" s="82">
        <f>IF($C$4="Neattiecināmās izmaksas",IF('11a+c+n'!$Q17="N",'11a+c+n'!L17,0))</f>
        <v>0</v>
      </c>
      <c r="M17" s="116">
        <f>IF($C$4="Neattiecināmās izmaksas",IF('11a+c+n'!$Q17="N",'11a+c+n'!M17,0))</f>
        <v>0</v>
      </c>
      <c r="N17" s="116">
        <f>IF($C$4="Neattiecināmās izmaksas",IF('11a+c+n'!$Q17="N",'11a+c+n'!N17,0))</f>
        <v>0</v>
      </c>
      <c r="O17" s="116">
        <f>IF($C$4="Neattiecināmās izmaksas",IF('11a+c+n'!$Q17="N",'11a+c+n'!O17,0))</f>
        <v>0</v>
      </c>
      <c r="P17" s="117">
        <f>IF($C$4="Neattiecināmās izmaksas",IF('11a+c+n'!$Q17="N",'11a+c+n'!P17,0))</f>
        <v>0</v>
      </c>
    </row>
    <row r="18" spans="1:16" x14ac:dyDescent="0.2">
      <c r="A18" s="51">
        <f>IF(P18=0,0,IF(COUNTBLANK(P18)=1,0,COUNTA($P$14:P18)))</f>
        <v>0</v>
      </c>
      <c r="B18" s="24">
        <f>IF($C$4="Neattiecināmās izmaksas",IF('11a+c+n'!$Q18="N",'11a+c+n'!B18,0))</f>
        <v>0</v>
      </c>
      <c r="C18" s="24">
        <f>IF($C$4="Neattiecināmās izmaksas",IF('11a+c+n'!$Q18="N",'11a+c+n'!C18,0))</f>
        <v>0</v>
      </c>
      <c r="D18" s="24">
        <f>IF($C$4="Neattiecināmās izmaksas",IF('11a+c+n'!$Q18="N",'11a+c+n'!D18,0))</f>
        <v>0</v>
      </c>
      <c r="E18" s="46"/>
      <c r="F18" s="65"/>
      <c r="G18" s="116"/>
      <c r="H18" s="116">
        <f>IF($C$4="Neattiecināmās izmaksas",IF('11a+c+n'!$Q18="N",'11a+c+n'!H18,0))</f>
        <v>0</v>
      </c>
      <c r="I18" s="116"/>
      <c r="J18" s="116"/>
      <c r="K18" s="117">
        <f>IF($C$4="Neattiecināmās izmaksas",IF('11a+c+n'!$Q18="N",'11a+c+n'!K18,0))</f>
        <v>0</v>
      </c>
      <c r="L18" s="82">
        <f>IF($C$4="Neattiecināmās izmaksas",IF('11a+c+n'!$Q18="N",'11a+c+n'!L18,0))</f>
        <v>0</v>
      </c>
      <c r="M18" s="116">
        <f>IF($C$4="Neattiecināmās izmaksas",IF('11a+c+n'!$Q18="N",'11a+c+n'!M18,0))</f>
        <v>0</v>
      </c>
      <c r="N18" s="116">
        <f>IF($C$4="Neattiecināmās izmaksas",IF('11a+c+n'!$Q18="N",'11a+c+n'!N18,0))</f>
        <v>0</v>
      </c>
      <c r="O18" s="116">
        <f>IF($C$4="Neattiecināmās izmaksas",IF('11a+c+n'!$Q18="N",'11a+c+n'!O18,0))</f>
        <v>0</v>
      </c>
      <c r="P18" s="117">
        <f>IF($C$4="Neattiecināmās izmaksas",IF('11a+c+n'!$Q18="N",'11a+c+n'!P18,0))</f>
        <v>0</v>
      </c>
    </row>
    <row r="19" spans="1:16" x14ac:dyDescent="0.2">
      <c r="A19" s="51">
        <f>IF(P19=0,0,IF(COUNTBLANK(P19)=1,0,COUNTA($P$14:P19)))</f>
        <v>0</v>
      </c>
      <c r="B19" s="24">
        <f>IF($C$4="Neattiecināmās izmaksas",IF('11a+c+n'!$Q21="N",'11a+c+n'!B21,0))</f>
        <v>0</v>
      </c>
      <c r="C19" s="24">
        <f>IF($C$4="Neattiecināmās izmaksas",IF('11a+c+n'!$Q21="N",'11a+c+n'!C21,0))</f>
        <v>0</v>
      </c>
      <c r="D19" s="24">
        <f>IF($C$4="Neattiecināmās izmaksas",IF('11a+c+n'!$Q21="N",'11a+c+n'!D21,0))</f>
        <v>0</v>
      </c>
      <c r="E19" s="46"/>
      <c r="F19" s="65"/>
      <c r="G19" s="116"/>
      <c r="H19" s="116">
        <f>IF($C$4="Neattiecināmās izmaksas",IF('11a+c+n'!$Q21="N",'11a+c+n'!H21,0))</f>
        <v>0</v>
      </c>
      <c r="I19" s="116"/>
      <c r="J19" s="116"/>
      <c r="K19" s="117">
        <f>IF($C$4="Neattiecināmās izmaksas",IF('11a+c+n'!$Q21="N",'11a+c+n'!K21,0))</f>
        <v>0</v>
      </c>
      <c r="L19" s="82">
        <f>IF($C$4="Neattiecināmās izmaksas",IF('11a+c+n'!$Q21="N",'11a+c+n'!L21,0))</f>
        <v>0</v>
      </c>
      <c r="M19" s="116">
        <f>IF($C$4="Neattiecināmās izmaksas",IF('11a+c+n'!$Q21="N",'11a+c+n'!M21,0))</f>
        <v>0</v>
      </c>
      <c r="N19" s="116">
        <f>IF($C$4="Neattiecināmās izmaksas",IF('11a+c+n'!$Q21="N",'11a+c+n'!N21,0))</f>
        <v>0</v>
      </c>
      <c r="O19" s="116">
        <f>IF($C$4="Neattiecināmās izmaksas",IF('11a+c+n'!$Q21="N",'11a+c+n'!O21,0))</f>
        <v>0</v>
      </c>
      <c r="P19" s="117">
        <f>IF($C$4="Neattiecināmās izmaksas",IF('11a+c+n'!$Q21="N",'11a+c+n'!P21,0))</f>
        <v>0</v>
      </c>
    </row>
    <row r="20" spans="1:16" x14ac:dyDescent="0.2">
      <c r="A20" s="51"/>
      <c r="B20" s="24"/>
      <c r="C20" s="24"/>
      <c r="D20" s="24"/>
      <c r="E20" s="46"/>
      <c r="F20" s="65"/>
      <c r="G20" s="116"/>
      <c r="H20" s="116"/>
      <c r="I20" s="116"/>
      <c r="J20" s="116"/>
      <c r="K20" s="117"/>
      <c r="L20" s="82"/>
      <c r="M20" s="116"/>
      <c r="N20" s="116"/>
      <c r="O20" s="116"/>
      <c r="P20" s="117"/>
    </row>
    <row r="21" spans="1:16" x14ac:dyDescent="0.2">
      <c r="A21" s="51">
        <f>IF(P21=0,0,IF(COUNTBLANK(P21)=1,0,COUNTA($P$14:P21)))</f>
        <v>0</v>
      </c>
      <c r="B21" s="24">
        <f>IF($C$4="Neattiecināmās izmaksas",IF('11a+c+n'!$Q22="N",'11a+c+n'!B22,0))</f>
        <v>0</v>
      </c>
      <c r="C21" s="24">
        <f>IF($C$4="Neattiecināmās izmaksas",IF('11a+c+n'!$Q22="N",'11a+c+n'!C22,0))</f>
        <v>0</v>
      </c>
      <c r="D21" s="24">
        <f>IF($C$4="Neattiecināmās izmaksas",IF('11a+c+n'!$Q22="N",'11a+c+n'!D22,0))</f>
        <v>0</v>
      </c>
      <c r="E21" s="46"/>
      <c r="F21" s="65"/>
      <c r="G21" s="116"/>
      <c r="H21" s="116">
        <f>IF($C$4="Neattiecināmās izmaksas",IF('11a+c+n'!$Q22="N",'11a+c+n'!H22,0))</f>
        <v>0</v>
      </c>
      <c r="I21" s="116"/>
      <c r="J21" s="116"/>
      <c r="K21" s="117">
        <f>IF($C$4="Neattiecināmās izmaksas",IF('11a+c+n'!$Q22="N",'11a+c+n'!K22,0))</f>
        <v>0</v>
      </c>
      <c r="L21" s="82">
        <f>IF($C$4="Neattiecināmās izmaksas",IF('11a+c+n'!$Q22="N",'11a+c+n'!L22,0))</f>
        <v>0</v>
      </c>
      <c r="M21" s="116">
        <f>IF($C$4="Neattiecināmās izmaksas",IF('11a+c+n'!$Q22="N",'11a+c+n'!M22,0))</f>
        <v>0</v>
      </c>
      <c r="N21" s="116">
        <f>IF($C$4="Neattiecināmās izmaksas",IF('11a+c+n'!$Q22="N",'11a+c+n'!N22,0))</f>
        <v>0</v>
      </c>
      <c r="O21" s="116">
        <f>IF($C$4="Neattiecināmās izmaksas",IF('11a+c+n'!$Q22="N",'11a+c+n'!O22,0))</f>
        <v>0</v>
      </c>
      <c r="P21" s="117">
        <f>IF($C$4="Neattiecināmās izmaksas",IF('11a+c+n'!$Q22="N",'11a+c+n'!P22,0))</f>
        <v>0</v>
      </c>
    </row>
    <row r="22" spans="1:16" x14ac:dyDescent="0.2">
      <c r="A22" s="51">
        <f>IF(P22=0,0,IF(COUNTBLANK(P22)=1,0,COUNTA($P$14:P22)))</f>
        <v>0</v>
      </c>
      <c r="B22" s="24">
        <f>IF($C$4="Neattiecināmās izmaksas",IF('11a+c+n'!$Q23="N",'11a+c+n'!B23,0))</f>
        <v>0</v>
      </c>
      <c r="C22" s="24">
        <f>IF($C$4="Neattiecināmās izmaksas",IF('11a+c+n'!$Q23="N",'11a+c+n'!C23,0))</f>
        <v>0</v>
      </c>
      <c r="D22" s="24">
        <f>IF($C$4="Neattiecināmās izmaksas",IF('11a+c+n'!$Q23="N",'11a+c+n'!D23,0))</f>
        <v>0</v>
      </c>
      <c r="E22" s="46"/>
      <c r="F22" s="65"/>
      <c r="G22" s="116"/>
      <c r="H22" s="116">
        <f>IF($C$4="Neattiecināmās izmaksas",IF('11a+c+n'!$Q23="N",'11a+c+n'!H23,0))</f>
        <v>0</v>
      </c>
      <c r="I22" s="116"/>
      <c r="J22" s="116"/>
      <c r="K22" s="117">
        <f>IF($C$4="Neattiecināmās izmaksas",IF('11a+c+n'!$Q23="N",'11a+c+n'!K23,0))</f>
        <v>0</v>
      </c>
      <c r="L22" s="82">
        <f>IF($C$4="Neattiecināmās izmaksas",IF('11a+c+n'!$Q23="N",'11a+c+n'!L23,0))</f>
        <v>0</v>
      </c>
      <c r="M22" s="116">
        <f>IF($C$4="Neattiecināmās izmaksas",IF('11a+c+n'!$Q23="N",'11a+c+n'!M23,0))</f>
        <v>0</v>
      </c>
      <c r="N22" s="116">
        <f>IF($C$4="Neattiecināmās izmaksas",IF('11a+c+n'!$Q23="N",'11a+c+n'!N23,0))</f>
        <v>0</v>
      </c>
      <c r="O22" s="116">
        <f>IF($C$4="Neattiecināmās izmaksas",IF('11a+c+n'!$Q23="N",'11a+c+n'!O23,0))</f>
        <v>0</v>
      </c>
      <c r="P22" s="117">
        <f>IF($C$4="Neattiecināmās izmaksas",IF('11a+c+n'!$Q23="N",'11a+c+n'!P23,0))</f>
        <v>0</v>
      </c>
    </row>
    <row r="23" spans="1:16" x14ac:dyDescent="0.2">
      <c r="A23" s="51">
        <f>IF(P23=0,0,IF(COUNTBLANK(P23)=1,0,COUNTA($P$14:P23)))</f>
        <v>0</v>
      </c>
      <c r="B23" s="24">
        <f>IF($C$4="Neattiecināmās izmaksas",IF('11a+c+n'!$Q24="N",'11a+c+n'!B24,0))</f>
        <v>0</v>
      </c>
      <c r="C23" s="24">
        <f>IF($C$4="Neattiecināmās izmaksas",IF('11a+c+n'!$Q24="N",'11a+c+n'!C24,0))</f>
        <v>0</v>
      </c>
      <c r="D23" s="24">
        <f>IF($C$4="Neattiecināmās izmaksas",IF('11a+c+n'!$Q24="N",'11a+c+n'!D24,0))</f>
        <v>0</v>
      </c>
      <c r="E23" s="46"/>
      <c r="F23" s="65"/>
      <c r="G23" s="116"/>
      <c r="H23" s="116">
        <f>IF($C$4="Neattiecināmās izmaksas",IF('11a+c+n'!$Q24="N",'11a+c+n'!H24,0))</f>
        <v>0</v>
      </c>
      <c r="I23" s="116"/>
      <c r="J23" s="116"/>
      <c r="K23" s="117">
        <f>IF($C$4="Neattiecināmās izmaksas",IF('11a+c+n'!$Q24="N",'11a+c+n'!K24,0))</f>
        <v>0</v>
      </c>
      <c r="L23" s="82">
        <f>IF($C$4="Neattiecināmās izmaksas",IF('11a+c+n'!$Q24="N",'11a+c+n'!L24,0))</f>
        <v>0</v>
      </c>
      <c r="M23" s="116">
        <f>IF($C$4="Neattiecināmās izmaksas",IF('11a+c+n'!$Q24="N",'11a+c+n'!M24,0))</f>
        <v>0</v>
      </c>
      <c r="N23" s="116">
        <f>IF($C$4="Neattiecināmās izmaksas",IF('11a+c+n'!$Q24="N",'11a+c+n'!N24,0))</f>
        <v>0</v>
      </c>
      <c r="O23" s="116">
        <f>IF($C$4="Neattiecināmās izmaksas",IF('11a+c+n'!$Q24="N",'11a+c+n'!O24,0))</f>
        <v>0</v>
      </c>
      <c r="P23" s="117">
        <f>IF($C$4="Neattiecināmās izmaksas",IF('11a+c+n'!$Q24="N",'11a+c+n'!P24,0))</f>
        <v>0</v>
      </c>
    </row>
    <row r="24" spans="1:16" x14ac:dyDescent="0.2">
      <c r="A24" s="51">
        <f>IF(P24=0,0,IF(COUNTBLANK(P24)=1,0,COUNTA($P$14:P24)))</f>
        <v>0</v>
      </c>
      <c r="B24" s="24">
        <f>IF($C$4="Neattiecināmās izmaksas",IF('11a+c+n'!$Q25="N",'11a+c+n'!B25,0))</f>
        <v>0</v>
      </c>
      <c r="C24" s="24">
        <f>IF($C$4="Neattiecināmās izmaksas",IF('11a+c+n'!$Q25="N",'11a+c+n'!C25,0))</f>
        <v>0</v>
      </c>
      <c r="D24" s="24">
        <f>IF($C$4="Neattiecināmās izmaksas",IF('11a+c+n'!$Q25="N",'11a+c+n'!D25,0))</f>
        <v>0</v>
      </c>
      <c r="E24" s="46"/>
      <c r="F24" s="65"/>
      <c r="G24" s="116"/>
      <c r="H24" s="116">
        <f>IF($C$4="Neattiecināmās izmaksas",IF('11a+c+n'!$Q25="N",'11a+c+n'!H25,0))</f>
        <v>0</v>
      </c>
      <c r="I24" s="116"/>
      <c r="J24" s="116"/>
      <c r="K24" s="117">
        <f>IF($C$4="Neattiecināmās izmaksas",IF('11a+c+n'!$Q25="N",'11a+c+n'!K25,0))</f>
        <v>0</v>
      </c>
      <c r="L24" s="82">
        <f>IF($C$4="Neattiecināmās izmaksas",IF('11a+c+n'!$Q25="N",'11a+c+n'!L25,0))</f>
        <v>0</v>
      </c>
      <c r="M24" s="116">
        <f>IF($C$4="Neattiecināmās izmaksas",IF('11a+c+n'!$Q25="N",'11a+c+n'!M25,0))</f>
        <v>0</v>
      </c>
      <c r="N24" s="116">
        <f>IF($C$4="Neattiecināmās izmaksas",IF('11a+c+n'!$Q25="N",'11a+c+n'!N25,0))</f>
        <v>0</v>
      </c>
      <c r="O24" s="116">
        <f>IF($C$4="Neattiecināmās izmaksas",IF('11a+c+n'!$Q25="N",'11a+c+n'!O25,0))</f>
        <v>0</v>
      </c>
      <c r="P24" s="117">
        <f>IF($C$4="Neattiecināmās izmaksas",IF('11a+c+n'!$Q25="N",'11a+c+n'!P25,0))</f>
        <v>0</v>
      </c>
    </row>
    <row r="25" spans="1:16" x14ac:dyDescent="0.2">
      <c r="A25" s="51">
        <f>IF(P25=0,0,IF(COUNTBLANK(P25)=1,0,COUNTA($P$14:P25)))</f>
        <v>0</v>
      </c>
      <c r="B25" s="24">
        <f>IF($C$4="Neattiecināmās izmaksas",IF('11a+c+n'!$Q26="N",'11a+c+n'!B26,0))</f>
        <v>0</v>
      </c>
      <c r="C25" s="24">
        <f>IF($C$4="Neattiecināmās izmaksas",IF('11a+c+n'!$Q26="N",'11a+c+n'!C26,0))</f>
        <v>0</v>
      </c>
      <c r="D25" s="24">
        <f>IF($C$4="Neattiecināmās izmaksas",IF('11a+c+n'!$Q26="N",'11a+c+n'!D26,0))</f>
        <v>0</v>
      </c>
      <c r="E25" s="46"/>
      <c r="F25" s="65"/>
      <c r="G25" s="116"/>
      <c r="H25" s="116">
        <f>IF($C$4="Neattiecināmās izmaksas",IF('11a+c+n'!$Q26="N",'11a+c+n'!H26,0))</f>
        <v>0</v>
      </c>
      <c r="I25" s="116"/>
      <c r="J25" s="116"/>
      <c r="K25" s="117">
        <f>IF($C$4="Neattiecināmās izmaksas",IF('11a+c+n'!$Q26="N",'11a+c+n'!K26,0))</f>
        <v>0</v>
      </c>
      <c r="L25" s="82">
        <f>IF($C$4="Neattiecināmās izmaksas",IF('11a+c+n'!$Q26="N",'11a+c+n'!L26,0))</f>
        <v>0</v>
      </c>
      <c r="M25" s="116">
        <f>IF($C$4="Neattiecināmās izmaksas",IF('11a+c+n'!$Q26="N",'11a+c+n'!M26,0))</f>
        <v>0</v>
      </c>
      <c r="N25" s="116">
        <f>IF($C$4="Neattiecināmās izmaksas",IF('11a+c+n'!$Q26="N",'11a+c+n'!N26,0))</f>
        <v>0</v>
      </c>
      <c r="O25" s="116">
        <f>IF($C$4="Neattiecināmās izmaksas",IF('11a+c+n'!$Q26="N",'11a+c+n'!O26,0))</f>
        <v>0</v>
      </c>
      <c r="P25" s="117">
        <f>IF($C$4="Neattiecināmās izmaksas",IF('11a+c+n'!$Q26="N",'11a+c+n'!P26,0))</f>
        <v>0</v>
      </c>
    </row>
    <row r="26" spans="1:16" ht="12" thickBot="1" x14ac:dyDescent="0.25">
      <c r="A26" s="51">
        <f>IF(P26=0,0,IF(COUNTBLANK(P26)=1,0,COUNTA($P$14:P26)))</f>
        <v>0</v>
      </c>
      <c r="B26" s="24">
        <f>IF($C$4="Neattiecināmās izmaksas",IF('11a+c+n'!$Q27="N",'11a+c+n'!B27,0))</f>
        <v>0</v>
      </c>
      <c r="C26" s="24">
        <f>IF($C$4="Neattiecināmās izmaksas",IF('11a+c+n'!$Q27="N",'11a+c+n'!C27,0))</f>
        <v>0</v>
      </c>
      <c r="D26" s="24">
        <f>IF($C$4="Neattiecināmās izmaksas",IF('11a+c+n'!$Q27="N",'11a+c+n'!D27,0))</f>
        <v>0</v>
      </c>
      <c r="E26" s="46"/>
      <c r="F26" s="65"/>
      <c r="G26" s="116"/>
      <c r="H26" s="116">
        <f>IF($C$4="Neattiecināmās izmaksas",IF('11a+c+n'!$Q27="N",'11a+c+n'!H27,0))</f>
        <v>0</v>
      </c>
      <c r="I26" s="116"/>
      <c r="J26" s="116"/>
      <c r="K26" s="117">
        <f>IF($C$4="Neattiecināmās izmaksas",IF('11a+c+n'!$Q27="N",'11a+c+n'!K27,0))</f>
        <v>0</v>
      </c>
      <c r="L26" s="82">
        <f>IF($C$4="Neattiecināmās izmaksas",IF('11a+c+n'!$Q27="N",'11a+c+n'!L27,0))</f>
        <v>0</v>
      </c>
      <c r="M26" s="116">
        <f>IF($C$4="Neattiecināmās izmaksas",IF('11a+c+n'!$Q27="N",'11a+c+n'!M27,0))</f>
        <v>0</v>
      </c>
      <c r="N26" s="116">
        <f>IF($C$4="Neattiecināmās izmaksas",IF('11a+c+n'!$Q27="N",'11a+c+n'!N27,0))</f>
        <v>0</v>
      </c>
      <c r="O26" s="116">
        <f>IF($C$4="Neattiecināmās izmaksas",IF('11a+c+n'!$Q27="N",'11a+c+n'!O27,0))</f>
        <v>0</v>
      </c>
      <c r="P26" s="117">
        <f>IF($C$4="Neattiecināmās izmaksas",IF('11a+c+n'!$Q27="N",'11a+c+n'!P27,0))</f>
        <v>0</v>
      </c>
    </row>
    <row r="27" spans="1:16" ht="12" customHeight="1" thickBot="1" x14ac:dyDescent="0.25">
      <c r="A27" s="286" t="s">
        <v>62</v>
      </c>
      <c r="B27" s="287"/>
      <c r="C27" s="287"/>
      <c r="D27" s="287"/>
      <c r="E27" s="287"/>
      <c r="F27" s="287"/>
      <c r="G27" s="287"/>
      <c r="H27" s="287"/>
      <c r="I27" s="287"/>
      <c r="J27" s="287"/>
      <c r="K27" s="288"/>
      <c r="L27" s="130">
        <f>SUM(L14:L26)</f>
        <v>0</v>
      </c>
      <c r="M27" s="131">
        <f>SUM(M14:M26)</f>
        <v>0</v>
      </c>
      <c r="N27" s="131">
        <f>SUM(N14:N26)</f>
        <v>0</v>
      </c>
      <c r="O27" s="131">
        <f>SUM(O14:O26)</f>
        <v>0</v>
      </c>
      <c r="P27" s="132">
        <f>SUM(P14:P26)</f>
        <v>0</v>
      </c>
    </row>
    <row r="28" spans="1:16" x14ac:dyDescent="0.2">
      <c r="A28" s="16"/>
      <c r="B28" s="16"/>
      <c r="C28" s="16"/>
      <c r="D28" s="16"/>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14</v>
      </c>
      <c r="B30" s="16"/>
      <c r="C30" s="289">
        <f>'Kops n'!C36:H36</f>
        <v>0</v>
      </c>
      <c r="D30" s="289"/>
      <c r="E30" s="289"/>
      <c r="F30" s="289"/>
      <c r="G30" s="289"/>
      <c r="H30" s="289"/>
      <c r="I30" s="16"/>
      <c r="J30" s="16"/>
      <c r="K30" s="16"/>
      <c r="L30" s="16"/>
      <c r="M30" s="16"/>
      <c r="N30" s="16"/>
      <c r="O30" s="16"/>
      <c r="P30" s="16"/>
    </row>
    <row r="31" spans="1:16" x14ac:dyDescent="0.2">
      <c r="A31" s="16"/>
      <c r="B31" s="16"/>
      <c r="C31" s="215" t="s">
        <v>15</v>
      </c>
      <c r="D31" s="215"/>
      <c r="E31" s="215"/>
      <c r="F31" s="215"/>
      <c r="G31" s="215"/>
      <c r="H31" s="215"/>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237" t="str">
        <f>'Kops n'!A39:D39</f>
        <v>Tāme sastādīta 2023. gada __. __________</v>
      </c>
      <c r="B33" s="238"/>
      <c r="C33" s="238"/>
      <c r="D33" s="238"/>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289">
        <f>'Kops n'!C41:H41</f>
        <v>0</v>
      </c>
      <c r="D35" s="289"/>
      <c r="E35" s="289"/>
      <c r="F35" s="289"/>
      <c r="G35" s="289"/>
      <c r="H35" s="289"/>
      <c r="I35" s="16"/>
      <c r="J35" s="16"/>
      <c r="K35" s="16"/>
      <c r="L35" s="16"/>
      <c r="M35" s="16"/>
      <c r="N35" s="16"/>
      <c r="O35" s="16"/>
      <c r="P35" s="16"/>
    </row>
    <row r="36" spans="1:16" x14ac:dyDescent="0.2">
      <c r="A36" s="16"/>
      <c r="B36" s="16"/>
      <c r="C36" s="215" t="s">
        <v>15</v>
      </c>
      <c r="D36" s="215"/>
      <c r="E36" s="215"/>
      <c r="F36" s="215"/>
      <c r="G36" s="215"/>
      <c r="H36" s="215"/>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8" t="s">
        <v>16</v>
      </c>
      <c r="B38" s="42"/>
      <c r="C38" s="84">
        <f>'Kops n'!C44</f>
        <v>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C2:I2"/>
    <mergeCell ref="C3:I3"/>
    <mergeCell ref="C4:I4"/>
    <mergeCell ref="D5:L5"/>
    <mergeCell ref="D6:L6"/>
    <mergeCell ref="D8:L8"/>
    <mergeCell ref="A9:F9"/>
    <mergeCell ref="J9:M9"/>
    <mergeCell ref="N9:O9"/>
    <mergeCell ref="D7:L7"/>
    <mergeCell ref="C36:H36"/>
    <mergeCell ref="L12:P12"/>
    <mergeCell ref="A27:K27"/>
    <mergeCell ref="C30:H30"/>
    <mergeCell ref="C31:H31"/>
    <mergeCell ref="A33:D33"/>
    <mergeCell ref="C35:H35"/>
    <mergeCell ref="A12:A13"/>
    <mergeCell ref="B12:B13"/>
    <mergeCell ref="C12:C13"/>
    <mergeCell ref="D12:D13"/>
    <mergeCell ref="E12:E13"/>
    <mergeCell ref="F12:K12"/>
  </mergeCells>
  <conditionalFormatting sqref="A27:K27">
    <cfRule type="containsText" dxfId="54"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53" priority="1" operator="equal">
      <formula>0</formula>
    </cfRule>
  </conditionalFormatting>
  <conditionalFormatting sqref="C2:I2 D5:L8 N9:O9 L27:P27 C30:H30 C35:H35 C38">
    <cfRule type="cellIs" dxfId="52" priority="2"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C885-C984-4F8C-8D93-7649936C5DE1}">
  <sheetPr codeName="Sheet40">
    <tabColor rgb="FFFF0000"/>
  </sheetPr>
  <dimension ref="A1:Q134"/>
  <sheetViews>
    <sheetView workbookViewId="0">
      <selection activeCell="V16" sqref="V1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2"/>
      <c r="B1" s="22"/>
      <c r="C1" s="27" t="s">
        <v>44</v>
      </c>
      <c r="D1" s="80">
        <v>12</v>
      </c>
      <c r="E1" s="22"/>
      <c r="F1" s="22"/>
      <c r="G1" s="22"/>
      <c r="H1" s="22"/>
      <c r="I1" s="22"/>
      <c r="J1" s="22"/>
      <c r="N1" s="26"/>
      <c r="O1" s="27"/>
      <c r="P1" s="28"/>
    </row>
    <row r="2" spans="1:17" x14ac:dyDescent="0.2">
      <c r="A2" s="29"/>
      <c r="B2" s="29"/>
      <c r="C2" s="301" t="s">
        <v>441</v>
      </c>
      <c r="D2" s="301"/>
      <c r="E2" s="301"/>
      <c r="F2" s="301"/>
      <c r="G2" s="301"/>
      <c r="H2" s="301"/>
      <c r="I2" s="301"/>
      <c r="J2" s="29"/>
    </row>
    <row r="3" spans="1:17" x14ac:dyDescent="0.2">
      <c r="A3" s="30"/>
      <c r="B3" s="30"/>
      <c r="C3" s="258" t="s">
        <v>21</v>
      </c>
      <c r="D3" s="258"/>
      <c r="E3" s="258"/>
      <c r="F3" s="258"/>
      <c r="G3" s="258"/>
      <c r="H3" s="258"/>
      <c r="I3" s="258"/>
      <c r="J3" s="30"/>
    </row>
    <row r="4" spans="1:17" x14ac:dyDescent="0.2">
      <c r="A4" s="30"/>
      <c r="B4" s="30"/>
      <c r="C4" s="302" t="s">
        <v>63</v>
      </c>
      <c r="D4" s="302"/>
      <c r="E4" s="302"/>
      <c r="F4" s="302"/>
      <c r="G4" s="302"/>
      <c r="H4" s="302"/>
      <c r="I4" s="302"/>
      <c r="J4" s="30"/>
    </row>
    <row r="5" spans="1:17" x14ac:dyDescent="0.2">
      <c r="A5" s="22"/>
      <c r="B5" s="22"/>
      <c r="C5" s="27" t="s">
        <v>5</v>
      </c>
      <c r="D5" s="297" t="str">
        <f>'Kops a+c+n'!D6</f>
        <v>Daudzīvokļu dzīvojamā ēka</v>
      </c>
      <c r="E5" s="297"/>
      <c r="F5" s="297"/>
      <c r="G5" s="297"/>
      <c r="H5" s="297"/>
      <c r="I5" s="297"/>
      <c r="J5" s="297"/>
      <c r="K5" s="297"/>
      <c r="L5" s="297"/>
      <c r="M5" s="16"/>
      <c r="N5" s="16"/>
      <c r="O5" s="16"/>
      <c r="P5" s="16"/>
    </row>
    <row r="6" spans="1:17"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7"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7" x14ac:dyDescent="0.2">
      <c r="A8" s="22"/>
      <c r="B8" s="22"/>
      <c r="C8" s="4" t="s">
        <v>24</v>
      </c>
      <c r="D8" s="297" t="str">
        <f>'Kops a+c+n'!D9</f>
        <v>Iepirkums Nr. AS OŪS 2023/12_E</v>
      </c>
      <c r="E8" s="297"/>
      <c r="F8" s="297"/>
      <c r="G8" s="297"/>
      <c r="H8" s="297"/>
      <c r="I8" s="297"/>
      <c r="J8" s="297"/>
      <c r="K8" s="297"/>
      <c r="L8" s="297"/>
      <c r="M8" s="16"/>
      <c r="N8" s="16"/>
      <c r="O8" s="16"/>
      <c r="P8" s="16"/>
    </row>
    <row r="9" spans="1:17" ht="11.25" customHeight="1" x14ac:dyDescent="0.2">
      <c r="A9" s="298" t="s">
        <v>430</v>
      </c>
      <c r="B9" s="298"/>
      <c r="C9" s="298"/>
      <c r="D9" s="298"/>
      <c r="E9" s="298"/>
      <c r="F9" s="298"/>
      <c r="G9" s="31"/>
      <c r="H9" s="31"/>
      <c r="I9" s="31"/>
      <c r="J9" s="299" t="s">
        <v>45</v>
      </c>
      <c r="K9" s="299"/>
      <c r="L9" s="299"/>
      <c r="M9" s="299"/>
      <c r="N9" s="300">
        <f>P122</f>
        <v>0</v>
      </c>
      <c r="O9" s="300"/>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2023. gada __. __________</v>
      </c>
      <c r="Q10" s="88" t="s">
        <v>46</v>
      </c>
    </row>
    <row r="11" spans="1:17" ht="12" thickBot="1" x14ac:dyDescent="0.25">
      <c r="A11" s="32"/>
      <c r="B11" s="33"/>
      <c r="C11" s="4"/>
      <c r="D11" s="22"/>
      <c r="E11" s="22"/>
      <c r="F11" s="22"/>
      <c r="G11" s="22"/>
      <c r="H11" s="22"/>
      <c r="I11" s="22"/>
      <c r="J11" s="22"/>
      <c r="K11" s="22"/>
      <c r="L11" s="34"/>
      <c r="M11" s="34"/>
      <c r="N11" s="35"/>
      <c r="O11" s="26"/>
      <c r="P11" s="22"/>
      <c r="Q11" s="88" t="s">
        <v>47</v>
      </c>
    </row>
    <row r="12" spans="1:17" ht="12" thickBot="1" x14ac:dyDescent="0.25">
      <c r="A12" s="270" t="s">
        <v>27</v>
      </c>
      <c r="B12" s="290" t="s">
        <v>48</v>
      </c>
      <c r="C12" s="284" t="s">
        <v>49</v>
      </c>
      <c r="D12" s="293" t="s">
        <v>50</v>
      </c>
      <c r="E12" s="295" t="s">
        <v>51</v>
      </c>
      <c r="F12" s="283" t="s">
        <v>52</v>
      </c>
      <c r="G12" s="284"/>
      <c r="H12" s="284"/>
      <c r="I12" s="284"/>
      <c r="J12" s="284"/>
      <c r="K12" s="285"/>
      <c r="L12" s="283" t="s">
        <v>53</v>
      </c>
      <c r="M12" s="284"/>
      <c r="N12" s="284"/>
      <c r="O12" s="284"/>
      <c r="P12" s="285"/>
      <c r="Q12" s="88" t="s">
        <v>54</v>
      </c>
    </row>
    <row r="13" spans="1:17"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5" t="s">
        <v>248</v>
      </c>
      <c r="D14" s="23"/>
      <c r="E14" s="311"/>
      <c r="F14" s="71"/>
      <c r="G14" s="134"/>
      <c r="H14" s="108">
        <f>F14*G14</f>
        <v>0</v>
      </c>
      <c r="I14" s="108"/>
      <c r="J14" s="108"/>
      <c r="K14" s="317">
        <f>SUM(H14:J14)</f>
        <v>0</v>
      </c>
      <c r="L14" s="134">
        <f>E14*F14</f>
        <v>0</v>
      </c>
      <c r="M14" s="108">
        <f>H14*E14</f>
        <v>0</v>
      </c>
      <c r="N14" s="108">
        <f>I14*E14</f>
        <v>0</v>
      </c>
      <c r="O14" s="108">
        <f>J14*E14</f>
        <v>0</v>
      </c>
      <c r="P14" s="112">
        <f>SUM(M14:O14)</f>
        <v>0</v>
      </c>
      <c r="Q14" s="315"/>
    </row>
    <row r="15" spans="1:17" ht="25.5" x14ac:dyDescent="0.2">
      <c r="A15" s="36">
        <v>1</v>
      </c>
      <c r="B15" s="167" t="s">
        <v>249</v>
      </c>
      <c r="C15" s="168" t="s">
        <v>250</v>
      </c>
      <c r="D15" s="169" t="s">
        <v>208</v>
      </c>
      <c r="E15" s="312">
        <v>35</v>
      </c>
      <c r="F15" s="41"/>
      <c r="G15" s="135"/>
      <c r="H15" s="110">
        <f t="shared" ref="H15:H78" si="0">F15*G15</f>
        <v>0</v>
      </c>
      <c r="I15" s="110"/>
      <c r="J15" s="110"/>
      <c r="K15" s="316">
        <f t="shared" ref="K15:K78" si="1">SUM(H15:J15)</f>
        <v>0</v>
      </c>
      <c r="L15" s="135">
        <f t="shared" ref="L15:L78" si="2">E15*F15</f>
        <v>0</v>
      </c>
      <c r="M15" s="110">
        <f t="shared" ref="M15:M78" si="3">H15*E15</f>
        <v>0</v>
      </c>
      <c r="N15" s="110">
        <f t="shared" ref="N15:N78" si="4">I15*E15</f>
        <v>0</v>
      </c>
      <c r="O15" s="110">
        <f t="shared" ref="O15:O78" si="5">J15*E15</f>
        <v>0</v>
      </c>
      <c r="P15" s="113">
        <f t="shared" ref="P15:P78" si="6">SUM(M15:O15)</f>
        <v>0</v>
      </c>
      <c r="Q15" s="186" t="s">
        <v>47</v>
      </c>
    </row>
    <row r="16" spans="1:17" ht="25.5" x14ac:dyDescent="0.2">
      <c r="A16" s="36">
        <v>2</v>
      </c>
      <c r="B16" s="167" t="s">
        <v>249</v>
      </c>
      <c r="C16" s="168" t="s">
        <v>251</v>
      </c>
      <c r="D16" s="169" t="s">
        <v>208</v>
      </c>
      <c r="E16" s="312">
        <v>10</v>
      </c>
      <c r="F16" s="41"/>
      <c r="G16" s="135"/>
      <c r="H16" s="110">
        <f t="shared" si="0"/>
        <v>0</v>
      </c>
      <c r="I16" s="110"/>
      <c r="J16" s="110"/>
      <c r="K16" s="316">
        <f t="shared" si="1"/>
        <v>0</v>
      </c>
      <c r="L16" s="135">
        <f t="shared" si="2"/>
        <v>0</v>
      </c>
      <c r="M16" s="110">
        <f t="shared" si="3"/>
        <v>0</v>
      </c>
      <c r="N16" s="110">
        <f t="shared" si="4"/>
        <v>0</v>
      </c>
      <c r="O16" s="110">
        <f t="shared" si="5"/>
        <v>0</v>
      </c>
      <c r="P16" s="113">
        <f t="shared" si="6"/>
        <v>0</v>
      </c>
      <c r="Q16" s="186" t="s">
        <v>47</v>
      </c>
    </row>
    <row r="17" spans="1:17" ht="25.5" x14ac:dyDescent="0.2">
      <c r="A17" s="36">
        <v>3</v>
      </c>
      <c r="B17" s="167" t="s">
        <v>249</v>
      </c>
      <c r="C17" s="168" t="s">
        <v>252</v>
      </c>
      <c r="D17" s="169" t="s">
        <v>208</v>
      </c>
      <c r="E17" s="312">
        <v>31</v>
      </c>
      <c r="F17" s="41"/>
      <c r="G17" s="135"/>
      <c r="H17" s="110">
        <f t="shared" si="0"/>
        <v>0</v>
      </c>
      <c r="I17" s="110"/>
      <c r="J17" s="110"/>
      <c r="K17" s="316">
        <f t="shared" si="1"/>
        <v>0</v>
      </c>
      <c r="L17" s="135">
        <f t="shared" si="2"/>
        <v>0</v>
      </c>
      <c r="M17" s="110">
        <f t="shared" si="3"/>
        <v>0</v>
      </c>
      <c r="N17" s="110">
        <f t="shared" si="4"/>
        <v>0</v>
      </c>
      <c r="O17" s="110">
        <f t="shared" si="5"/>
        <v>0</v>
      </c>
      <c r="P17" s="113">
        <f t="shared" si="6"/>
        <v>0</v>
      </c>
      <c r="Q17" s="186" t="s">
        <v>47</v>
      </c>
    </row>
    <row r="18" spans="1:17" ht="25.5" x14ac:dyDescent="0.2">
      <c r="A18" s="36">
        <v>4</v>
      </c>
      <c r="B18" s="167" t="s">
        <v>249</v>
      </c>
      <c r="C18" s="168" t="s">
        <v>253</v>
      </c>
      <c r="D18" s="169" t="s">
        <v>208</v>
      </c>
      <c r="E18" s="312">
        <v>29</v>
      </c>
      <c r="F18" s="41"/>
      <c r="G18" s="135"/>
      <c r="H18" s="110">
        <f t="shared" si="0"/>
        <v>0</v>
      </c>
      <c r="I18" s="110"/>
      <c r="J18" s="110"/>
      <c r="K18" s="316">
        <f t="shared" si="1"/>
        <v>0</v>
      </c>
      <c r="L18" s="135">
        <f t="shared" si="2"/>
        <v>0</v>
      </c>
      <c r="M18" s="110">
        <f t="shared" si="3"/>
        <v>0</v>
      </c>
      <c r="N18" s="110">
        <f t="shared" si="4"/>
        <v>0</v>
      </c>
      <c r="O18" s="110">
        <f t="shared" si="5"/>
        <v>0</v>
      </c>
      <c r="P18" s="113">
        <f t="shared" si="6"/>
        <v>0</v>
      </c>
      <c r="Q18" s="186" t="s">
        <v>47</v>
      </c>
    </row>
    <row r="19" spans="1:17" ht="25.5" x14ac:dyDescent="0.2">
      <c r="A19" s="36">
        <v>4</v>
      </c>
      <c r="B19" s="167" t="s">
        <v>249</v>
      </c>
      <c r="C19" s="168" t="s">
        <v>266</v>
      </c>
      <c r="D19" s="169" t="s">
        <v>208</v>
      </c>
      <c r="E19" s="312">
        <v>32</v>
      </c>
      <c r="F19" s="41"/>
      <c r="G19" s="135"/>
      <c r="H19" s="110">
        <f t="shared" si="0"/>
        <v>0</v>
      </c>
      <c r="I19" s="110"/>
      <c r="J19" s="110"/>
      <c r="K19" s="316">
        <f t="shared" si="1"/>
        <v>0</v>
      </c>
      <c r="L19" s="135">
        <f t="shared" si="2"/>
        <v>0</v>
      </c>
      <c r="M19" s="110">
        <f t="shared" si="3"/>
        <v>0</v>
      </c>
      <c r="N19" s="110">
        <f t="shared" si="4"/>
        <v>0</v>
      </c>
      <c r="O19" s="110">
        <f t="shared" si="5"/>
        <v>0</v>
      </c>
      <c r="P19" s="113">
        <f t="shared" si="6"/>
        <v>0</v>
      </c>
      <c r="Q19" s="186" t="s">
        <v>47</v>
      </c>
    </row>
    <row r="20" spans="1:17" ht="22.5" x14ac:dyDescent="0.2">
      <c r="A20" s="36">
        <v>5</v>
      </c>
      <c r="B20" s="167" t="s">
        <v>249</v>
      </c>
      <c r="C20" s="168" t="s">
        <v>254</v>
      </c>
      <c r="D20" s="169" t="s">
        <v>208</v>
      </c>
      <c r="E20" s="312">
        <v>35</v>
      </c>
      <c r="F20" s="41"/>
      <c r="G20" s="135"/>
      <c r="H20" s="110">
        <f t="shared" si="0"/>
        <v>0</v>
      </c>
      <c r="I20" s="110"/>
      <c r="J20" s="110"/>
      <c r="K20" s="316">
        <f t="shared" si="1"/>
        <v>0</v>
      </c>
      <c r="L20" s="135">
        <f t="shared" si="2"/>
        <v>0</v>
      </c>
      <c r="M20" s="110">
        <f t="shared" si="3"/>
        <v>0</v>
      </c>
      <c r="N20" s="110">
        <f t="shared" si="4"/>
        <v>0</v>
      </c>
      <c r="O20" s="110">
        <f t="shared" si="5"/>
        <v>0</v>
      </c>
      <c r="P20" s="113">
        <f t="shared" si="6"/>
        <v>0</v>
      </c>
      <c r="Q20" s="186" t="s">
        <v>47</v>
      </c>
    </row>
    <row r="21" spans="1:17" ht="22.5" x14ac:dyDescent="0.2">
      <c r="A21" s="36">
        <v>6</v>
      </c>
      <c r="B21" s="167" t="s">
        <v>249</v>
      </c>
      <c r="C21" s="168" t="s">
        <v>255</v>
      </c>
      <c r="D21" s="169" t="s">
        <v>208</v>
      </c>
      <c r="E21" s="312">
        <v>10</v>
      </c>
      <c r="F21" s="41"/>
      <c r="G21" s="135"/>
      <c r="H21" s="110">
        <f t="shared" si="0"/>
        <v>0</v>
      </c>
      <c r="I21" s="110"/>
      <c r="J21" s="110"/>
      <c r="K21" s="316">
        <f t="shared" si="1"/>
        <v>0</v>
      </c>
      <c r="L21" s="135">
        <f t="shared" si="2"/>
        <v>0</v>
      </c>
      <c r="M21" s="110">
        <f t="shared" si="3"/>
        <v>0</v>
      </c>
      <c r="N21" s="110">
        <f t="shared" si="4"/>
        <v>0</v>
      </c>
      <c r="O21" s="110">
        <f t="shared" si="5"/>
        <v>0</v>
      </c>
      <c r="P21" s="113">
        <f t="shared" si="6"/>
        <v>0</v>
      </c>
      <c r="Q21" s="186" t="s">
        <v>47</v>
      </c>
    </row>
    <row r="22" spans="1:17" ht="22.5" x14ac:dyDescent="0.2">
      <c r="A22" s="36">
        <v>7</v>
      </c>
      <c r="B22" s="167" t="s">
        <v>249</v>
      </c>
      <c r="C22" s="168" t="s">
        <v>256</v>
      </c>
      <c r="D22" s="169" t="s">
        <v>208</v>
      </c>
      <c r="E22" s="312">
        <v>31</v>
      </c>
      <c r="F22" s="41"/>
      <c r="G22" s="135"/>
      <c r="H22" s="110">
        <f t="shared" si="0"/>
        <v>0</v>
      </c>
      <c r="I22" s="110"/>
      <c r="J22" s="110"/>
      <c r="K22" s="316">
        <f t="shared" si="1"/>
        <v>0</v>
      </c>
      <c r="L22" s="135">
        <f t="shared" si="2"/>
        <v>0</v>
      </c>
      <c r="M22" s="110">
        <f t="shared" si="3"/>
        <v>0</v>
      </c>
      <c r="N22" s="110">
        <f t="shared" si="4"/>
        <v>0</v>
      </c>
      <c r="O22" s="110">
        <f t="shared" si="5"/>
        <v>0</v>
      </c>
      <c r="P22" s="113">
        <f t="shared" si="6"/>
        <v>0</v>
      </c>
      <c r="Q22" s="186" t="s">
        <v>47</v>
      </c>
    </row>
    <row r="23" spans="1:17" ht="22.5" x14ac:dyDescent="0.2">
      <c r="A23" s="36">
        <v>8</v>
      </c>
      <c r="B23" s="167" t="s">
        <v>249</v>
      </c>
      <c r="C23" s="168" t="s">
        <v>257</v>
      </c>
      <c r="D23" s="169" t="s">
        <v>208</v>
      </c>
      <c r="E23" s="312">
        <v>29</v>
      </c>
      <c r="F23" s="41"/>
      <c r="G23" s="135"/>
      <c r="H23" s="110">
        <f t="shared" si="0"/>
        <v>0</v>
      </c>
      <c r="I23" s="110"/>
      <c r="J23" s="110"/>
      <c r="K23" s="316">
        <f t="shared" si="1"/>
        <v>0</v>
      </c>
      <c r="L23" s="135">
        <f t="shared" si="2"/>
        <v>0</v>
      </c>
      <c r="M23" s="110">
        <f t="shared" si="3"/>
        <v>0</v>
      </c>
      <c r="N23" s="110">
        <f t="shared" si="4"/>
        <v>0</v>
      </c>
      <c r="O23" s="110">
        <f t="shared" si="5"/>
        <v>0</v>
      </c>
      <c r="P23" s="113">
        <f t="shared" si="6"/>
        <v>0</v>
      </c>
      <c r="Q23" s="186" t="s">
        <v>47</v>
      </c>
    </row>
    <row r="24" spans="1:17" ht="22.5" x14ac:dyDescent="0.2">
      <c r="A24" s="36">
        <v>8</v>
      </c>
      <c r="B24" s="167" t="s">
        <v>249</v>
      </c>
      <c r="C24" s="168" t="s">
        <v>445</v>
      </c>
      <c r="D24" s="169" t="s">
        <v>208</v>
      </c>
      <c r="E24" s="312">
        <v>32</v>
      </c>
      <c r="F24" s="41"/>
      <c r="G24" s="135"/>
      <c r="H24" s="110">
        <f t="shared" si="0"/>
        <v>0</v>
      </c>
      <c r="I24" s="110"/>
      <c r="J24" s="110"/>
      <c r="K24" s="316">
        <f t="shared" si="1"/>
        <v>0</v>
      </c>
      <c r="L24" s="135">
        <f t="shared" si="2"/>
        <v>0</v>
      </c>
      <c r="M24" s="110">
        <f t="shared" si="3"/>
        <v>0</v>
      </c>
      <c r="N24" s="110">
        <f t="shared" si="4"/>
        <v>0</v>
      </c>
      <c r="O24" s="110">
        <f t="shared" si="5"/>
        <v>0</v>
      </c>
      <c r="P24" s="113">
        <f t="shared" si="6"/>
        <v>0</v>
      </c>
      <c r="Q24" s="186" t="s">
        <v>47</v>
      </c>
    </row>
    <row r="25" spans="1:17" ht="22.5" x14ac:dyDescent="0.2">
      <c r="A25" s="36">
        <v>9</v>
      </c>
      <c r="B25" s="167" t="s">
        <v>249</v>
      </c>
      <c r="C25" s="168" t="s">
        <v>258</v>
      </c>
      <c r="D25" s="169" t="s">
        <v>83</v>
      </c>
      <c r="E25" s="312">
        <v>1</v>
      </c>
      <c r="F25" s="41"/>
      <c r="G25" s="135"/>
      <c r="H25" s="110">
        <f t="shared" si="0"/>
        <v>0</v>
      </c>
      <c r="I25" s="110"/>
      <c r="J25" s="110"/>
      <c r="K25" s="316">
        <f t="shared" si="1"/>
        <v>0</v>
      </c>
      <c r="L25" s="135">
        <f t="shared" si="2"/>
        <v>0</v>
      </c>
      <c r="M25" s="110">
        <f t="shared" si="3"/>
        <v>0</v>
      </c>
      <c r="N25" s="110">
        <f t="shared" si="4"/>
        <v>0</v>
      </c>
      <c r="O25" s="110">
        <f t="shared" si="5"/>
        <v>0</v>
      </c>
      <c r="P25" s="113">
        <f t="shared" si="6"/>
        <v>0</v>
      </c>
      <c r="Q25" s="186" t="s">
        <v>47</v>
      </c>
    </row>
    <row r="26" spans="1:17" ht="22.5" x14ac:dyDescent="0.2">
      <c r="A26" s="36">
        <v>10</v>
      </c>
      <c r="B26" s="167" t="s">
        <v>249</v>
      </c>
      <c r="C26" s="168" t="s">
        <v>259</v>
      </c>
      <c r="D26" s="169" t="s">
        <v>160</v>
      </c>
      <c r="E26" s="312">
        <v>1</v>
      </c>
      <c r="F26" s="41"/>
      <c r="G26" s="135"/>
      <c r="H26" s="110">
        <f t="shared" si="0"/>
        <v>0</v>
      </c>
      <c r="I26" s="110"/>
      <c r="J26" s="110"/>
      <c r="K26" s="316">
        <f t="shared" si="1"/>
        <v>0</v>
      </c>
      <c r="L26" s="135">
        <f t="shared" si="2"/>
        <v>0</v>
      </c>
      <c r="M26" s="110">
        <f t="shared" si="3"/>
        <v>0</v>
      </c>
      <c r="N26" s="110">
        <f t="shared" si="4"/>
        <v>0</v>
      </c>
      <c r="O26" s="110">
        <f t="shared" si="5"/>
        <v>0</v>
      </c>
      <c r="P26" s="113">
        <f t="shared" si="6"/>
        <v>0</v>
      </c>
      <c r="Q26" s="186" t="s">
        <v>47</v>
      </c>
    </row>
    <row r="27" spans="1:17" ht="22.5" x14ac:dyDescent="0.2">
      <c r="A27" s="36">
        <v>11</v>
      </c>
      <c r="B27" s="167" t="s">
        <v>249</v>
      </c>
      <c r="C27" s="168" t="s">
        <v>260</v>
      </c>
      <c r="D27" s="169" t="s">
        <v>83</v>
      </c>
      <c r="E27" s="312">
        <v>4</v>
      </c>
      <c r="F27" s="41"/>
      <c r="G27" s="135"/>
      <c r="H27" s="110">
        <f t="shared" si="0"/>
        <v>0</v>
      </c>
      <c r="I27" s="110"/>
      <c r="J27" s="110"/>
      <c r="K27" s="316">
        <f t="shared" si="1"/>
        <v>0</v>
      </c>
      <c r="L27" s="135">
        <f t="shared" si="2"/>
        <v>0</v>
      </c>
      <c r="M27" s="110">
        <f t="shared" si="3"/>
        <v>0</v>
      </c>
      <c r="N27" s="110">
        <f t="shared" si="4"/>
        <v>0</v>
      </c>
      <c r="O27" s="110">
        <f t="shared" si="5"/>
        <v>0</v>
      </c>
      <c r="P27" s="113">
        <f t="shared" si="6"/>
        <v>0</v>
      </c>
      <c r="Q27" s="186" t="s">
        <v>47</v>
      </c>
    </row>
    <row r="28" spans="1:17" ht="22.5" x14ac:dyDescent="0.2">
      <c r="A28" s="36">
        <v>12</v>
      </c>
      <c r="B28" s="167" t="s">
        <v>249</v>
      </c>
      <c r="C28" s="168" t="s">
        <v>230</v>
      </c>
      <c r="D28" s="169" t="s">
        <v>160</v>
      </c>
      <c r="E28" s="312">
        <v>1</v>
      </c>
      <c r="F28" s="41"/>
      <c r="G28" s="135"/>
      <c r="H28" s="110">
        <f t="shared" si="0"/>
        <v>0</v>
      </c>
      <c r="I28" s="110"/>
      <c r="J28" s="110"/>
      <c r="K28" s="316">
        <f t="shared" si="1"/>
        <v>0</v>
      </c>
      <c r="L28" s="135">
        <f t="shared" si="2"/>
        <v>0</v>
      </c>
      <c r="M28" s="110">
        <f t="shared" si="3"/>
        <v>0</v>
      </c>
      <c r="N28" s="110">
        <f t="shared" si="4"/>
        <v>0</v>
      </c>
      <c r="O28" s="110">
        <f t="shared" si="5"/>
        <v>0</v>
      </c>
      <c r="P28" s="113">
        <f t="shared" si="6"/>
        <v>0</v>
      </c>
      <c r="Q28" s="186" t="s">
        <v>47</v>
      </c>
    </row>
    <row r="29" spans="1:17" x14ac:dyDescent="0.2">
      <c r="A29" s="36">
        <v>13</v>
      </c>
      <c r="B29" s="72"/>
      <c r="C29" s="149" t="s">
        <v>261</v>
      </c>
      <c r="D29" s="24"/>
      <c r="E29" s="180"/>
      <c r="F29" s="41"/>
      <c r="G29" s="135"/>
      <c r="H29" s="110">
        <f t="shared" si="0"/>
        <v>0</v>
      </c>
      <c r="I29" s="110"/>
      <c r="J29" s="110"/>
      <c r="K29" s="316">
        <f t="shared" si="1"/>
        <v>0</v>
      </c>
      <c r="L29" s="135">
        <f t="shared" si="2"/>
        <v>0</v>
      </c>
      <c r="M29" s="110">
        <f t="shared" si="3"/>
        <v>0</v>
      </c>
      <c r="N29" s="110">
        <f t="shared" si="4"/>
        <v>0</v>
      </c>
      <c r="O29" s="110">
        <f t="shared" si="5"/>
        <v>0</v>
      </c>
      <c r="P29" s="113">
        <f t="shared" si="6"/>
        <v>0</v>
      </c>
      <c r="Q29" s="186"/>
    </row>
    <row r="30" spans="1:17" ht="25.5" x14ac:dyDescent="0.2">
      <c r="A30" s="36">
        <v>14</v>
      </c>
      <c r="B30" s="167" t="s">
        <v>249</v>
      </c>
      <c r="C30" s="168" t="s">
        <v>262</v>
      </c>
      <c r="D30" s="169" t="s">
        <v>208</v>
      </c>
      <c r="E30" s="313">
        <v>81</v>
      </c>
      <c r="F30" s="41"/>
      <c r="G30" s="135"/>
      <c r="H30" s="110">
        <f t="shared" si="0"/>
        <v>0</v>
      </c>
      <c r="I30" s="110"/>
      <c r="J30" s="110"/>
      <c r="K30" s="316">
        <f t="shared" si="1"/>
        <v>0</v>
      </c>
      <c r="L30" s="135">
        <f t="shared" si="2"/>
        <v>0</v>
      </c>
      <c r="M30" s="110">
        <f t="shared" si="3"/>
        <v>0</v>
      </c>
      <c r="N30" s="110">
        <f t="shared" si="4"/>
        <v>0</v>
      </c>
      <c r="O30" s="110">
        <f t="shared" si="5"/>
        <v>0</v>
      </c>
      <c r="P30" s="113">
        <f t="shared" si="6"/>
        <v>0</v>
      </c>
      <c r="Q30" s="186" t="s">
        <v>47</v>
      </c>
    </row>
    <row r="31" spans="1:17" ht="25.5" x14ac:dyDescent="0.2">
      <c r="A31" s="36">
        <v>15</v>
      </c>
      <c r="B31" s="167" t="s">
        <v>249</v>
      </c>
      <c r="C31" s="168" t="s">
        <v>266</v>
      </c>
      <c r="D31" s="169" t="s">
        <v>208</v>
      </c>
      <c r="E31" s="313">
        <v>216</v>
      </c>
      <c r="F31" s="41"/>
      <c r="G31" s="135"/>
      <c r="H31" s="110">
        <f t="shared" si="0"/>
        <v>0</v>
      </c>
      <c r="I31" s="110"/>
      <c r="J31" s="110"/>
      <c r="K31" s="316">
        <f t="shared" si="1"/>
        <v>0</v>
      </c>
      <c r="L31" s="135">
        <f t="shared" si="2"/>
        <v>0</v>
      </c>
      <c r="M31" s="110">
        <f t="shared" si="3"/>
        <v>0</v>
      </c>
      <c r="N31" s="110">
        <f t="shared" si="4"/>
        <v>0</v>
      </c>
      <c r="O31" s="110">
        <f t="shared" si="5"/>
        <v>0</v>
      </c>
      <c r="P31" s="113">
        <f t="shared" si="6"/>
        <v>0</v>
      </c>
      <c r="Q31" s="186" t="s">
        <v>47</v>
      </c>
    </row>
    <row r="32" spans="1:17" ht="25.5" x14ac:dyDescent="0.2">
      <c r="A32" s="36">
        <v>15</v>
      </c>
      <c r="B32" s="167" t="s">
        <v>249</v>
      </c>
      <c r="C32" s="168" t="s">
        <v>253</v>
      </c>
      <c r="D32" s="169" t="s">
        <v>208</v>
      </c>
      <c r="E32" s="313">
        <v>145</v>
      </c>
      <c r="F32" s="41"/>
      <c r="G32" s="135"/>
      <c r="H32" s="110">
        <f t="shared" si="0"/>
        <v>0</v>
      </c>
      <c r="I32" s="110"/>
      <c r="J32" s="110"/>
      <c r="K32" s="316">
        <f t="shared" si="1"/>
        <v>0</v>
      </c>
      <c r="L32" s="135">
        <f t="shared" si="2"/>
        <v>0</v>
      </c>
      <c r="M32" s="110">
        <f t="shared" si="3"/>
        <v>0</v>
      </c>
      <c r="N32" s="110">
        <f t="shared" si="4"/>
        <v>0</v>
      </c>
      <c r="O32" s="110">
        <f t="shared" si="5"/>
        <v>0</v>
      </c>
      <c r="P32" s="113">
        <f t="shared" si="6"/>
        <v>0</v>
      </c>
      <c r="Q32" s="186" t="s">
        <v>47</v>
      </c>
    </row>
    <row r="33" spans="1:17" ht="22.5" x14ac:dyDescent="0.2">
      <c r="A33" s="36">
        <v>16</v>
      </c>
      <c r="B33" s="167" t="s">
        <v>249</v>
      </c>
      <c r="C33" s="168" t="s">
        <v>263</v>
      </c>
      <c r="D33" s="169" t="s">
        <v>208</v>
      </c>
      <c r="E33" s="312">
        <v>81</v>
      </c>
      <c r="F33" s="41"/>
      <c r="G33" s="135"/>
      <c r="H33" s="110">
        <f t="shared" si="0"/>
        <v>0</v>
      </c>
      <c r="I33" s="110"/>
      <c r="J33" s="110"/>
      <c r="K33" s="316">
        <f t="shared" si="1"/>
        <v>0</v>
      </c>
      <c r="L33" s="135">
        <f t="shared" si="2"/>
        <v>0</v>
      </c>
      <c r="M33" s="110">
        <f t="shared" si="3"/>
        <v>0</v>
      </c>
      <c r="N33" s="110">
        <f t="shared" si="4"/>
        <v>0</v>
      </c>
      <c r="O33" s="110">
        <f t="shared" si="5"/>
        <v>0</v>
      </c>
      <c r="P33" s="113">
        <f t="shared" si="6"/>
        <v>0</v>
      </c>
      <c r="Q33" s="186" t="s">
        <v>47</v>
      </c>
    </row>
    <row r="34" spans="1:17" ht="22.5" x14ac:dyDescent="0.2">
      <c r="A34" s="36">
        <v>16</v>
      </c>
      <c r="B34" s="167" t="s">
        <v>249</v>
      </c>
      <c r="C34" s="168" t="s">
        <v>445</v>
      </c>
      <c r="D34" s="169" t="s">
        <v>208</v>
      </c>
      <c r="E34" s="312">
        <v>216</v>
      </c>
      <c r="F34" s="41"/>
      <c r="G34" s="135"/>
      <c r="H34" s="110">
        <f t="shared" si="0"/>
        <v>0</v>
      </c>
      <c r="I34" s="110"/>
      <c r="J34" s="110"/>
      <c r="K34" s="316">
        <f t="shared" si="1"/>
        <v>0</v>
      </c>
      <c r="L34" s="135">
        <f t="shared" si="2"/>
        <v>0</v>
      </c>
      <c r="M34" s="110">
        <f t="shared" si="3"/>
        <v>0</v>
      </c>
      <c r="N34" s="110">
        <f t="shared" si="4"/>
        <v>0</v>
      </c>
      <c r="O34" s="110">
        <f t="shared" si="5"/>
        <v>0</v>
      </c>
      <c r="P34" s="113">
        <f t="shared" si="6"/>
        <v>0</v>
      </c>
      <c r="Q34" s="186" t="s">
        <v>47</v>
      </c>
    </row>
    <row r="35" spans="1:17" ht="22.5" x14ac:dyDescent="0.2">
      <c r="A35" s="36">
        <v>17</v>
      </c>
      <c r="B35" s="167" t="s">
        <v>249</v>
      </c>
      <c r="C35" s="168" t="s">
        <v>257</v>
      </c>
      <c r="D35" s="169" t="s">
        <v>208</v>
      </c>
      <c r="E35" s="312">
        <v>145</v>
      </c>
      <c r="F35" s="41"/>
      <c r="G35" s="135"/>
      <c r="H35" s="110">
        <f t="shared" si="0"/>
        <v>0</v>
      </c>
      <c r="I35" s="110"/>
      <c r="J35" s="110"/>
      <c r="K35" s="316">
        <f t="shared" si="1"/>
        <v>0</v>
      </c>
      <c r="L35" s="135">
        <f t="shared" si="2"/>
        <v>0</v>
      </c>
      <c r="M35" s="110">
        <f t="shared" si="3"/>
        <v>0</v>
      </c>
      <c r="N35" s="110">
        <f t="shared" si="4"/>
        <v>0</v>
      </c>
      <c r="O35" s="110">
        <f t="shared" si="5"/>
        <v>0</v>
      </c>
      <c r="P35" s="113">
        <f t="shared" si="6"/>
        <v>0</v>
      </c>
      <c r="Q35" s="186" t="s">
        <v>47</v>
      </c>
    </row>
    <row r="36" spans="1:17" ht="22.5" x14ac:dyDescent="0.2">
      <c r="A36" s="36">
        <v>18</v>
      </c>
      <c r="B36" s="167" t="s">
        <v>249</v>
      </c>
      <c r="C36" s="168" t="s">
        <v>205</v>
      </c>
      <c r="D36" s="169" t="s">
        <v>83</v>
      </c>
      <c r="E36" s="314">
        <v>45</v>
      </c>
      <c r="F36" s="41"/>
      <c r="G36" s="135"/>
      <c r="H36" s="110">
        <f t="shared" si="0"/>
        <v>0</v>
      </c>
      <c r="I36" s="110"/>
      <c r="J36" s="110"/>
      <c r="K36" s="316">
        <f t="shared" si="1"/>
        <v>0</v>
      </c>
      <c r="L36" s="135">
        <f t="shared" si="2"/>
        <v>0</v>
      </c>
      <c r="M36" s="110">
        <f t="shared" si="3"/>
        <v>0</v>
      </c>
      <c r="N36" s="110">
        <f t="shared" si="4"/>
        <v>0</v>
      </c>
      <c r="O36" s="110">
        <f t="shared" si="5"/>
        <v>0</v>
      </c>
      <c r="P36" s="113">
        <f t="shared" si="6"/>
        <v>0</v>
      </c>
      <c r="Q36" s="186" t="s">
        <v>47</v>
      </c>
    </row>
    <row r="37" spans="1:17" ht="22.5" x14ac:dyDescent="0.2">
      <c r="A37" s="36">
        <v>19</v>
      </c>
      <c r="B37" s="167" t="s">
        <v>249</v>
      </c>
      <c r="C37" s="168" t="s">
        <v>267</v>
      </c>
      <c r="D37" s="169" t="s">
        <v>83</v>
      </c>
      <c r="E37" s="314">
        <v>54</v>
      </c>
      <c r="F37" s="41"/>
      <c r="G37" s="135"/>
      <c r="H37" s="110">
        <f t="shared" si="0"/>
        <v>0</v>
      </c>
      <c r="I37" s="110"/>
      <c r="J37" s="110"/>
      <c r="K37" s="316">
        <f t="shared" si="1"/>
        <v>0</v>
      </c>
      <c r="L37" s="135">
        <f t="shared" si="2"/>
        <v>0</v>
      </c>
      <c r="M37" s="110">
        <f t="shared" si="3"/>
        <v>0</v>
      </c>
      <c r="N37" s="110">
        <f t="shared" si="4"/>
        <v>0</v>
      </c>
      <c r="O37" s="110">
        <f t="shared" si="5"/>
        <v>0</v>
      </c>
      <c r="P37" s="113">
        <f t="shared" si="6"/>
        <v>0</v>
      </c>
      <c r="Q37" s="186" t="s">
        <v>47</v>
      </c>
    </row>
    <row r="38" spans="1:17" ht="22.5" x14ac:dyDescent="0.2">
      <c r="A38" s="36">
        <v>19</v>
      </c>
      <c r="B38" s="167" t="s">
        <v>249</v>
      </c>
      <c r="C38" s="168" t="s">
        <v>223</v>
      </c>
      <c r="D38" s="169" t="s">
        <v>83</v>
      </c>
      <c r="E38" s="314">
        <v>9</v>
      </c>
      <c r="F38" s="41"/>
      <c r="G38" s="135"/>
      <c r="H38" s="110">
        <f t="shared" si="0"/>
        <v>0</v>
      </c>
      <c r="I38" s="110"/>
      <c r="J38" s="110"/>
      <c r="K38" s="316">
        <f t="shared" si="1"/>
        <v>0</v>
      </c>
      <c r="L38" s="135">
        <f t="shared" si="2"/>
        <v>0</v>
      </c>
      <c r="M38" s="110">
        <f t="shared" si="3"/>
        <v>0</v>
      </c>
      <c r="N38" s="110">
        <f t="shared" si="4"/>
        <v>0</v>
      </c>
      <c r="O38" s="110">
        <f t="shared" si="5"/>
        <v>0</v>
      </c>
      <c r="P38" s="113">
        <f t="shared" si="6"/>
        <v>0</v>
      </c>
      <c r="Q38" s="186" t="s">
        <v>47</v>
      </c>
    </row>
    <row r="39" spans="1:17" ht="22.5" x14ac:dyDescent="0.2">
      <c r="A39" s="36">
        <v>20</v>
      </c>
      <c r="B39" s="167" t="s">
        <v>249</v>
      </c>
      <c r="C39" s="168" t="s">
        <v>260</v>
      </c>
      <c r="D39" s="169" t="s">
        <v>83</v>
      </c>
      <c r="E39" s="312">
        <v>18</v>
      </c>
      <c r="F39" s="41"/>
      <c r="G39" s="135"/>
      <c r="H39" s="110">
        <f t="shared" si="0"/>
        <v>0</v>
      </c>
      <c r="I39" s="110"/>
      <c r="J39" s="110"/>
      <c r="K39" s="316">
        <f t="shared" si="1"/>
        <v>0</v>
      </c>
      <c r="L39" s="135">
        <f t="shared" si="2"/>
        <v>0</v>
      </c>
      <c r="M39" s="110">
        <f t="shared" si="3"/>
        <v>0</v>
      </c>
      <c r="N39" s="110">
        <f t="shared" si="4"/>
        <v>0</v>
      </c>
      <c r="O39" s="110">
        <f t="shared" si="5"/>
        <v>0</v>
      </c>
      <c r="P39" s="113">
        <f t="shared" si="6"/>
        <v>0</v>
      </c>
      <c r="Q39" s="186" t="s">
        <v>47</v>
      </c>
    </row>
    <row r="40" spans="1:17" ht="22.5" x14ac:dyDescent="0.2">
      <c r="A40" s="36">
        <v>21</v>
      </c>
      <c r="B40" s="167" t="s">
        <v>249</v>
      </c>
      <c r="C40" s="168" t="s">
        <v>230</v>
      </c>
      <c r="D40" s="169" t="s">
        <v>160</v>
      </c>
      <c r="E40" s="312">
        <v>18</v>
      </c>
      <c r="F40" s="41"/>
      <c r="G40" s="135"/>
      <c r="H40" s="110">
        <f t="shared" si="0"/>
        <v>0</v>
      </c>
      <c r="I40" s="110"/>
      <c r="J40" s="110"/>
      <c r="K40" s="316">
        <f t="shared" si="1"/>
        <v>0</v>
      </c>
      <c r="L40" s="135">
        <f t="shared" si="2"/>
        <v>0</v>
      </c>
      <c r="M40" s="110">
        <f t="shared" si="3"/>
        <v>0</v>
      </c>
      <c r="N40" s="110">
        <f t="shared" si="4"/>
        <v>0</v>
      </c>
      <c r="O40" s="110">
        <f t="shared" si="5"/>
        <v>0</v>
      </c>
      <c r="P40" s="113">
        <f t="shared" si="6"/>
        <v>0</v>
      </c>
      <c r="Q40" s="186" t="s">
        <v>47</v>
      </c>
    </row>
    <row r="41" spans="1:17" ht="25.5" x14ac:dyDescent="0.2">
      <c r="A41" s="36">
        <v>22</v>
      </c>
      <c r="B41" s="167" t="s">
        <v>249</v>
      </c>
      <c r="C41" s="168" t="s">
        <v>264</v>
      </c>
      <c r="D41" s="170" t="s">
        <v>160</v>
      </c>
      <c r="E41" s="314">
        <v>45</v>
      </c>
      <c r="F41" s="41"/>
      <c r="G41" s="135"/>
      <c r="H41" s="110">
        <f t="shared" si="0"/>
        <v>0</v>
      </c>
      <c r="I41" s="110"/>
      <c r="J41" s="110"/>
      <c r="K41" s="316">
        <f t="shared" si="1"/>
        <v>0</v>
      </c>
      <c r="L41" s="135">
        <f t="shared" si="2"/>
        <v>0</v>
      </c>
      <c r="M41" s="110">
        <f t="shared" si="3"/>
        <v>0</v>
      </c>
      <c r="N41" s="110">
        <f t="shared" si="4"/>
        <v>0</v>
      </c>
      <c r="O41" s="110">
        <f t="shared" si="5"/>
        <v>0</v>
      </c>
      <c r="P41" s="113">
        <f t="shared" si="6"/>
        <v>0</v>
      </c>
      <c r="Q41" s="186" t="s">
        <v>47</v>
      </c>
    </row>
    <row r="42" spans="1:17" x14ac:dyDescent="0.2">
      <c r="A42" s="36">
        <v>23</v>
      </c>
      <c r="B42" s="72"/>
      <c r="C42" s="149" t="s">
        <v>265</v>
      </c>
      <c r="D42" s="24"/>
      <c r="E42" s="180"/>
      <c r="F42" s="41"/>
      <c r="G42" s="135"/>
      <c r="H42" s="110">
        <f t="shared" si="0"/>
        <v>0</v>
      </c>
      <c r="I42" s="110"/>
      <c r="J42" s="110"/>
      <c r="K42" s="316">
        <f t="shared" si="1"/>
        <v>0</v>
      </c>
      <c r="L42" s="135">
        <f t="shared" si="2"/>
        <v>0</v>
      </c>
      <c r="M42" s="110">
        <f t="shared" si="3"/>
        <v>0</v>
      </c>
      <c r="N42" s="110">
        <f t="shared" si="4"/>
        <v>0</v>
      </c>
      <c r="O42" s="110">
        <f t="shared" si="5"/>
        <v>0</v>
      </c>
      <c r="P42" s="113">
        <f t="shared" si="6"/>
        <v>0</v>
      </c>
      <c r="Q42" s="186"/>
    </row>
    <row r="43" spans="1:17" ht="22.5" x14ac:dyDescent="0.2">
      <c r="A43" s="36">
        <v>24</v>
      </c>
      <c r="B43" s="167" t="s">
        <v>249</v>
      </c>
      <c r="C43" s="40" t="s">
        <v>250</v>
      </c>
      <c r="D43" s="24" t="s">
        <v>208</v>
      </c>
      <c r="E43" s="180">
        <v>75</v>
      </c>
      <c r="F43" s="41"/>
      <c r="G43" s="135"/>
      <c r="H43" s="110">
        <f t="shared" si="0"/>
        <v>0</v>
      </c>
      <c r="I43" s="110"/>
      <c r="J43" s="110"/>
      <c r="K43" s="316">
        <f t="shared" si="1"/>
        <v>0</v>
      </c>
      <c r="L43" s="135">
        <f t="shared" si="2"/>
        <v>0</v>
      </c>
      <c r="M43" s="110">
        <f t="shared" si="3"/>
        <v>0</v>
      </c>
      <c r="N43" s="110">
        <f t="shared" si="4"/>
        <v>0</v>
      </c>
      <c r="O43" s="110">
        <f t="shared" si="5"/>
        <v>0</v>
      </c>
      <c r="P43" s="113">
        <f t="shared" si="6"/>
        <v>0</v>
      </c>
      <c r="Q43" s="186" t="s">
        <v>46</v>
      </c>
    </row>
    <row r="44" spans="1:17" ht="22.5" x14ac:dyDescent="0.2">
      <c r="A44" s="36">
        <v>25</v>
      </c>
      <c r="B44" s="167" t="s">
        <v>249</v>
      </c>
      <c r="C44" s="40" t="s">
        <v>251</v>
      </c>
      <c r="D44" s="24" t="s">
        <v>208</v>
      </c>
      <c r="E44" s="180">
        <v>18</v>
      </c>
      <c r="F44" s="41"/>
      <c r="G44" s="135"/>
      <c r="H44" s="110">
        <f t="shared" si="0"/>
        <v>0</v>
      </c>
      <c r="I44" s="110"/>
      <c r="J44" s="110"/>
      <c r="K44" s="316">
        <f t="shared" si="1"/>
        <v>0</v>
      </c>
      <c r="L44" s="135">
        <f t="shared" si="2"/>
        <v>0</v>
      </c>
      <c r="M44" s="110">
        <f t="shared" si="3"/>
        <v>0</v>
      </c>
      <c r="N44" s="110">
        <f t="shared" si="4"/>
        <v>0</v>
      </c>
      <c r="O44" s="110">
        <f t="shared" si="5"/>
        <v>0</v>
      </c>
      <c r="P44" s="113">
        <f t="shared" si="6"/>
        <v>0</v>
      </c>
      <c r="Q44" s="186" t="s">
        <v>46</v>
      </c>
    </row>
    <row r="45" spans="1:17" ht="22.5" x14ac:dyDescent="0.2">
      <c r="A45" s="36">
        <v>26</v>
      </c>
      <c r="B45" s="167" t="s">
        <v>249</v>
      </c>
      <c r="C45" s="40" t="s">
        <v>252</v>
      </c>
      <c r="D45" s="24" t="s">
        <v>208</v>
      </c>
      <c r="E45" s="180">
        <v>33</v>
      </c>
      <c r="F45" s="41"/>
      <c r="G45" s="135"/>
      <c r="H45" s="110">
        <f t="shared" si="0"/>
        <v>0</v>
      </c>
      <c r="I45" s="110"/>
      <c r="J45" s="110"/>
      <c r="K45" s="316">
        <f t="shared" si="1"/>
        <v>0</v>
      </c>
      <c r="L45" s="135">
        <f t="shared" si="2"/>
        <v>0</v>
      </c>
      <c r="M45" s="110">
        <f t="shared" si="3"/>
        <v>0</v>
      </c>
      <c r="N45" s="110">
        <f t="shared" si="4"/>
        <v>0</v>
      </c>
      <c r="O45" s="110">
        <f t="shared" si="5"/>
        <v>0</v>
      </c>
      <c r="P45" s="113">
        <f t="shared" si="6"/>
        <v>0</v>
      </c>
      <c r="Q45" s="186" t="s">
        <v>46</v>
      </c>
    </row>
    <row r="46" spans="1:17" ht="22.5" x14ac:dyDescent="0.2">
      <c r="A46" s="36">
        <v>27</v>
      </c>
      <c r="B46" s="167" t="s">
        <v>249</v>
      </c>
      <c r="C46" s="40" t="s">
        <v>253</v>
      </c>
      <c r="D46" s="24" t="s">
        <v>208</v>
      </c>
      <c r="E46" s="180">
        <v>68</v>
      </c>
      <c r="F46" s="41"/>
      <c r="G46" s="135"/>
      <c r="H46" s="110">
        <f t="shared" si="0"/>
        <v>0</v>
      </c>
      <c r="I46" s="110"/>
      <c r="J46" s="110"/>
      <c r="K46" s="316">
        <f t="shared" si="1"/>
        <v>0</v>
      </c>
      <c r="L46" s="135">
        <f t="shared" si="2"/>
        <v>0</v>
      </c>
      <c r="M46" s="110">
        <f t="shared" si="3"/>
        <v>0</v>
      </c>
      <c r="N46" s="110">
        <f t="shared" si="4"/>
        <v>0</v>
      </c>
      <c r="O46" s="110">
        <f t="shared" si="5"/>
        <v>0</v>
      </c>
      <c r="P46" s="113">
        <f t="shared" si="6"/>
        <v>0</v>
      </c>
      <c r="Q46" s="186" t="s">
        <v>46</v>
      </c>
    </row>
    <row r="47" spans="1:17" ht="22.5" x14ac:dyDescent="0.2">
      <c r="A47" s="36">
        <v>28</v>
      </c>
      <c r="B47" s="167" t="s">
        <v>249</v>
      </c>
      <c r="C47" s="40" t="s">
        <v>266</v>
      </c>
      <c r="D47" s="24" t="s">
        <v>208</v>
      </c>
      <c r="E47" s="180">
        <v>61</v>
      </c>
      <c r="F47" s="41"/>
      <c r="G47" s="135"/>
      <c r="H47" s="110">
        <f t="shared" si="0"/>
        <v>0</v>
      </c>
      <c r="I47" s="110"/>
      <c r="J47" s="110"/>
      <c r="K47" s="316">
        <f t="shared" si="1"/>
        <v>0</v>
      </c>
      <c r="L47" s="135">
        <f t="shared" si="2"/>
        <v>0</v>
      </c>
      <c r="M47" s="110">
        <f t="shared" si="3"/>
        <v>0</v>
      </c>
      <c r="N47" s="110">
        <f t="shared" si="4"/>
        <v>0</v>
      </c>
      <c r="O47" s="110">
        <f t="shared" si="5"/>
        <v>0</v>
      </c>
      <c r="P47" s="113">
        <f t="shared" si="6"/>
        <v>0</v>
      </c>
      <c r="Q47" s="186" t="s">
        <v>46</v>
      </c>
    </row>
    <row r="48" spans="1:17" ht="22.5" x14ac:dyDescent="0.2">
      <c r="A48" s="36">
        <v>28</v>
      </c>
      <c r="B48" s="167" t="s">
        <v>249</v>
      </c>
      <c r="C48" s="40" t="s">
        <v>262</v>
      </c>
      <c r="D48" s="24" t="s">
        <v>208</v>
      </c>
      <c r="E48" s="180">
        <v>33</v>
      </c>
      <c r="F48" s="41"/>
      <c r="G48" s="135"/>
      <c r="H48" s="110">
        <f t="shared" si="0"/>
        <v>0</v>
      </c>
      <c r="I48" s="110"/>
      <c r="J48" s="110"/>
      <c r="K48" s="316">
        <f t="shared" si="1"/>
        <v>0</v>
      </c>
      <c r="L48" s="135">
        <f t="shared" si="2"/>
        <v>0</v>
      </c>
      <c r="M48" s="110">
        <f t="shared" si="3"/>
        <v>0</v>
      </c>
      <c r="N48" s="110">
        <f t="shared" si="4"/>
        <v>0</v>
      </c>
      <c r="O48" s="110">
        <f t="shared" si="5"/>
        <v>0</v>
      </c>
      <c r="P48" s="113">
        <f t="shared" si="6"/>
        <v>0</v>
      </c>
      <c r="Q48" s="186" t="s">
        <v>46</v>
      </c>
    </row>
    <row r="49" spans="1:17" ht="33.75" x14ac:dyDescent="0.2">
      <c r="A49" s="36">
        <v>29</v>
      </c>
      <c r="B49" s="167" t="s">
        <v>249</v>
      </c>
      <c r="C49" s="40" t="s">
        <v>457</v>
      </c>
      <c r="D49" s="24" t="s">
        <v>208</v>
      </c>
      <c r="E49" s="180">
        <v>75</v>
      </c>
      <c r="F49" s="41"/>
      <c r="G49" s="135"/>
      <c r="H49" s="110">
        <f t="shared" si="0"/>
        <v>0</v>
      </c>
      <c r="I49" s="110"/>
      <c r="J49" s="110"/>
      <c r="K49" s="316">
        <f t="shared" si="1"/>
        <v>0</v>
      </c>
      <c r="L49" s="135">
        <f t="shared" si="2"/>
        <v>0</v>
      </c>
      <c r="M49" s="110">
        <f t="shared" si="3"/>
        <v>0</v>
      </c>
      <c r="N49" s="110">
        <f t="shared" si="4"/>
        <v>0</v>
      </c>
      <c r="O49" s="110">
        <f t="shared" si="5"/>
        <v>0</v>
      </c>
      <c r="P49" s="113">
        <f t="shared" si="6"/>
        <v>0</v>
      </c>
      <c r="Q49" s="186" t="s">
        <v>46</v>
      </c>
    </row>
    <row r="50" spans="1:17" ht="33.75" x14ac:dyDescent="0.2">
      <c r="A50" s="36">
        <v>30</v>
      </c>
      <c r="B50" s="167" t="s">
        <v>249</v>
      </c>
      <c r="C50" s="40" t="s">
        <v>458</v>
      </c>
      <c r="D50" s="24" t="s">
        <v>208</v>
      </c>
      <c r="E50" s="180">
        <v>18</v>
      </c>
      <c r="F50" s="41"/>
      <c r="G50" s="135"/>
      <c r="H50" s="110">
        <f t="shared" si="0"/>
        <v>0</v>
      </c>
      <c r="I50" s="110"/>
      <c r="J50" s="110"/>
      <c r="K50" s="316">
        <f t="shared" si="1"/>
        <v>0</v>
      </c>
      <c r="L50" s="135">
        <f t="shared" si="2"/>
        <v>0</v>
      </c>
      <c r="M50" s="110">
        <f t="shared" si="3"/>
        <v>0</v>
      </c>
      <c r="N50" s="110">
        <f t="shared" si="4"/>
        <v>0</v>
      </c>
      <c r="O50" s="110">
        <f t="shared" si="5"/>
        <v>0</v>
      </c>
      <c r="P50" s="113">
        <f t="shared" si="6"/>
        <v>0</v>
      </c>
      <c r="Q50" s="186" t="s">
        <v>46</v>
      </c>
    </row>
    <row r="51" spans="1:17" ht="33.75" x14ac:dyDescent="0.2">
      <c r="A51" s="36">
        <v>31</v>
      </c>
      <c r="B51" s="167" t="s">
        <v>249</v>
      </c>
      <c r="C51" s="40" t="s">
        <v>459</v>
      </c>
      <c r="D51" s="24" t="s">
        <v>208</v>
      </c>
      <c r="E51" s="180">
        <v>33</v>
      </c>
      <c r="F51" s="41"/>
      <c r="G51" s="135"/>
      <c r="H51" s="110">
        <f t="shared" si="0"/>
        <v>0</v>
      </c>
      <c r="I51" s="110"/>
      <c r="J51" s="110"/>
      <c r="K51" s="316">
        <f t="shared" si="1"/>
        <v>0</v>
      </c>
      <c r="L51" s="135">
        <f t="shared" si="2"/>
        <v>0</v>
      </c>
      <c r="M51" s="110">
        <f t="shared" si="3"/>
        <v>0</v>
      </c>
      <c r="N51" s="110">
        <f t="shared" si="4"/>
        <v>0</v>
      </c>
      <c r="O51" s="110">
        <f t="shared" si="5"/>
        <v>0</v>
      </c>
      <c r="P51" s="113">
        <f t="shared" si="6"/>
        <v>0</v>
      </c>
      <c r="Q51" s="186" t="s">
        <v>46</v>
      </c>
    </row>
    <row r="52" spans="1:17" ht="33.75" x14ac:dyDescent="0.2">
      <c r="A52" s="36">
        <v>32</v>
      </c>
      <c r="B52" s="167" t="s">
        <v>249</v>
      </c>
      <c r="C52" s="40" t="s">
        <v>460</v>
      </c>
      <c r="D52" s="24" t="s">
        <v>208</v>
      </c>
      <c r="E52" s="180">
        <v>68</v>
      </c>
      <c r="F52" s="41"/>
      <c r="G52" s="135"/>
      <c r="H52" s="110">
        <f t="shared" si="0"/>
        <v>0</v>
      </c>
      <c r="I52" s="110"/>
      <c r="J52" s="110"/>
      <c r="K52" s="316">
        <f t="shared" si="1"/>
        <v>0</v>
      </c>
      <c r="L52" s="135">
        <f t="shared" si="2"/>
        <v>0</v>
      </c>
      <c r="M52" s="110">
        <f t="shared" si="3"/>
        <v>0</v>
      </c>
      <c r="N52" s="110">
        <f t="shared" si="4"/>
        <v>0</v>
      </c>
      <c r="O52" s="110">
        <f t="shared" si="5"/>
        <v>0</v>
      </c>
      <c r="P52" s="113">
        <f t="shared" si="6"/>
        <v>0</v>
      </c>
      <c r="Q52" s="186" t="s">
        <v>46</v>
      </c>
    </row>
    <row r="53" spans="1:17" ht="33.75" x14ac:dyDescent="0.2">
      <c r="A53" s="36">
        <v>33</v>
      </c>
      <c r="B53" s="167" t="s">
        <v>249</v>
      </c>
      <c r="C53" s="40" t="s">
        <v>461</v>
      </c>
      <c r="D53" s="24" t="s">
        <v>208</v>
      </c>
      <c r="E53" s="180">
        <v>61</v>
      </c>
      <c r="F53" s="41"/>
      <c r="G53" s="135"/>
      <c r="H53" s="110">
        <f t="shared" si="0"/>
        <v>0</v>
      </c>
      <c r="I53" s="110"/>
      <c r="J53" s="110"/>
      <c r="K53" s="316">
        <f t="shared" si="1"/>
        <v>0</v>
      </c>
      <c r="L53" s="135">
        <f t="shared" si="2"/>
        <v>0</v>
      </c>
      <c r="M53" s="110">
        <f t="shared" si="3"/>
        <v>0</v>
      </c>
      <c r="N53" s="110">
        <f t="shared" si="4"/>
        <v>0</v>
      </c>
      <c r="O53" s="110">
        <f t="shared" si="5"/>
        <v>0</v>
      </c>
      <c r="P53" s="113">
        <f t="shared" si="6"/>
        <v>0</v>
      </c>
      <c r="Q53" s="186" t="s">
        <v>46</v>
      </c>
    </row>
    <row r="54" spans="1:17" ht="33.75" x14ac:dyDescent="0.2">
      <c r="A54" s="36">
        <v>33</v>
      </c>
      <c r="B54" s="167" t="s">
        <v>249</v>
      </c>
      <c r="C54" s="40" t="s">
        <v>460</v>
      </c>
      <c r="D54" s="24" t="s">
        <v>208</v>
      </c>
      <c r="E54" s="180">
        <v>33</v>
      </c>
      <c r="F54" s="41"/>
      <c r="G54" s="135"/>
      <c r="H54" s="110">
        <f t="shared" si="0"/>
        <v>0</v>
      </c>
      <c r="I54" s="110"/>
      <c r="J54" s="110"/>
      <c r="K54" s="316">
        <f t="shared" si="1"/>
        <v>0</v>
      </c>
      <c r="L54" s="135">
        <f t="shared" si="2"/>
        <v>0</v>
      </c>
      <c r="M54" s="110">
        <f t="shared" si="3"/>
        <v>0</v>
      </c>
      <c r="N54" s="110">
        <f t="shared" si="4"/>
        <v>0</v>
      </c>
      <c r="O54" s="110">
        <f t="shared" si="5"/>
        <v>0</v>
      </c>
      <c r="P54" s="113">
        <f t="shared" si="6"/>
        <v>0</v>
      </c>
      <c r="Q54" s="186" t="s">
        <v>46</v>
      </c>
    </row>
    <row r="55" spans="1:17" ht="22.5" x14ac:dyDescent="0.2">
      <c r="A55" s="36">
        <v>37</v>
      </c>
      <c r="B55" s="167" t="s">
        <v>249</v>
      </c>
      <c r="C55" s="40" t="s">
        <v>258</v>
      </c>
      <c r="D55" s="24" t="s">
        <v>83</v>
      </c>
      <c r="E55" s="180">
        <v>2</v>
      </c>
      <c r="F55" s="41"/>
      <c r="G55" s="135"/>
      <c r="H55" s="110">
        <f t="shared" si="0"/>
        <v>0</v>
      </c>
      <c r="I55" s="110"/>
      <c r="J55" s="110"/>
      <c r="K55" s="316">
        <f t="shared" si="1"/>
        <v>0</v>
      </c>
      <c r="L55" s="135">
        <f t="shared" si="2"/>
        <v>0</v>
      </c>
      <c r="M55" s="110">
        <f t="shared" si="3"/>
        <v>0</v>
      </c>
      <c r="N55" s="110">
        <f t="shared" si="4"/>
        <v>0</v>
      </c>
      <c r="O55" s="110">
        <f t="shared" si="5"/>
        <v>0</v>
      </c>
      <c r="P55" s="113">
        <f t="shared" si="6"/>
        <v>0</v>
      </c>
      <c r="Q55" s="186" t="s">
        <v>46</v>
      </c>
    </row>
    <row r="56" spans="1:17" ht="22.5" x14ac:dyDescent="0.2">
      <c r="A56" s="36">
        <v>38</v>
      </c>
      <c r="B56" s="167" t="s">
        <v>249</v>
      </c>
      <c r="C56" s="40" t="s">
        <v>446</v>
      </c>
      <c r="D56" s="24" t="s">
        <v>83</v>
      </c>
      <c r="E56" s="180">
        <v>1</v>
      </c>
      <c r="F56" s="41"/>
      <c r="G56" s="135"/>
      <c r="H56" s="110">
        <f t="shared" si="0"/>
        <v>0</v>
      </c>
      <c r="I56" s="110"/>
      <c r="J56" s="110"/>
      <c r="K56" s="316">
        <f t="shared" si="1"/>
        <v>0</v>
      </c>
      <c r="L56" s="135">
        <f t="shared" si="2"/>
        <v>0</v>
      </c>
      <c r="M56" s="110">
        <f t="shared" si="3"/>
        <v>0</v>
      </c>
      <c r="N56" s="110">
        <f t="shared" si="4"/>
        <v>0</v>
      </c>
      <c r="O56" s="110">
        <f t="shared" si="5"/>
        <v>0</v>
      </c>
      <c r="P56" s="113">
        <f t="shared" si="6"/>
        <v>0</v>
      </c>
      <c r="Q56" s="186" t="s">
        <v>46</v>
      </c>
    </row>
    <row r="57" spans="1:17" ht="22.5" x14ac:dyDescent="0.2">
      <c r="A57" s="36">
        <v>39</v>
      </c>
      <c r="B57" s="167" t="s">
        <v>249</v>
      </c>
      <c r="C57" s="40" t="s">
        <v>260</v>
      </c>
      <c r="D57" s="24" t="s">
        <v>83</v>
      </c>
      <c r="E57" s="180">
        <v>10</v>
      </c>
      <c r="F57" s="41"/>
      <c r="G57" s="135"/>
      <c r="H57" s="110">
        <f t="shared" si="0"/>
        <v>0</v>
      </c>
      <c r="I57" s="110"/>
      <c r="J57" s="110"/>
      <c r="K57" s="316">
        <f t="shared" si="1"/>
        <v>0</v>
      </c>
      <c r="L57" s="135">
        <f t="shared" si="2"/>
        <v>0</v>
      </c>
      <c r="M57" s="110">
        <f t="shared" si="3"/>
        <v>0</v>
      </c>
      <c r="N57" s="110">
        <f t="shared" si="4"/>
        <v>0</v>
      </c>
      <c r="O57" s="110">
        <f t="shared" si="5"/>
        <v>0</v>
      </c>
      <c r="P57" s="113">
        <f t="shared" si="6"/>
        <v>0</v>
      </c>
      <c r="Q57" s="186" t="s">
        <v>46</v>
      </c>
    </row>
    <row r="58" spans="1:17" ht="22.5" x14ac:dyDescent="0.2">
      <c r="A58" s="36">
        <v>39</v>
      </c>
      <c r="B58" s="167" t="s">
        <v>249</v>
      </c>
      <c r="C58" s="40" t="s">
        <v>269</v>
      </c>
      <c r="D58" s="24" t="s">
        <v>83</v>
      </c>
      <c r="E58" s="180">
        <v>6</v>
      </c>
      <c r="F58" s="41"/>
      <c r="G58" s="135"/>
      <c r="H58" s="110">
        <f t="shared" si="0"/>
        <v>0</v>
      </c>
      <c r="I58" s="110"/>
      <c r="J58" s="110"/>
      <c r="K58" s="316">
        <f t="shared" si="1"/>
        <v>0</v>
      </c>
      <c r="L58" s="135">
        <f t="shared" si="2"/>
        <v>0</v>
      </c>
      <c r="M58" s="110">
        <f t="shared" si="3"/>
        <v>0</v>
      </c>
      <c r="N58" s="110">
        <f t="shared" si="4"/>
        <v>0</v>
      </c>
      <c r="O58" s="110">
        <f t="shared" si="5"/>
        <v>0</v>
      </c>
      <c r="P58" s="113">
        <f t="shared" si="6"/>
        <v>0</v>
      </c>
      <c r="Q58" s="186" t="s">
        <v>46</v>
      </c>
    </row>
    <row r="59" spans="1:17" ht="22.5" x14ac:dyDescent="0.2">
      <c r="A59" s="36">
        <v>42</v>
      </c>
      <c r="B59" s="167" t="s">
        <v>249</v>
      </c>
      <c r="C59" s="40" t="s">
        <v>230</v>
      </c>
      <c r="D59" s="24" t="s">
        <v>160</v>
      </c>
      <c r="E59" s="180">
        <v>1</v>
      </c>
      <c r="F59" s="41"/>
      <c r="G59" s="135"/>
      <c r="H59" s="110">
        <f t="shared" si="0"/>
        <v>0</v>
      </c>
      <c r="I59" s="110"/>
      <c r="J59" s="110"/>
      <c r="K59" s="316">
        <f t="shared" si="1"/>
        <v>0</v>
      </c>
      <c r="L59" s="135">
        <f t="shared" si="2"/>
        <v>0</v>
      </c>
      <c r="M59" s="110">
        <f t="shared" si="3"/>
        <v>0</v>
      </c>
      <c r="N59" s="110">
        <f t="shared" si="4"/>
        <v>0</v>
      </c>
      <c r="O59" s="110">
        <f t="shared" si="5"/>
        <v>0</v>
      </c>
      <c r="P59" s="113">
        <f t="shared" si="6"/>
        <v>0</v>
      </c>
      <c r="Q59" s="186" t="s">
        <v>46</v>
      </c>
    </row>
    <row r="60" spans="1:17" ht="22.5" x14ac:dyDescent="0.2">
      <c r="A60" s="36">
        <v>43</v>
      </c>
      <c r="B60" s="167" t="s">
        <v>249</v>
      </c>
      <c r="C60" s="40" t="s">
        <v>270</v>
      </c>
      <c r="D60" s="24" t="s">
        <v>160</v>
      </c>
      <c r="E60" s="180">
        <v>1</v>
      </c>
      <c r="F60" s="41"/>
      <c r="G60" s="135"/>
      <c r="H60" s="110">
        <f t="shared" si="0"/>
        <v>0</v>
      </c>
      <c r="I60" s="110"/>
      <c r="J60" s="110"/>
      <c r="K60" s="316">
        <f t="shared" si="1"/>
        <v>0</v>
      </c>
      <c r="L60" s="135">
        <f t="shared" si="2"/>
        <v>0</v>
      </c>
      <c r="M60" s="110">
        <f t="shared" si="3"/>
        <v>0</v>
      </c>
      <c r="N60" s="110">
        <f t="shared" si="4"/>
        <v>0</v>
      </c>
      <c r="O60" s="110">
        <f t="shared" si="5"/>
        <v>0</v>
      </c>
      <c r="P60" s="113">
        <f t="shared" si="6"/>
        <v>0</v>
      </c>
      <c r="Q60" s="186" t="s">
        <v>46</v>
      </c>
    </row>
    <row r="61" spans="1:17" x14ac:dyDescent="0.2">
      <c r="A61" s="36">
        <v>45</v>
      </c>
      <c r="B61" s="72"/>
      <c r="C61" s="149" t="s">
        <v>271</v>
      </c>
      <c r="D61" s="24"/>
      <c r="E61" s="180"/>
      <c r="F61" s="41"/>
      <c r="G61" s="135"/>
      <c r="H61" s="110">
        <f t="shared" si="0"/>
        <v>0</v>
      </c>
      <c r="I61" s="110"/>
      <c r="J61" s="110"/>
      <c r="K61" s="316">
        <f t="shared" si="1"/>
        <v>0</v>
      </c>
      <c r="L61" s="135">
        <f t="shared" si="2"/>
        <v>0</v>
      </c>
      <c r="M61" s="110">
        <f t="shared" si="3"/>
        <v>0</v>
      </c>
      <c r="N61" s="110">
        <f t="shared" si="4"/>
        <v>0</v>
      </c>
      <c r="O61" s="110">
        <f t="shared" si="5"/>
        <v>0</v>
      </c>
      <c r="P61" s="113">
        <f t="shared" si="6"/>
        <v>0</v>
      </c>
      <c r="Q61" s="186"/>
    </row>
    <row r="62" spans="1:17" ht="22.5" x14ac:dyDescent="0.2">
      <c r="A62" s="36">
        <v>46</v>
      </c>
      <c r="B62" s="167" t="s">
        <v>249</v>
      </c>
      <c r="C62" s="40" t="s">
        <v>272</v>
      </c>
      <c r="D62" s="24" t="s">
        <v>83</v>
      </c>
      <c r="E62" s="180">
        <v>45</v>
      </c>
      <c r="F62" s="41"/>
      <c r="G62" s="135"/>
      <c r="H62" s="110">
        <f t="shared" si="0"/>
        <v>0</v>
      </c>
      <c r="I62" s="110"/>
      <c r="J62" s="110"/>
      <c r="K62" s="316">
        <f t="shared" si="1"/>
        <v>0</v>
      </c>
      <c r="L62" s="135">
        <f t="shared" si="2"/>
        <v>0</v>
      </c>
      <c r="M62" s="110">
        <f t="shared" si="3"/>
        <v>0</v>
      </c>
      <c r="N62" s="110">
        <f t="shared" si="4"/>
        <v>0</v>
      </c>
      <c r="O62" s="110">
        <f t="shared" si="5"/>
        <v>0</v>
      </c>
      <c r="P62" s="113">
        <f t="shared" si="6"/>
        <v>0</v>
      </c>
      <c r="Q62" s="186" t="s">
        <v>46</v>
      </c>
    </row>
    <row r="63" spans="1:17" ht="22.5" x14ac:dyDescent="0.2">
      <c r="A63" s="36">
        <v>47</v>
      </c>
      <c r="B63" s="167" t="s">
        <v>249</v>
      </c>
      <c r="C63" s="40" t="s">
        <v>273</v>
      </c>
      <c r="D63" s="24" t="s">
        <v>83</v>
      </c>
      <c r="E63" s="180">
        <v>45</v>
      </c>
      <c r="F63" s="41"/>
      <c r="G63" s="135"/>
      <c r="H63" s="110">
        <f t="shared" si="0"/>
        <v>0</v>
      </c>
      <c r="I63" s="110"/>
      <c r="J63" s="110"/>
      <c r="K63" s="316">
        <f t="shared" si="1"/>
        <v>0</v>
      </c>
      <c r="L63" s="135">
        <f t="shared" si="2"/>
        <v>0</v>
      </c>
      <c r="M63" s="110">
        <f t="shared" si="3"/>
        <v>0</v>
      </c>
      <c r="N63" s="110">
        <f t="shared" si="4"/>
        <v>0</v>
      </c>
      <c r="O63" s="110">
        <f t="shared" si="5"/>
        <v>0</v>
      </c>
      <c r="P63" s="113">
        <f t="shared" si="6"/>
        <v>0</v>
      </c>
      <c r="Q63" s="186" t="s">
        <v>46</v>
      </c>
    </row>
    <row r="64" spans="1:17" ht="22.5" x14ac:dyDescent="0.2">
      <c r="A64" s="36">
        <v>48</v>
      </c>
      <c r="B64" s="167" t="s">
        <v>249</v>
      </c>
      <c r="C64" s="40" t="s">
        <v>253</v>
      </c>
      <c r="D64" s="24" t="s">
        <v>208</v>
      </c>
      <c r="E64" s="180">
        <v>145</v>
      </c>
      <c r="F64" s="41"/>
      <c r="G64" s="135"/>
      <c r="H64" s="110">
        <f t="shared" si="0"/>
        <v>0</v>
      </c>
      <c r="I64" s="110"/>
      <c r="J64" s="110"/>
      <c r="K64" s="316">
        <f t="shared" si="1"/>
        <v>0</v>
      </c>
      <c r="L64" s="135">
        <f t="shared" si="2"/>
        <v>0</v>
      </c>
      <c r="M64" s="110">
        <f t="shared" si="3"/>
        <v>0</v>
      </c>
      <c r="N64" s="110">
        <f t="shared" si="4"/>
        <v>0</v>
      </c>
      <c r="O64" s="110">
        <f t="shared" si="5"/>
        <v>0</v>
      </c>
      <c r="P64" s="113">
        <f t="shared" si="6"/>
        <v>0</v>
      </c>
      <c r="Q64" s="186" t="s">
        <v>46</v>
      </c>
    </row>
    <row r="65" spans="1:17" ht="22.5" x14ac:dyDescent="0.2">
      <c r="A65" s="36">
        <v>49</v>
      </c>
      <c r="B65" s="167" t="s">
        <v>249</v>
      </c>
      <c r="C65" s="40" t="s">
        <v>266</v>
      </c>
      <c r="D65" s="24" t="s">
        <v>208</v>
      </c>
      <c r="E65" s="180">
        <v>354</v>
      </c>
      <c r="F65" s="41"/>
      <c r="G65" s="135"/>
      <c r="H65" s="110">
        <f t="shared" si="0"/>
        <v>0</v>
      </c>
      <c r="I65" s="110"/>
      <c r="J65" s="110"/>
      <c r="K65" s="316">
        <f t="shared" si="1"/>
        <v>0</v>
      </c>
      <c r="L65" s="135">
        <f t="shared" si="2"/>
        <v>0</v>
      </c>
      <c r="M65" s="110">
        <f t="shared" si="3"/>
        <v>0</v>
      </c>
      <c r="N65" s="110">
        <f t="shared" si="4"/>
        <v>0</v>
      </c>
      <c r="O65" s="110">
        <f t="shared" si="5"/>
        <v>0</v>
      </c>
      <c r="P65" s="113">
        <f t="shared" si="6"/>
        <v>0</v>
      </c>
      <c r="Q65" s="186" t="s">
        <v>46</v>
      </c>
    </row>
    <row r="66" spans="1:17" ht="22.5" x14ac:dyDescent="0.2">
      <c r="A66" s="36">
        <v>50</v>
      </c>
      <c r="B66" s="167" t="s">
        <v>249</v>
      </c>
      <c r="C66" s="40" t="s">
        <v>262</v>
      </c>
      <c r="D66" s="24" t="s">
        <v>208</v>
      </c>
      <c r="E66" s="180">
        <v>216</v>
      </c>
      <c r="F66" s="41"/>
      <c r="G66" s="135"/>
      <c r="H66" s="110">
        <f t="shared" si="0"/>
        <v>0</v>
      </c>
      <c r="I66" s="110"/>
      <c r="J66" s="110"/>
      <c r="K66" s="316">
        <f t="shared" si="1"/>
        <v>0</v>
      </c>
      <c r="L66" s="135">
        <f t="shared" si="2"/>
        <v>0</v>
      </c>
      <c r="M66" s="110">
        <f t="shared" si="3"/>
        <v>0</v>
      </c>
      <c r="N66" s="110">
        <f t="shared" si="4"/>
        <v>0</v>
      </c>
      <c r="O66" s="110">
        <f t="shared" si="5"/>
        <v>0</v>
      </c>
      <c r="P66" s="113">
        <f t="shared" si="6"/>
        <v>0</v>
      </c>
      <c r="Q66" s="186" t="s">
        <v>46</v>
      </c>
    </row>
    <row r="67" spans="1:17" ht="33.75" x14ac:dyDescent="0.2">
      <c r="A67" s="36">
        <v>51</v>
      </c>
      <c r="B67" s="167" t="s">
        <v>249</v>
      </c>
      <c r="C67" s="40" t="s">
        <v>460</v>
      </c>
      <c r="D67" s="24" t="s">
        <v>208</v>
      </c>
      <c r="E67" s="180">
        <v>145</v>
      </c>
      <c r="F67" s="41"/>
      <c r="G67" s="135"/>
      <c r="H67" s="110">
        <f t="shared" si="0"/>
        <v>0</v>
      </c>
      <c r="I67" s="110"/>
      <c r="J67" s="110"/>
      <c r="K67" s="316">
        <f t="shared" si="1"/>
        <v>0</v>
      </c>
      <c r="L67" s="135">
        <f t="shared" si="2"/>
        <v>0</v>
      </c>
      <c r="M67" s="110">
        <f t="shared" si="3"/>
        <v>0</v>
      </c>
      <c r="N67" s="110">
        <f t="shared" si="4"/>
        <v>0</v>
      </c>
      <c r="O67" s="110">
        <f t="shared" si="5"/>
        <v>0</v>
      </c>
      <c r="P67" s="113">
        <f t="shared" si="6"/>
        <v>0</v>
      </c>
      <c r="Q67" s="186" t="s">
        <v>46</v>
      </c>
    </row>
    <row r="68" spans="1:17" ht="33.75" x14ac:dyDescent="0.2">
      <c r="A68" s="36">
        <v>52</v>
      </c>
      <c r="B68" s="167" t="s">
        <v>249</v>
      </c>
      <c r="C68" s="40" t="s">
        <v>461</v>
      </c>
      <c r="D68" s="24" t="s">
        <v>208</v>
      </c>
      <c r="E68" s="180">
        <v>354</v>
      </c>
      <c r="F68" s="41"/>
      <c r="G68" s="135"/>
      <c r="H68" s="110">
        <f t="shared" si="0"/>
        <v>0</v>
      </c>
      <c r="I68" s="110"/>
      <c r="J68" s="110"/>
      <c r="K68" s="316">
        <f t="shared" si="1"/>
        <v>0</v>
      </c>
      <c r="L68" s="135">
        <f t="shared" si="2"/>
        <v>0</v>
      </c>
      <c r="M68" s="110">
        <f t="shared" si="3"/>
        <v>0</v>
      </c>
      <c r="N68" s="110">
        <f t="shared" si="4"/>
        <v>0</v>
      </c>
      <c r="O68" s="110">
        <f t="shared" si="5"/>
        <v>0</v>
      </c>
      <c r="P68" s="113">
        <f t="shared" si="6"/>
        <v>0</v>
      </c>
      <c r="Q68" s="186" t="s">
        <v>46</v>
      </c>
    </row>
    <row r="69" spans="1:17" ht="33.75" x14ac:dyDescent="0.2">
      <c r="A69" s="36">
        <v>52</v>
      </c>
      <c r="B69" s="167" t="s">
        <v>249</v>
      </c>
      <c r="C69" s="40" t="s">
        <v>462</v>
      </c>
      <c r="D69" s="24" t="s">
        <v>208</v>
      </c>
      <c r="E69" s="180">
        <v>216</v>
      </c>
      <c r="F69" s="41"/>
      <c r="G69" s="135"/>
      <c r="H69" s="110">
        <f t="shared" si="0"/>
        <v>0</v>
      </c>
      <c r="I69" s="110"/>
      <c r="J69" s="110"/>
      <c r="K69" s="316">
        <f t="shared" si="1"/>
        <v>0</v>
      </c>
      <c r="L69" s="135">
        <f t="shared" si="2"/>
        <v>0</v>
      </c>
      <c r="M69" s="110">
        <f t="shared" si="3"/>
        <v>0</v>
      </c>
      <c r="N69" s="110">
        <f t="shared" si="4"/>
        <v>0</v>
      </c>
      <c r="O69" s="110">
        <f t="shared" si="5"/>
        <v>0</v>
      </c>
      <c r="P69" s="113">
        <f t="shared" si="6"/>
        <v>0</v>
      </c>
      <c r="Q69" s="186" t="s">
        <v>46</v>
      </c>
    </row>
    <row r="70" spans="1:17" ht="22.5" x14ac:dyDescent="0.2">
      <c r="A70" s="36">
        <v>53</v>
      </c>
      <c r="B70" s="167" t="s">
        <v>249</v>
      </c>
      <c r="C70" s="40" t="s">
        <v>205</v>
      </c>
      <c r="D70" s="24" t="s">
        <v>83</v>
      </c>
      <c r="E70" s="180">
        <v>54</v>
      </c>
      <c r="F70" s="41"/>
      <c r="G70" s="135"/>
      <c r="H70" s="110">
        <f t="shared" si="0"/>
        <v>0</v>
      </c>
      <c r="I70" s="110"/>
      <c r="J70" s="110"/>
      <c r="K70" s="316">
        <f t="shared" si="1"/>
        <v>0</v>
      </c>
      <c r="L70" s="135">
        <f t="shared" si="2"/>
        <v>0</v>
      </c>
      <c r="M70" s="110">
        <f t="shared" si="3"/>
        <v>0</v>
      </c>
      <c r="N70" s="110">
        <f t="shared" si="4"/>
        <v>0</v>
      </c>
      <c r="O70" s="110">
        <f t="shared" si="5"/>
        <v>0</v>
      </c>
      <c r="P70" s="113">
        <f t="shared" si="6"/>
        <v>0</v>
      </c>
      <c r="Q70" s="186" t="s">
        <v>46</v>
      </c>
    </row>
    <row r="71" spans="1:17" ht="22.5" x14ac:dyDescent="0.2">
      <c r="A71" s="36">
        <v>54</v>
      </c>
      <c r="B71" s="167" t="s">
        <v>249</v>
      </c>
      <c r="C71" s="40" t="s">
        <v>267</v>
      </c>
      <c r="D71" s="24" t="s">
        <v>83</v>
      </c>
      <c r="E71" s="180">
        <v>63</v>
      </c>
      <c r="F71" s="41"/>
      <c r="G71" s="135"/>
      <c r="H71" s="110">
        <f t="shared" si="0"/>
        <v>0</v>
      </c>
      <c r="I71" s="110"/>
      <c r="J71" s="110"/>
      <c r="K71" s="316">
        <f t="shared" si="1"/>
        <v>0</v>
      </c>
      <c r="L71" s="135">
        <f t="shared" si="2"/>
        <v>0</v>
      </c>
      <c r="M71" s="110">
        <f t="shared" si="3"/>
        <v>0</v>
      </c>
      <c r="N71" s="110">
        <f t="shared" si="4"/>
        <v>0</v>
      </c>
      <c r="O71" s="110">
        <f t="shared" si="5"/>
        <v>0</v>
      </c>
      <c r="P71" s="113">
        <f t="shared" si="6"/>
        <v>0</v>
      </c>
      <c r="Q71" s="186" t="s">
        <v>46</v>
      </c>
    </row>
    <row r="72" spans="1:17" ht="22.5" x14ac:dyDescent="0.2">
      <c r="A72" s="36">
        <v>55</v>
      </c>
      <c r="B72" s="167" t="s">
        <v>249</v>
      </c>
      <c r="C72" s="40" t="s">
        <v>223</v>
      </c>
      <c r="D72" s="24" t="s">
        <v>83</v>
      </c>
      <c r="E72" s="180">
        <v>9</v>
      </c>
      <c r="F72" s="41"/>
      <c r="G72" s="135"/>
      <c r="H72" s="110">
        <f t="shared" si="0"/>
        <v>0</v>
      </c>
      <c r="I72" s="110"/>
      <c r="J72" s="110"/>
      <c r="K72" s="316">
        <f t="shared" si="1"/>
        <v>0</v>
      </c>
      <c r="L72" s="135">
        <f t="shared" si="2"/>
        <v>0</v>
      </c>
      <c r="M72" s="110">
        <f t="shared" si="3"/>
        <v>0</v>
      </c>
      <c r="N72" s="110">
        <f t="shared" si="4"/>
        <v>0</v>
      </c>
      <c r="O72" s="110">
        <f t="shared" si="5"/>
        <v>0</v>
      </c>
      <c r="P72" s="113">
        <f t="shared" si="6"/>
        <v>0</v>
      </c>
      <c r="Q72" s="186" t="s">
        <v>46</v>
      </c>
    </row>
    <row r="73" spans="1:17" ht="22.5" x14ac:dyDescent="0.2">
      <c r="A73" s="36">
        <v>56</v>
      </c>
      <c r="B73" s="167" t="s">
        <v>249</v>
      </c>
      <c r="C73" s="40" t="s">
        <v>260</v>
      </c>
      <c r="D73" s="24" t="s">
        <v>83</v>
      </c>
      <c r="E73" s="180">
        <v>36</v>
      </c>
      <c r="F73" s="41"/>
      <c r="G73" s="135"/>
      <c r="H73" s="110">
        <f t="shared" si="0"/>
        <v>0</v>
      </c>
      <c r="I73" s="110"/>
      <c r="J73" s="110"/>
      <c r="K73" s="316">
        <f t="shared" si="1"/>
        <v>0</v>
      </c>
      <c r="L73" s="135">
        <f t="shared" si="2"/>
        <v>0</v>
      </c>
      <c r="M73" s="110">
        <f t="shared" si="3"/>
        <v>0</v>
      </c>
      <c r="N73" s="110">
        <f t="shared" si="4"/>
        <v>0</v>
      </c>
      <c r="O73" s="110">
        <f t="shared" si="5"/>
        <v>0</v>
      </c>
      <c r="P73" s="113">
        <f t="shared" si="6"/>
        <v>0</v>
      </c>
      <c r="Q73" s="186" t="s">
        <v>46</v>
      </c>
    </row>
    <row r="74" spans="1:17" ht="22.5" x14ac:dyDescent="0.2">
      <c r="A74" s="36">
        <v>57</v>
      </c>
      <c r="B74" s="167" t="s">
        <v>249</v>
      </c>
      <c r="C74" s="40" t="s">
        <v>268</v>
      </c>
      <c r="D74" s="24" t="s">
        <v>83</v>
      </c>
      <c r="E74" s="180">
        <v>18</v>
      </c>
      <c r="F74" s="41"/>
      <c r="G74" s="135"/>
      <c r="H74" s="110">
        <f t="shared" si="0"/>
        <v>0</v>
      </c>
      <c r="I74" s="110"/>
      <c r="J74" s="110"/>
      <c r="K74" s="316">
        <f t="shared" si="1"/>
        <v>0</v>
      </c>
      <c r="L74" s="135">
        <f t="shared" si="2"/>
        <v>0</v>
      </c>
      <c r="M74" s="110">
        <f t="shared" si="3"/>
        <v>0</v>
      </c>
      <c r="N74" s="110">
        <f t="shared" si="4"/>
        <v>0</v>
      </c>
      <c r="O74" s="110">
        <f t="shared" si="5"/>
        <v>0</v>
      </c>
      <c r="P74" s="113">
        <f t="shared" si="6"/>
        <v>0</v>
      </c>
      <c r="Q74" s="186" t="s">
        <v>46</v>
      </c>
    </row>
    <row r="75" spans="1:17" ht="22.5" x14ac:dyDescent="0.2">
      <c r="A75" s="36">
        <v>58</v>
      </c>
      <c r="B75" s="167" t="s">
        <v>249</v>
      </c>
      <c r="C75" s="40" t="s">
        <v>269</v>
      </c>
      <c r="D75" s="24" t="s">
        <v>83</v>
      </c>
      <c r="E75" s="180">
        <v>36</v>
      </c>
      <c r="F75" s="41"/>
      <c r="G75" s="135"/>
      <c r="H75" s="110">
        <f t="shared" si="0"/>
        <v>0</v>
      </c>
      <c r="I75" s="110"/>
      <c r="J75" s="110"/>
      <c r="K75" s="316">
        <f t="shared" si="1"/>
        <v>0</v>
      </c>
      <c r="L75" s="135">
        <f t="shared" si="2"/>
        <v>0</v>
      </c>
      <c r="M75" s="110">
        <f t="shared" si="3"/>
        <v>0</v>
      </c>
      <c r="N75" s="110">
        <f t="shared" si="4"/>
        <v>0</v>
      </c>
      <c r="O75" s="110">
        <f t="shared" si="5"/>
        <v>0</v>
      </c>
      <c r="P75" s="113">
        <f t="shared" si="6"/>
        <v>0</v>
      </c>
      <c r="Q75" s="186" t="s">
        <v>46</v>
      </c>
    </row>
    <row r="76" spans="1:17" ht="22.5" x14ac:dyDescent="0.2">
      <c r="A76" s="36">
        <v>59</v>
      </c>
      <c r="B76" s="167" t="s">
        <v>249</v>
      </c>
      <c r="C76" s="40" t="s">
        <v>230</v>
      </c>
      <c r="D76" s="24" t="s">
        <v>160</v>
      </c>
      <c r="E76" s="180">
        <v>18</v>
      </c>
      <c r="F76" s="41"/>
      <c r="G76" s="135"/>
      <c r="H76" s="110">
        <f t="shared" si="0"/>
        <v>0</v>
      </c>
      <c r="I76" s="110"/>
      <c r="J76" s="110"/>
      <c r="K76" s="316">
        <f t="shared" si="1"/>
        <v>0</v>
      </c>
      <c r="L76" s="135">
        <f t="shared" si="2"/>
        <v>0</v>
      </c>
      <c r="M76" s="110">
        <f t="shared" si="3"/>
        <v>0</v>
      </c>
      <c r="N76" s="110">
        <f t="shared" si="4"/>
        <v>0</v>
      </c>
      <c r="O76" s="110">
        <f t="shared" si="5"/>
        <v>0</v>
      </c>
      <c r="P76" s="113">
        <f t="shared" si="6"/>
        <v>0</v>
      </c>
      <c r="Q76" s="186" t="s">
        <v>46</v>
      </c>
    </row>
    <row r="77" spans="1:17" ht="22.5" x14ac:dyDescent="0.2">
      <c r="A77" s="36">
        <v>60</v>
      </c>
      <c r="B77" s="167" t="s">
        <v>249</v>
      </c>
      <c r="C77" s="40" t="s">
        <v>264</v>
      </c>
      <c r="D77" s="24" t="s">
        <v>160</v>
      </c>
      <c r="E77" s="180">
        <v>45</v>
      </c>
      <c r="F77" s="41"/>
      <c r="G77" s="135"/>
      <c r="H77" s="110">
        <f t="shared" si="0"/>
        <v>0</v>
      </c>
      <c r="I77" s="110"/>
      <c r="J77" s="110"/>
      <c r="K77" s="316">
        <f t="shared" si="1"/>
        <v>0</v>
      </c>
      <c r="L77" s="135">
        <f t="shared" si="2"/>
        <v>0</v>
      </c>
      <c r="M77" s="110">
        <f t="shared" si="3"/>
        <v>0</v>
      </c>
      <c r="N77" s="110">
        <f t="shared" si="4"/>
        <v>0</v>
      </c>
      <c r="O77" s="110">
        <f t="shared" si="5"/>
        <v>0</v>
      </c>
      <c r="P77" s="113">
        <f t="shared" si="6"/>
        <v>0</v>
      </c>
      <c r="Q77" s="186" t="s">
        <v>46</v>
      </c>
    </row>
    <row r="78" spans="1:17" x14ac:dyDescent="0.2">
      <c r="A78" s="36">
        <v>61</v>
      </c>
      <c r="B78" s="72"/>
      <c r="C78" s="149" t="s">
        <v>274</v>
      </c>
      <c r="D78" s="24"/>
      <c r="E78" s="180"/>
      <c r="F78" s="41"/>
      <c r="G78" s="135"/>
      <c r="H78" s="110">
        <f t="shared" si="0"/>
        <v>0</v>
      </c>
      <c r="I78" s="110"/>
      <c r="J78" s="110"/>
      <c r="K78" s="316">
        <f t="shared" si="1"/>
        <v>0</v>
      </c>
      <c r="L78" s="135">
        <f t="shared" si="2"/>
        <v>0</v>
      </c>
      <c r="M78" s="110">
        <f t="shared" si="3"/>
        <v>0</v>
      </c>
      <c r="N78" s="110">
        <f t="shared" si="4"/>
        <v>0</v>
      </c>
      <c r="O78" s="110">
        <f t="shared" si="5"/>
        <v>0</v>
      </c>
      <c r="P78" s="113">
        <f t="shared" si="6"/>
        <v>0</v>
      </c>
      <c r="Q78" s="186"/>
    </row>
    <row r="79" spans="1:17" ht="22.5" x14ac:dyDescent="0.2">
      <c r="A79" s="36">
        <v>62</v>
      </c>
      <c r="B79" s="167" t="s">
        <v>249</v>
      </c>
      <c r="C79" s="40" t="s">
        <v>275</v>
      </c>
      <c r="D79" s="24" t="s">
        <v>83</v>
      </c>
      <c r="E79" s="180">
        <v>90</v>
      </c>
      <c r="F79" s="41"/>
      <c r="G79" s="135"/>
      <c r="H79" s="110">
        <f t="shared" ref="H79:H121" si="7">F79*G79</f>
        <v>0</v>
      </c>
      <c r="I79" s="110"/>
      <c r="J79" s="110"/>
      <c r="K79" s="316">
        <f t="shared" ref="K79:K121" si="8">SUM(H79:J79)</f>
        <v>0</v>
      </c>
      <c r="L79" s="135">
        <f t="shared" ref="L79:L121" si="9">E79*F79</f>
        <v>0</v>
      </c>
      <c r="M79" s="110">
        <f t="shared" ref="M79:M121" si="10">H79*E79</f>
        <v>0</v>
      </c>
      <c r="N79" s="110">
        <f t="shared" ref="N79:N121" si="11">I79*E79</f>
        <v>0</v>
      </c>
      <c r="O79" s="110">
        <f t="shared" ref="O79:O121" si="12">J79*E79</f>
        <v>0</v>
      </c>
      <c r="P79" s="113">
        <f t="shared" ref="P79:P121" si="13">SUM(M79:O79)</f>
        <v>0</v>
      </c>
      <c r="Q79" s="186" t="s">
        <v>47</v>
      </c>
    </row>
    <row r="80" spans="1:17" ht="22.5" x14ac:dyDescent="0.2">
      <c r="A80" s="36">
        <v>63</v>
      </c>
      <c r="B80" s="167" t="s">
        <v>249</v>
      </c>
      <c r="C80" s="40" t="s">
        <v>229</v>
      </c>
      <c r="D80" s="24" t="s">
        <v>160</v>
      </c>
      <c r="E80" s="180">
        <v>1</v>
      </c>
      <c r="F80" s="41"/>
      <c r="G80" s="135"/>
      <c r="H80" s="110">
        <f t="shared" si="7"/>
        <v>0</v>
      </c>
      <c r="I80" s="110"/>
      <c r="J80" s="110"/>
      <c r="K80" s="316">
        <f t="shared" si="8"/>
        <v>0</v>
      </c>
      <c r="L80" s="135">
        <f t="shared" si="9"/>
        <v>0</v>
      </c>
      <c r="M80" s="110">
        <f t="shared" si="10"/>
        <v>0</v>
      </c>
      <c r="N80" s="110">
        <f t="shared" si="11"/>
        <v>0</v>
      </c>
      <c r="O80" s="110">
        <f t="shared" si="12"/>
        <v>0</v>
      </c>
      <c r="P80" s="113">
        <f t="shared" si="13"/>
        <v>0</v>
      </c>
      <c r="Q80" s="186" t="s">
        <v>47</v>
      </c>
    </row>
    <row r="81" spans="1:17" ht="22.5" x14ac:dyDescent="0.2">
      <c r="A81" s="36">
        <v>64</v>
      </c>
      <c r="B81" s="167" t="s">
        <v>249</v>
      </c>
      <c r="C81" s="40" t="s">
        <v>276</v>
      </c>
      <c r="D81" s="24" t="s">
        <v>160</v>
      </c>
      <c r="E81" s="180">
        <v>1</v>
      </c>
      <c r="F81" s="41"/>
      <c r="G81" s="135"/>
      <c r="H81" s="110">
        <f t="shared" si="7"/>
        <v>0</v>
      </c>
      <c r="I81" s="110"/>
      <c r="J81" s="110"/>
      <c r="K81" s="316">
        <f t="shared" si="8"/>
        <v>0</v>
      </c>
      <c r="L81" s="135">
        <f t="shared" si="9"/>
        <v>0</v>
      </c>
      <c r="M81" s="110">
        <f t="shared" si="10"/>
        <v>0</v>
      </c>
      <c r="N81" s="110">
        <f t="shared" si="11"/>
        <v>0</v>
      </c>
      <c r="O81" s="110">
        <f t="shared" si="12"/>
        <v>0</v>
      </c>
      <c r="P81" s="113">
        <f t="shared" si="13"/>
        <v>0</v>
      </c>
      <c r="Q81" s="186" t="s">
        <v>47</v>
      </c>
    </row>
    <row r="82" spans="1:17" ht="22.5" x14ac:dyDescent="0.2">
      <c r="A82" s="36">
        <v>65</v>
      </c>
      <c r="B82" s="167" t="s">
        <v>249</v>
      </c>
      <c r="C82" s="40" t="s">
        <v>277</v>
      </c>
      <c r="D82" s="24" t="s">
        <v>160</v>
      </c>
      <c r="E82" s="180">
        <v>1</v>
      </c>
      <c r="F82" s="41"/>
      <c r="G82" s="135"/>
      <c r="H82" s="110">
        <f t="shared" si="7"/>
        <v>0</v>
      </c>
      <c r="I82" s="110"/>
      <c r="J82" s="110"/>
      <c r="K82" s="316">
        <f t="shared" si="8"/>
        <v>0</v>
      </c>
      <c r="L82" s="135">
        <f t="shared" si="9"/>
        <v>0</v>
      </c>
      <c r="M82" s="110">
        <f t="shared" si="10"/>
        <v>0</v>
      </c>
      <c r="N82" s="110">
        <f t="shared" si="11"/>
        <v>0</v>
      </c>
      <c r="O82" s="110">
        <f t="shared" si="12"/>
        <v>0</v>
      </c>
      <c r="P82" s="113">
        <f t="shared" si="13"/>
        <v>0</v>
      </c>
      <c r="Q82" s="186" t="s">
        <v>47</v>
      </c>
    </row>
    <row r="83" spans="1:17" ht="22.5" x14ac:dyDescent="0.2">
      <c r="A83" s="36">
        <v>66</v>
      </c>
      <c r="B83" s="167" t="s">
        <v>249</v>
      </c>
      <c r="C83" s="40" t="s">
        <v>278</v>
      </c>
      <c r="D83" s="24" t="s">
        <v>160</v>
      </c>
      <c r="E83" s="180">
        <v>1</v>
      </c>
      <c r="F83" s="41"/>
      <c r="G83" s="135"/>
      <c r="H83" s="110">
        <f t="shared" si="7"/>
        <v>0</v>
      </c>
      <c r="I83" s="110"/>
      <c r="J83" s="110"/>
      <c r="K83" s="316">
        <f t="shared" si="8"/>
        <v>0</v>
      </c>
      <c r="L83" s="135">
        <f t="shared" si="9"/>
        <v>0</v>
      </c>
      <c r="M83" s="110">
        <f t="shared" si="10"/>
        <v>0</v>
      </c>
      <c r="N83" s="110">
        <f t="shared" si="11"/>
        <v>0</v>
      </c>
      <c r="O83" s="110">
        <f t="shared" si="12"/>
        <v>0</v>
      </c>
      <c r="P83" s="113">
        <f t="shared" si="13"/>
        <v>0</v>
      </c>
      <c r="Q83" s="186" t="s">
        <v>47</v>
      </c>
    </row>
    <row r="84" spans="1:17" ht="22.5" x14ac:dyDescent="0.2">
      <c r="A84" s="36">
        <v>67</v>
      </c>
      <c r="B84" s="167" t="s">
        <v>249</v>
      </c>
      <c r="C84" s="40" t="s">
        <v>279</v>
      </c>
      <c r="D84" s="24" t="s">
        <v>280</v>
      </c>
      <c r="E84" s="180">
        <v>1</v>
      </c>
      <c r="F84" s="41"/>
      <c r="G84" s="135"/>
      <c r="H84" s="110">
        <f t="shared" si="7"/>
        <v>0</v>
      </c>
      <c r="I84" s="110"/>
      <c r="J84" s="110"/>
      <c r="K84" s="316">
        <f t="shared" si="8"/>
        <v>0</v>
      </c>
      <c r="L84" s="135">
        <f t="shared" si="9"/>
        <v>0</v>
      </c>
      <c r="M84" s="110">
        <f t="shared" si="10"/>
        <v>0</v>
      </c>
      <c r="N84" s="110">
        <f t="shared" si="11"/>
        <v>0</v>
      </c>
      <c r="O84" s="110">
        <f t="shared" si="12"/>
        <v>0</v>
      </c>
      <c r="P84" s="113">
        <f t="shared" si="13"/>
        <v>0</v>
      </c>
      <c r="Q84" s="186" t="s">
        <v>47</v>
      </c>
    </row>
    <row r="85" spans="1:17" ht="22.5" x14ac:dyDescent="0.2">
      <c r="A85" s="36">
        <v>68</v>
      </c>
      <c r="B85" s="167" t="s">
        <v>249</v>
      </c>
      <c r="C85" s="40" t="s">
        <v>281</v>
      </c>
      <c r="D85" s="24" t="s">
        <v>280</v>
      </c>
      <c r="E85" s="180">
        <v>1</v>
      </c>
      <c r="F85" s="41"/>
      <c r="G85" s="135"/>
      <c r="H85" s="110">
        <f t="shared" si="7"/>
        <v>0</v>
      </c>
      <c r="I85" s="110"/>
      <c r="J85" s="110"/>
      <c r="K85" s="316">
        <f t="shared" si="8"/>
        <v>0</v>
      </c>
      <c r="L85" s="135">
        <f t="shared" si="9"/>
        <v>0</v>
      </c>
      <c r="M85" s="110">
        <f t="shared" si="10"/>
        <v>0</v>
      </c>
      <c r="N85" s="110">
        <f t="shared" si="11"/>
        <v>0</v>
      </c>
      <c r="O85" s="110">
        <f t="shared" si="12"/>
        <v>0</v>
      </c>
      <c r="P85" s="113">
        <f t="shared" si="13"/>
        <v>0</v>
      </c>
      <c r="Q85" s="186" t="s">
        <v>47</v>
      </c>
    </row>
    <row r="86" spans="1:17" ht="22.5" x14ac:dyDescent="0.2">
      <c r="A86" s="36">
        <v>69</v>
      </c>
      <c r="B86" s="167" t="s">
        <v>249</v>
      </c>
      <c r="C86" s="40" t="s">
        <v>282</v>
      </c>
      <c r="D86" s="24" t="s">
        <v>160</v>
      </c>
      <c r="E86" s="180">
        <v>1</v>
      </c>
      <c r="F86" s="41"/>
      <c r="G86" s="135"/>
      <c r="H86" s="110">
        <f t="shared" si="7"/>
        <v>0</v>
      </c>
      <c r="I86" s="110"/>
      <c r="J86" s="110"/>
      <c r="K86" s="316">
        <f t="shared" si="8"/>
        <v>0</v>
      </c>
      <c r="L86" s="135">
        <f t="shared" si="9"/>
        <v>0</v>
      </c>
      <c r="M86" s="110">
        <f t="shared" si="10"/>
        <v>0</v>
      </c>
      <c r="N86" s="110">
        <f t="shared" si="11"/>
        <v>0</v>
      </c>
      <c r="O86" s="110">
        <f t="shared" si="12"/>
        <v>0</v>
      </c>
      <c r="P86" s="113">
        <f t="shared" si="13"/>
        <v>0</v>
      </c>
      <c r="Q86" s="186" t="s">
        <v>47</v>
      </c>
    </row>
    <row r="87" spans="1:17" x14ac:dyDescent="0.2">
      <c r="A87" s="36">
        <v>70</v>
      </c>
      <c r="B87" s="72"/>
      <c r="C87" s="149" t="s">
        <v>283</v>
      </c>
      <c r="D87" s="24"/>
      <c r="E87" s="180"/>
      <c r="F87" s="41"/>
      <c r="G87" s="135"/>
      <c r="H87" s="110">
        <f t="shared" si="7"/>
        <v>0</v>
      </c>
      <c r="I87" s="110"/>
      <c r="J87" s="110"/>
      <c r="K87" s="316">
        <f t="shared" si="8"/>
        <v>0</v>
      </c>
      <c r="L87" s="135">
        <f t="shared" si="9"/>
        <v>0</v>
      </c>
      <c r="M87" s="110">
        <f t="shared" si="10"/>
        <v>0</v>
      </c>
      <c r="N87" s="110">
        <f t="shared" si="11"/>
        <v>0</v>
      </c>
      <c r="O87" s="110">
        <f t="shared" si="12"/>
        <v>0</v>
      </c>
      <c r="P87" s="113">
        <f t="shared" si="13"/>
        <v>0</v>
      </c>
      <c r="Q87" s="186"/>
    </row>
    <row r="88" spans="1:17" ht="22.5" x14ac:dyDescent="0.2">
      <c r="A88" s="36">
        <v>71</v>
      </c>
      <c r="B88" s="167" t="s">
        <v>249</v>
      </c>
      <c r="C88" s="40" t="s">
        <v>284</v>
      </c>
      <c r="D88" s="24" t="s">
        <v>208</v>
      </c>
      <c r="E88" s="180">
        <v>104</v>
      </c>
      <c r="F88" s="41"/>
      <c r="G88" s="135"/>
      <c r="H88" s="110">
        <f t="shared" si="7"/>
        <v>0</v>
      </c>
      <c r="I88" s="110"/>
      <c r="J88" s="110"/>
      <c r="K88" s="316">
        <f t="shared" si="8"/>
        <v>0</v>
      </c>
      <c r="L88" s="135">
        <f t="shared" si="9"/>
        <v>0</v>
      </c>
      <c r="M88" s="110">
        <f t="shared" si="10"/>
        <v>0</v>
      </c>
      <c r="N88" s="110">
        <f t="shared" si="11"/>
        <v>0</v>
      </c>
      <c r="O88" s="110">
        <f t="shared" si="12"/>
        <v>0</v>
      </c>
      <c r="P88" s="113">
        <f t="shared" si="13"/>
        <v>0</v>
      </c>
      <c r="Q88" s="186" t="s">
        <v>47</v>
      </c>
    </row>
    <row r="89" spans="1:17" ht="22.5" x14ac:dyDescent="0.2">
      <c r="A89" s="36">
        <v>71</v>
      </c>
      <c r="B89" s="167" t="s">
        <v>249</v>
      </c>
      <c r="C89" s="40" t="s">
        <v>447</v>
      </c>
      <c r="D89" s="24" t="s">
        <v>208</v>
      </c>
      <c r="E89" s="180">
        <v>18</v>
      </c>
      <c r="F89" s="41"/>
      <c r="G89" s="135"/>
      <c r="H89" s="110">
        <f t="shared" si="7"/>
        <v>0</v>
      </c>
      <c r="I89" s="110"/>
      <c r="J89" s="110"/>
      <c r="K89" s="316">
        <f t="shared" si="8"/>
        <v>0</v>
      </c>
      <c r="L89" s="135">
        <f t="shared" si="9"/>
        <v>0</v>
      </c>
      <c r="M89" s="110">
        <f t="shared" si="10"/>
        <v>0</v>
      </c>
      <c r="N89" s="110">
        <f t="shared" si="11"/>
        <v>0</v>
      </c>
      <c r="O89" s="110">
        <f t="shared" si="12"/>
        <v>0</v>
      </c>
      <c r="P89" s="113">
        <f t="shared" si="13"/>
        <v>0</v>
      </c>
      <c r="Q89" s="186" t="s">
        <v>47</v>
      </c>
    </row>
    <row r="90" spans="1:17" ht="22.5" x14ac:dyDescent="0.2">
      <c r="A90" s="36">
        <v>72</v>
      </c>
      <c r="B90" s="167" t="s">
        <v>249</v>
      </c>
      <c r="C90" s="40" t="s">
        <v>285</v>
      </c>
      <c r="D90" s="24" t="s">
        <v>160</v>
      </c>
      <c r="E90" s="180">
        <v>10</v>
      </c>
      <c r="F90" s="41"/>
      <c r="G90" s="135"/>
      <c r="H90" s="110">
        <f t="shared" si="7"/>
        <v>0</v>
      </c>
      <c r="I90" s="110"/>
      <c r="J90" s="110"/>
      <c r="K90" s="316">
        <f t="shared" si="8"/>
        <v>0</v>
      </c>
      <c r="L90" s="135">
        <f t="shared" si="9"/>
        <v>0</v>
      </c>
      <c r="M90" s="110">
        <f t="shared" si="10"/>
        <v>0</v>
      </c>
      <c r="N90" s="110">
        <f t="shared" si="11"/>
        <v>0</v>
      </c>
      <c r="O90" s="110">
        <f t="shared" si="12"/>
        <v>0</v>
      </c>
      <c r="P90" s="113">
        <f t="shared" si="13"/>
        <v>0</v>
      </c>
      <c r="Q90" s="186" t="s">
        <v>47</v>
      </c>
    </row>
    <row r="91" spans="1:17" ht="22.5" x14ac:dyDescent="0.2">
      <c r="A91" s="36">
        <v>73</v>
      </c>
      <c r="B91" s="167" t="s">
        <v>249</v>
      </c>
      <c r="C91" s="40" t="s">
        <v>286</v>
      </c>
      <c r="D91" s="24" t="s">
        <v>160</v>
      </c>
      <c r="E91" s="180">
        <v>3</v>
      </c>
      <c r="F91" s="41"/>
      <c r="G91" s="135"/>
      <c r="H91" s="110">
        <f t="shared" si="7"/>
        <v>0</v>
      </c>
      <c r="I91" s="110"/>
      <c r="J91" s="110"/>
      <c r="K91" s="316">
        <f t="shared" si="8"/>
        <v>0</v>
      </c>
      <c r="L91" s="135">
        <f t="shared" si="9"/>
        <v>0</v>
      </c>
      <c r="M91" s="110">
        <f t="shared" si="10"/>
        <v>0</v>
      </c>
      <c r="N91" s="110">
        <f t="shared" si="11"/>
        <v>0</v>
      </c>
      <c r="O91" s="110">
        <f t="shared" si="12"/>
        <v>0</v>
      </c>
      <c r="P91" s="113">
        <f t="shared" si="13"/>
        <v>0</v>
      </c>
      <c r="Q91" s="186" t="s">
        <v>47</v>
      </c>
    </row>
    <row r="92" spans="1:17" x14ac:dyDescent="0.2">
      <c r="A92" s="36">
        <v>74</v>
      </c>
      <c r="B92" s="72"/>
      <c r="C92" s="149" t="s">
        <v>287</v>
      </c>
      <c r="D92" s="24"/>
      <c r="E92" s="180"/>
      <c r="F92" s="41"/>
      <c r="G92" s="135"/>
      <c r="H92" s="110">
        <f t="shared" si="7"/>
        <v>0</v>
      </c>
      <c r="I92" s="110"/>
      <c r="J92" s="110"/>
      <c r="K92" s="316">
        <f t="shared" si="8"/>
        <v>0</v>
      </c>
      <c r="L92" s="135">
        <f t="shared" si="9"/>
        <v>0</v>
      </c>
      <c r="M92" s="110">
        <f t="shared" si="10"/>
        <v>0</v>
      </c>
      <c r="N92" s="110">
        <f t="shared" si="11"/>
        <v>0</v>
      </c>
      <c r="O92" s="110">
        <f t="shared" si="12"/>
        <v>0</v>
      </c>
      <c r="P92" s="113">
        <f t="shared" si="13"/>
        <v>0</v>
      </c>
      <c r="Q92" s="186"/>
    </row>
    <row r="93" spans="1:17" ht="22.5" x14ac:dyDescent="0.2">
      <c r="A93" s="36">
        <v>75</v>
      </c>
      <c r="B93" s="167" t="s">
        <v>249</v>
      </c>
      <c r="C93" s="40" t="s">
        <v>284</v>
      </c>
      <c r="D93" s="24" t="s">
        <v>208</v>
      </c>
      <c r="E93" s="180">
        <v>275</v>
      </c>
      <c r="F93" s="41"/>
      <c r="G93" s="135"/>
      <c r="H93" s="110">
        <f t="shared" si="7"/>
        <v>0</v>
      </c>
      <c r="I93" s="110"/>
      <c r="J93" s="110"/>
      <c r="K93" s="316">
        <f t="shared" si="8"/>
        <v>0</v>
      </c>
      <c r="L93" s="135">
        <f t="shared" si="9"/>
        <v>0</v>
      </c>
      <c r="M93" s="110">
        <f t="shared" si="10"/>
        <v>0</v>
      </c>
      <c r="N93" s="110">
        <f t="shared" si="11"/>
        <v>0</v>
      </c>
      <c r="O93" s="110">
        <f t="shared" si="12"/>
        <v>0</v>
      </c>
      <c r="P93" s="113">
        <f t="shared" si="13"/>
        <v>0</v>
      </c>
      <c r="Q93" s="186" t="s">
        <v>47</v>
      </c>
    </row>
    <row r="94" spans="1:17" ht="22.5" x14ac:dyDescent="0.2">
      <c r="A94" s="36">
        <v>75</v>
      </c>
      <c r="B94" s="167" t="s">
        <v>249</v>
      </c>
      <c r="C94" s="40" t="s">
        <v>447</v>
      </c>
      <c r="D94" s="24" t="s">
        <v>208</v>
      </c>
      <c r="E94" s="180">
        <v>280</v>
      </c>
      <c r="F94" s="41"/>
      <c r="G94" s="135"/>
      <c r="H94" s="110">
        <f t="shared" si="7"/>
        <v>0</v>
      </c>
      <c r="I94" s="110"/>
      <c r="J94" s="110"/>
      <c r="K94" s="316">
        <f t="shared" si="8"/>
        <v>0</v>
      </c>
      <c r="L94" s="135">
        <f t="shared" si="9"/>
        <v>0</v>
      </c>
      <c r="M94" s="110">
        <f t="shared" si="10"/>
        <v>0</v>
      </c>
      <c r="N94" s="110">
        <f t="shared" si="11"/>
        <v>0</v>
      </c>
      <c r="O94" s="110">
        <f t="shared" si="12"/>
        <v>0</v>
      </c>
      <c r="P94" s="113">
        <f t="shared" si="13"/>
        <v>0</v>
      </c>
      <c r="Q94" s="186" t="s">
        <v>47</v>
      </c>
    </row>
    <row r="95" spans="1:17" ht="22.5" x14ac:dyDescent="0.2">
      <c r="A95" s="36">
        <v>75</v>
      </c>
      <c r="B95" s="167" t="s">
        <v>249</v>
      </c>
      <c r="C95" s="40" t="s">
        <v>448</v>
      </c>
      <c r="D95" s="24" t="s">
        <v>208</v>
      </c>
      <c r="E95" s="180">
        <v>81</v>
      </c>
      <c r="F95" s="41"/>
      <c r="G95" s="135"/>
      <c r="H95" s="110">
        <f t="shared" si="7"/>
        <v>0</v>
      </c>
      <c r="I95" s="110"/>
      <c r="J95" s="110"/>
      <c r="K95" s="316">
        <f t="shared" si="8"/>
        <v>0</v>
      </c>
      <c r="L95" s="135">
        <f t="shared" si="9"/>
        <v>0</v>
      </c>
      <c r="M95" s="110">
        <f t="shared" si="10"/>
        <v>0</v>
      </c>
      <c r="N95" s="110">
        <f t="shared" si="11"/>
        <v>0</v>
      </c>
      <c r="O95" s="110">
        <f t="shared" si="12"/>
        <v>0</v>
      </c>
      <c r="P95" s="113">
        <f t="shared" si="13"/>
        <v>0</v>
      </c>
      <c r="Q95" s="186" t="s">
        <v>47</v>
      </c>
    </row>
    <row r="96" spans="1:17" ht="22.5" x14ac:dyDescent="0.2">
      <c r="A96" s="36">
        <v>76</v>
      </c>
      <c r="B96" s="167" t="s">
        <v>249</v>
      </c>
      <c r="C96" s="40" t="s">
        <v>285</v>
      </c>
      <c r="D96" s="24" t="s">
        <v>160</v>
      </c>
      <c r="E96" s="180">
        <v>45</v>
      </c>
      <c r="F96" s="41"/>
      <c r="G96" s="135"/>
      <c r="H96" s="110">
        <f t="shared" si="7"/>
        <v>0</v>
      </c>
      <c r="I96" s="110"/>
      <c r="J96" s="110"/>
      <c r="K96" s="316">
        <f t="shared" si="8"/>
        <v>0</v>
      </c>
      <c r="L96" s="135">
        <f t="shared" si="9"/>
        <v>0</v>
      </c>
      <c r="M96" s="110">
        <f t="shared" si="10"/>
        <v>0</v>
      </c>
      <c r="N96" s="110">
        <f t="shared" si="11"/>
        <v>0</v>
      </c>
      <c r="O96" s="110">
        <f t="shared" si="12"/>
        <v>0</v>
      </c>
      <c r="P96" s="113">
        <f t="shared" si="13"/>
        <v>0</v>
      </c>
      <c r="Q96" s="186" t="s">
        <v>47</v>
      </c>
    </row>
    <row r="97" spans="1:17" ht="22.5" x14ac:dyDescent="0.2">
      <c r="A97" s="36">
        <v>76</v>
      </c>
      <c r="B97" s="167" t="s">
        <v>249</v>
      </c>
      <c r="C97" s="40" t="s">
        <v>449</v>
      </c>
      <c r="D97" s="24" t="s">
        <v>160</v>
      </c>
      <c r="E97" s="180">
        <v>45</v>
      </c>
      <c r="F97" s="41"/>
      <c r="G97" s="135"/>
      <c r="H97" s="110">
        <f t="shared" si="7"/>
        <v>0</v>
      </c>
      <c r="I97" s="110"/>
      <c r="J97" s="110"/>
      <c r="K97" s="316">
        <f t="shared" si="8"/>
        <v>0</v>
      </c>
      <c r="L97" s="135">
        <f t="shared" si="9"/>
        <v>0</v>
      </c>
      <c r="M97" s="110">
        <f t="shared" si="10"/>
        <v>0</v>
      </c>
      <c r="N97" s="110">
        <f t="shared" si="11"/>
        <v>0</v>
      </c>
      <c r="O97" s="110">
        <f t="shared" si="12"/>
        <v>0</v>
      </c>
      <c r="P97" s="113">
        <f t="shared" si="13"/>
        <v>0</v>
      </c>
      <c r="Q97" s="186" t="s">
        <v>47</v>
      </c>
    </row>
    <row r="98" spans="1:17" ht="22.5" x14ac:dyDescent="0.2">
      <c r="A98" s="36">
        <v>77</v>
      </c>
      <c r="B98" s="167" t="s">
        <v>249</v>
      </c>
      <c r="C98" s="40" t="s">
        <v>288</v>
      </c>
      <c r="D98" s="24" t="s">
        <v>160</v>
      </c>
      <c r="E98" s="180">
        <v>90</v>
      </c>
      <c r="F98" s="41"/>
      <c r="G98" s="135"/>
      <c r="H98" s="110">
        <f t="shared" si="7"/>
        <v>0</v>
      </c>
      <c r="I98" s="110"/>
      <c r="J98" s="110"/>
      <c r="K98" s="316">
        <f t="shared" si="8"/>
        <v>0</v>
      </c>
      <c r="L98" s="135">
        <f t="shared" si="9"/>
        <v>0</v>
      </c>
      <c r="M98" s="110">
        <f t="shared" si="10"/>
        <v>0</v>
      </c>
      <c r="N98" s="110">
        <f t="shared" si="11"/>
        <v>0</v>
      </c>
      <c r="O98" s="110">
        <f t="shared" si="12"/>
        <v>0</v>
      </c>
      <c r="P98" s="113">
        <f t="shared" si="13"/>
        <v>0</v>
      </c>
      <c r="Q98" s="186" t="s">
        <v>47</v>
      </c>
    </row>
    <row r="99" spans="1:17" ht="22.5" x14ac:dyDescent="0.2">
      <c r="A99" s="36">
        <v>78</v>
      </c>
      <c r="B99" s="167" t="s">
        <v>249</v>
      </c>
      <c r="C99" s="40" t="s">
        <v>289</v>
      </c>
      <c r="D99" s="24" t="s">
        <v>160</v>
      </c>
      <c r="E99" s="180">
        <v>9</v>
      </c>
      <c r="F99" s="41"/>
      <c r="G99" s="135"/>
      <c r="H99" s="110">
        <f t="shared" si="7"/>
        <v>0</v>
      </c>
      <c r="I99" s="110"/>
      <c r="J99" s="110"/>
      <c r="K99" s="316">
        <f t="shared" si="8"/>
        <v>0</v>
      </c>
      <c r="L99" s="135">
        <f t="shared" si="9"/>
        <v>0</v>
      </c>
      <c r="M99" s="110">
        <f t="shared" si="10"/>
        <v>0</v>
      </c>
      <c r="N99" s="110">
        <f t="shared" si="11"/>
        <v>0</v>
      </c>
      <c r="O99" s="110">
        <f t="shared" si="12"/>
        <v>0</v>
      </c>
      <c r="P99" s="113">
        <f t="shared" si="13"/>
        <v>0</v>
      </c>
      <c r="Q99" s="186" t="s">
        <v>47</v>
      </c>
    </row>
    <row r="100" spans="1:17" ht="22.5" x14ac:dyDescent="0.2">
      <c r="A100" s="36">
        <v>78</v>
      </c>
      <c r="B100" s="167" t="s">
        <v>249</v>
      </c>
      <c r="C100" s="40" t="s">
        <v>450</v>
      </c>
      <c r="D100" s="24" t="s">
        <v>160</v>
      </c>
      <c r="E100" s="180">
        <v>9</v>
      </c>
      <c r="F100" s="41"/>
      <c r="G100" s="135"/>
      <c r="H100" s="110">
        <f t="shared" si="7"/>
        <v>0</v>
      </c>
      <c r="I100" s="110"/>
      <c r="J100" s="110"/>
      <c r="K100" s="316">
        <f t="shared" si="8"/>
        <v>0</v>
      </c>
      <c r="L100" s="135">
        <f t="shared" si="9"/>
        <v>0</v>
      </c>
      <c r="M100" s="110">
        <f t="shared" si="10"/>
        <v>0</v>
      </c>
      <c r="N100" s="110">
        <f t="shared" si="11"/>
        <v>0</v>
      </c>
      <c r="O100" s="110">
        <f t="shared" si="12"/>
        <v>0</v>
      </c>
      <c r="P100" s="113">
        <f t="shared" si="13"/>
        <v>0</v>
      </c>
      <c r="Q100" s="186" t="s">
        <v>47</v>
      </c>
    </row>
    <row r="101" spans="1:17" x14ac:dyDescent="0.2">
      <c r="A101" s="36">
        <v>74</v>
      </c>
      <c r="B101" s="72"/>
      <c r="C101" s="149" t="s">
        <v>451</v>
      </c>
      <c r="D101" s="24"/>
      <c r="E101" s="180"/>
      <c r="F101" s="41"/>
      <c r="G101" s="135"/>
      <c r="H101" s="110">
        <f t="shared" si="7"/>
        <v>0</v>
      </c>
      <c r="I101" s="110"/>
      <c r="J101" s="110"/>
      <c r="K101" s="316">
        <f t="shared" si="8"/>
        <v>0</v>
      </c>
      <c r="L101" s="135">
        <f t="shared" si="9"/>
        <v>0</v>
      </c>
      <c r="M101" s="110">
        <f t="shared" si="10"/>
        <v>0</v>
      </c>
      <c r="N101" s="110">
        <f t="shared" si="11"/>
        <v>0</v>
      </c>
      <c r="O101" s="110">
        <f t="shared" si="12"/>
        <v>0</v>
      </c>
      <c r="P101" s="113">
        <f t="shared" si="13"/>
        <v>0</v>
      </c>
      <c r="Q101" s="186"/>
    </row>
    <row r="102" spans="1:17" ht="22.5" x14ac:dyDescent="0.2">
      <c r="A102" s="36">
        <v>75</v>
      </c>
      <c r="B102" s="167" t="s">
        <v>249</v>
      </c>
      <c r="C102" s="40" t="s">
        <v>284</v>
      </c>
      <c r="D102" s="24" t="s">
        <v>208</v>
      </c>
      <c r="E102" s="180">
        <v>125</v>
      </c>
      <c r="F102" s="41"/>
      <c r="G102" s="135"/>
      <c r="H102" s="110">
        <f t="shared" si="7"/>
        <v>0</v>
      </c>
      <c r="I102" s="110"/>
      <c r="J102" s="110"/>
      <c r="K102" s="316">
        <f t="shared" si="8"/>
        <v>0</v>
      </c>
      <c r="L102" s="135">
        <f t="shared" si="9"/>
        <v>0</v>
      </c>
      <c r="M102" s="110">
        <f t="shared" si="10"/>
        <v>0</v>
      </c>
      <c r="N102" s="110">
        <f t="shared" si="11"/>
        <v>0</v>
      </c>
      <c r="O102" s="110">
        <f t="shared" si="12"/>
        <v>0</v>
      </c>
      <c r="P102" s="113">
        <f t="shared" si="13"/>
        <v>0</v>
      </c>
      <c r="Q102" s="186" t="s">
        <v>47</v>
      </c>
    </row>
    <row r="103" spans="1:17" ht="22.5" x14ac:dyDescent="0.2">
      <c r="A103" s="36">
        <v>76</v>
      </c>
      <c r="B103" s="167" t="s">
        <v>249</v>
      </c>
      <c r="C103" s="40" t="s">
        <v>285</v>
      </c>
      <c r="D103" s="24" t="s">
        <v>83</v>
      </c>
      <c r="E103" s="180">
        <v>8</v>
      </c>
      <c r="F103" s="41"/>
      <c r="G103" s="135"/>
      <c r="H103" s="110">
        <f t="shared" si="7"/>
        <v>0</v>
      </c>
      <c r="I103" s="110"/>
      <c r="J103" s="110"/>
      <c r="K103" s="316">
        <f t="shared" si="8"/>
        <v>0</v>
      </c>
      <c r="L103" s="135">
        <f t="shared" si="9"/>
        <v>0</v>
      </c>
      <c r="M103" s="110">
        <f t="shared" si="10"/>
        <v>0</v>
      </c>
      <c r="N103" s="110">
        <f t="shared" si="11"/>
        <v>0</v>
      </c>
      <c r="O103" s="110">
        <f t="shared" si="12"/>
        <v>0</v>
      </c>
      <c r="P103" s="113">
        <f t="shared" si="13"/>
        <v>0</v>
      </c>
      <c r="Q103" s="186" t="s">
        <v>47</v>
      </c>
    </row>
    <row r="104" spans="1:17" ht="22.5" x14ac:dyDescent="0.2">
      <c r="A104" s="36">
        <v>76</v>
      </c>
      <c r="B104" s="167" t="s">
        <v>249</v>
      </c>
      <c r="C104" s="40" t="s">
        <v>452</v>
      </c>
      <c r="D104" s="24" t="s">
        <v>83</v>
      </c>
      <c r="E104" s="180">
        <v>21</v>
      </c>
      <c r="F104" s="41"/>
      <c r="G104" s="135"/>
      <c r="H104" s="110">
        <f t="shared" si="7"/>
        <v>0</v>
      </c>
      <c r="I104" s="110"/>
      <c r="J104" s="110"/>
      <c r="K104" s="316">
        <f t="shared" si="8"/>
        <v>0</v>
      </c>
      <c r="L104" s="135">
        <f t="shared" si="9"/>
        <v>0</v>
      </c>
      <c r="M104" s="110">
        <f t="shared" si="10"/>
        <v>0</v>
      </c>
      <c r="N104" s="110">
        <f t="shared" si="11"/>
        <v>0</v>
      </c>
      <c r="O104" s="110">
        <f t="shared" si="12"/>
        <v>0</v>
      </c>
      <c r="P104" s="113">
        <f t="shared" si="13"/>
        <v>0</v>
      </c>
      <c r="Q104" s="186" t="s">
        <v>47</v>
      </c>
    </row>
    <row r="105" spans="1:17" ht="22.5" x14ac:dyDescent="0.2">
      <c r="A105" s="36">
        <v>77</v>
      </c>
      <c r="B105" s="167" t="s">
        <v>249</v>
      </c>
      <c r="C105" s="40" t="s">
        <v>288</v>
      </c>
      <c r="D105" s="24" t="s">
        <v>160</v>
      </c>
      <c r="E105" s="180">
        <v>3</v>
      </c>
      <c r="F105" s="41"/>
      <c r="G105" s="135"/>
      <c r="H105" s="110">
        <f t="shared" si="7"/>
        <v>0</v>
      </c>
      <c r="I105" s="110"/>
      <c r="J105" s="110"/>
      <c r="K105" s="316">
        <f t="shared" si="8"/>
        <v>0</v>
      </c>
      <c r="L105" s="135">
        <f t="shared" si="9"/>
        <v>0</v>
      </c>
      <c r="M105" s="110">
        <f t="shared" si="10"/>
        <v>0</v>
      </c>
      <c r="N105" s="110">
        <f t="shared" si="11"/>
        <v>0</v>
      </c>
      <c r="O105" s="110">
        <f t="shared" si="12"/>
        <v>0</v>
      </c>
      <c r="P105" s="113">
        <f t="shared" si="13"/>
        <v>0</v>
      </c>
      <c r="Q105" s="186" t="s">
        <v>47</v>
      </c>
    </row>
    <row r="106" spans="1:17" ht="22.5" x14ac:dyDescent="0.2">
      <c r="A106" s="36">
        <v>78</v>
      </c>
      <c r="B106" s="167" t="s">
        <v>249</v>
      </c>
      <c r="C106" s="40" t="s">
        <v>289</v>
      </c>
      <c r="D106" s="24" t="s">
        <v>160</v>
      </c>
      <c r="E106" s="180">
        <v>4</v>
      </c>
      <c r="F106" s="41"/>
      <c r="G106" s="135"/>
      <c r="H106" s="110">
        <f t="shared" si="7"/>
        <v>0</v>
      </c>
      <c r="I106" s="110"/>
      <c r="J106" s="110"/>
      <c r="K106" s="316">
        <f t="shared" si="8"/>
        <v>0</v>
      </c>
      <c r="L106" s="135">
        <f t="shared" si="9"/>
        <v>0</v>
      </c>
      <c r="M106" s="110">
        <f t="shared" si="10"/>
        <v>0</v>
      </c>
      <c r="N106" s="110">
        <f t="shared" si="11"/>
        <v>0</v>
      </c>
      <c r="O106" s="110">
        <f t="shared" si="12"/>
        <v>0</v>
      </c>
      <c r="P106" s="113">
        <f t="shared" si="13"/>
        <v>0</v>
      </c>
      <c r="Q106" s="186" t="s">
        <v>47</v>
      </c>
    </row>
    <row r="107" spans="1:17" ht="22.5" x14ac:dyDescent="0.2">
      <c r="A107" s="36">
        <v>59</v>
      </c>
      <c r="B107" s="167" t="s">
        <v>249</v>
      </c>
      <c r="C107" s="40" t="s">
        <v>230</v>
      </c>
      <c r="D107" s="24" t="s">
        <v>160</v>
      </c>
      <c r="E107" s="180">
        <v>3</v>
      </c>
      <c r="F107" s="41"/>
      <c r="G107" s="135"/>
      <c r="H107" s="110">
        <f t="shared" si="7"/>
        <v>0</v>
      </c>
      <c r="I107" s="110"/>
      <c r="J107" s="110"/>
      <c r="K107" s="316">
        <f t="shared" si="8"/>
        <v>0</v>
      </c>
      <c r="L107" s="135">
        <f t="shared" si="9"/>
        <v>0</v>
      </c>
      <c r="M107" s="110">
        <f t="shared" si="10"/>
        <v>0</v>
      </c>
      <c r="N107" s="110">
        <f t="shared" si="11"/>
        <v>0</v>
      </c>
      <c r="O107" s="110">
        <f t="shared" si="12"/>
        <v>0</v>
      </c>
      <c r="P107" s="113">
        <f t="shared" si="13"/>
        <v>0</v>
      </c>
      <c r="Q107" s="186" t="s">
        <v>47</v>
      </c>
    </row>
    <row r="108" spans="1:17" ht="22.5" x14ac:dyDescent="0.2">
      <c r="A108" s="36">
        <v>81</v>
      </c>
      <c r="B108" s="167" t="s">
        <v>249</v>
      </c>
      <c r="C108" s="40" t="s">
        <v>229</v>
      </c>
      <c r="D108" s="24" t="s">
        <v>160</v>
      </c>
      <c r="E108" s="180">
        <v>1</v>
      </c>
      <c r="F108" s="41"/>
      <c r="G108" s="135"/>
      <c r="H108" s="110">
        <f t="shared" si="7"/>
        <v>0</v>
      </c>
      <c r="I108" s="110"/>
      <c r="J108" s="110"/>
      <c r="K108" s="316">
        <f t="shared" si="8"/>
        <v>0</v>
      </c>
      <c r="L108" s="135">
        <f t="shared" si="9"/>
        <v>0</v>
      </c>
      <c r="M108" s="110">
        <f t="shared" si="10"/>
        <v>0</v>
      </c>
      <c r="N108" s="110">
        <f t="shared" si="11"/>
        <v>0</v>
      </c>
      <c r="O108" s="110">
        <f t="shared" si="12"/>
        <v>0</v>
      </c>
      <c r="P108" s="113">
        <f t="shared" si="13"/>
        <v>0</v>
      </c>
      <c r="Q108" s="186" t="s">
        <v>47</v>
      </c>
    </row>
    <row r="109" spans="1:17" ht="22.5" x14ac:dyDescent="0.2">
      <c r="A109" s="36">
        <v>65</v>
      </c>
      <c r="B109" s="167" t="s">
        <v>249</v>
      </c>
      <c r="C109" s="40" t="s">
        <v>277</v>
      </c>
      <c r="D109" s="24" t="s">
        <v>160</v>
      </c>
      <c r="E109" s="180">
        <v>1</v>
      </c>
      <c r="F109" s="41"/>
      <c r="G109" s="135"/>
      <c r="H109" s="110">
        <f t="shared" si="7"/>
        <v>0</v>
      </c>
      <c r="I109" s="110"/>
      <c r="J109" s="110"/>
      <c r="K109" s="316">
        <f t="shared" si="8"/>
        <v>0</v>
      </c>
      <c r="L109" s="135">
        <f t="shared" si="9"/>
        <v>0</v>
      </c>
      <c r="M109" s="110">
        <f t="shared" si="10"/>
        <v>0</v>
      </c>
      <c r="N109" s="110">
        <f t="shared" si="11"/>
        <v>0</v>
      </c>
      <c r="O109" s="110">
        <f t="shared" si="12"/>
        <v>0</v>
      </c>
      <c r="P109" s="113">
        <f t="shared" si="13"/>
        <v>0</v>
      </c>
      <c r="Q109" s="186" t="s">
        <v>47</v>
      </c>
    </row>
    <row r="110" spans="1:17" ht="22.5" x14ac:dyDescent="0.2">
      <c r="A110" s="36">
        <v>66</v>
      </c>
      <c r="B110" s="167" t="s">
        <v>249</v>
      </c>
      <c r="C110" s="40" t="s">
        <v>278</v>
      </c>
      <c r="D110" s="24" t="s">
        <v>160</v>
      </c>
      <c r="E110" s="180">
        <v>1</v>
      </c>
      <c r="F110" s="41"/>
      <c r="G110" s="135"/>
      <c r="H110" s="110">
        <f t="shared" si="7"/>
        <v>0</v>
      </c>
      <c r="I110" s="110"/>
      <c r="J110" s="110"/>
      <c r="K110" s="316">
        <f t="shared" si="8"/>
        <v>0</v>
      </c>
      <c r="L110" s="135">
        <f t="shared" si="9"/>
        <v>0</v>
      </c>
      <c r="M110" s="110">
        <f t="shared" si="10"/>
        <v>0</v>
      </c>
      <c r="N110" s="110">
        <f t="shared" si="11"/>
        <v>0</v>
      </c>
      <c r="O110" s="110">
        <f t="shared" si="12"/>
        <v>0</v>
      </c>
      <c r="P110" s="113">
        <f t="shared" si="13"/>
        <v>0</v>
      </c>
      <c r="Q110" s="186" t="s">
        <v>47</v>
      </c>
    </row>
    <row r="111" spans="1:17" ht="22.5" x14ac:dyDescent="0.2">
      <c r="A111" s="36">
        <v>84</v>
      </c>
      <c r="B111" s="167" t="s">
        <v>249</v>
      </c>
      <c r="C111" s="40" t="s">
        <v>292</v>
      </c>
      <c r="D111" s="24" t="s">
        <v>76</v>
      </c>
      <c r="E111" s="180">
        <v>10</v>
      </c>
      <c r="F111" s="41"/>
      <c r="G111" s="135"/>
      <c r="H111" s="110">
        <f t="shared" si="7"/>
        <v>0</v>
      </c>
      <c r="I111" s="110"/>
      <c r="J111" s="110"/>
      <c r="K111" s="316">
        <f t="shared" si="8"/>
        <v>0</v>
      </c>
      <c r="L111" s="135">
        <f t="shared" si="9"/>
        <v>0</v>
      </c>
      <c r="M111" s="110">
        <f t="shared" si="10"/>
        <v>0</v>
      </c>
      <c r="N111" s="110">
        <f t="shared" si="11"/>
        <v>0</v>
      </c>
      <c r="O111" s="110">
        <f t="shared" si="12"/>
        <v>0</v>
      </c>
      <c r="P111" s="113">
        <f t="shared" si="13"/>
        <v>0</v>
      </c>
      <c r="Q111" s="186" t="s">
        <v>47</v>
      </c>
    </row>
    <row r="112" spans="1:17" ht="22.5" x14ac:dyDescent="0.2">
      <c r="A112" s="36">
        <v>85</v>
      </c>
      <c r="B112" s="167" t="s">
        <v>249</v>
      </c>
      <c r="C112" s="40" t="s">
        <v>293</v>
      </c>
      <c r="D112" s="24" t="s">
        <v>160</v>
      </c>
      <c r="E112" s="180">
        <v>1</v>
      </c>
      <c r="F112" s="41"/>
      <c r="G112" s="135"/>
      <c r="H112" s="110">
        <f t="shared" si="7"/>
        <v>0</v>
      </c>
      <c r="I112" s="110"/>
      <c r="J112" s="110"/>
      <c r="K112" s="316">
        <f t="shared" si="8"/>
        <v>0</v>
      </c>
      <c r="L112" s="135">
        <f t="shared" si="9"/>
        <v>0</v>
      </c>
      <c r="M112" s="110">
        <f t="shared" si="10"/>
        <v>0</v>
      </c>
      <c r="N112" s="110">
        <f t="shared" si="11"/>
        <v>0</v>
      </c>
      <c r="O112" s="110">
        <f t="shared" si="12"/>
        <v>0</v>
      </c>
      <c r="P112" s="113">
        <f t="shared" si="13"/>
        <v>0</v>
      </c>
      <c r="Q112" s="186" t="s">
        <v>47</v>
      </c>
    </row>
    <row r="113" spans="1:17" ht="22.5" x14ac:dyDescent="0.2">
      <c r="A113" s="36">
        <v>86</v>
      </c>
      <c r="B113" s="167" t="s">
        <v>249</v>
      </c>
      <c r="C113" s="40" t="s">
        <v>453</v>
      </c>
      <c r="D113" s="24" t="s">
        <v>160</v>
      </c>
      <c r="E113" s="180">
        <v>1</v>
      </c>
      <c r="F113" s="41"/>
      <c r="G113" s="135"/>
      <c r="H113" s="110">
        <f t="shared" si="7"/>
        <v>0</v>
      </c>
      <c r="I113" s="110"/>
      <c r="J113" s="110"/>
      <c r="K113" s="316">
        <f t="shared" si="8"/>
        <v>0</v>
      </c>
      <c r="L113" s="135">
        <f t="shared" si="9"/>
        <v>0</v>
      </c>
      <c r="M113" s="110">
        <f t="shared" si="10"/>
        <v>0</v>
      </c>
      <c r="N113" s="110">
        <f t="shared" si="11"/>
        <v>0</v>
      </c>
      <c r="O113" s="110">
        <f t="shared" si="12"/>
        <v>0</v>
      </c>
      <c r="P113" s="113">
        <f t="shared" si="13"/>
        <v>0</v>
      </c>
      <c r="Q113" s="186" t="s">
        <v>47</v>
      </c>
    </row>
    <row r="114" spans="1:17" x14ac:dyDescent="0.2">
      <c r="A114" s="36">
        <v>79</v>
      </c>
      <c r="B114" s="72"/>
      <c r="C114" s="149" t="s">
        <v>224</v>
      </c>
      <c r="D114" s="24"/>
      <c r="E114" s="180"/>
      <c r="F114" s="41"/>
      <c r="G114" s="135"/>
      <c r="H114" s="110">
        <f t="shared" si="7"/>
        <v>0</v>
      </c>
      <c r="I114" s="110"/>
      <c r="J114" s="110"/>
      <c r="K114" s="316">
        <f t="shared" si="8"/>
        <v>0</v>
      </c>
      <c r="L114" s="135">
        <f t="shared" si="9"/>
        <v>0</v>
      </c>
      <c r="M114" s="110">
        <f t="shared" si="10"/>
        <v>0</v>
      </c>
      <c r="N114" s="110">
        <f t="shared" si="11"/>
        <v>0</v>
      </c>
      <c r="O114" s="110">
        <f t="shared" si="12"/>
        <v>0</v>
      </c>
      <c r="P114" s="113">
        <f t="shared" si="13"/>
        <v>0</v>
      </c>
      <c r="Q114" s="186"/>
    </row>
    <row r="115" spans="1:17" ht="22.5" x14ac:dyDescent="0.2">
      <c r="A115" s="36">
        <v>80</v>
      </c>
      <c r="B115" s="167" t="s">
        <v>249</v>
      </c>
      <c r="C115" s="40" t="s">
        <v>290</v>
      </c>
      <c r="D115" s="24" t="s">
        <v>160</v>
      </c>
      <c r="E115" s="180">
        <v>3</v>
      </c>
      <c r="F115" s="41"/>
      <c r="G115" s="135"/>
      <c r="H115" s="110">
        <f t="shared" si="7"/>
        <v>0</v>
      </c>
      <c r="I115" s="110"/>
      <c r="J115" s="110"/>
      <c r="K115" s="316">
        <f t="shared" si="8"/>
        <v>0</v>
      </c>
      <c r="L115" s="135">
        <f t="shared" si="9"/>
        <v>0</v>
      </c>
      <c r="M115" s="110">
        <f t="shared" si="10"/>
        <v>0</v>
      </c>
      <c r="N115" s="110">
        <f t="shared" si="11"/>
        <v>0</v>
      </c>
      <c r="O115" s="110">
        <f t="shared" si="12"/>
        <v>0</v>
      </c>
      <c r="P115" s="113">
        <f t="shared" si="13"/>
        <v>0</v>
      </c>
      <c r="Q115" s="186" t="s">
        <v>47</v>
      </c>
    </row>
    <row r="116" spans="1:17" ht="22.5" x14ac:dyDescent="0.2">
      <c r="A116" s="36">
        <v>81</v>
      </c>
      <c r="B116" s="167" t="s">
        <v>249</v>
      </c>
      <c r="C116" s="40" t="s">
        <v>229</v>
      </c>
      <c r="D116" s="24" t="s">
        <v>160</v>
      </c>
      <c r="E116" s="180">
        <v>1</v>
      </c>
      <c r="F116" s="41"/>
      <c r="G116" s="135"/>
      <c r="H116" s="110">
        <f t="shared" si="7"/>
        <v>0</v>
      </c>
      <c r="I116" s="110"/>
      <c r="J116" s="110"/>
      <c r="K116" s="316">
        <f t="shared" si="8"/>
        <v>0</v>
      </c>
      <c r="L116" s="135">
        <f t="shared" si="9"/>
        <v>0</v>
      </c>
      <c r="M116" s="110">
        <f t="shared" si="10"/>
        <v>0</v>
      </c>
      <c r="N116" s="110">
        <f t="shared" si="11"/>
        <v>0</v>
      </c>
      <c r="O116" s="110">
        <f t="shared" si="12"/>
        <v>0</v>
      </c>
      <c r="P116" s="113">
        <f t="shared" si="13"/>
        <v>0</v>
      </c>
      <c r="Q116" s="186" t="s">
        <v>47</v>
      </c>
    </row>
    <row r="117" spans="1:17" ht="22.5" x14ac:dyDescent="0.2">
      <c r="A117" s="36">
        <v>82</v>
      </c>
      <c r="B117" s="167" t="s">
        <v>249</v>
      </c>
      <c r="C117" s="40" t="s">
        <v>277</v>
      </c>
      <c r="D117" s="24" t="s">
        <v>160</v>
      </c>
      <c r="E117" s="180">
        <v>1</v>
      </c>
      <c r="F117" s="41"/>
      <c r="G117" s="135"/>
      <c r="H117" s="110">
        <f t="shared" si="7"/>
        <v>0</v>
      </c>
      <c r="I117" s="110"/>
      <c r="J117" s="110"/>
      <c r="K117" s="316">
        <f t="shared" si="8"/>
        <v>0</v>
      </c>
      <c r="L117" s="135">
        <f t="shared" si="9"/>
        <v>0</v>
      </c>
      <c r="M117" s="110">
        <f t="shared" si="10"/>
        <v>0</v>
      </c>
      <c r="N117" s="110">
        <f t="shared" si="11"/>
        <v>0</v>
      </c>
      <c r="O117" s="110">
        <f t="shared" si="12"/>
        <v>0</v>
      </c>
      <c r="P117" s="113">
        <f t="shared" si="13"/>
        <v>0</v>
      </c>
      <c r="Q117" s="186" t="s">
        <v>47</v>
      </c>
    </row>
    <row r="118" spans="1:17" ht="22.5" x14ac:dyDescent="0.2">
      <c r="A118" s="36">
        <v>83</v>
      </c>
      <c r="B118" s="167" t="s">
        <v>249</v>
      </c>
      <c r="C118" s="40" t="s">
        <v>291</v>
      </c>
      <c r="D118" s="24" t="s">
        <v>160</v>
      </c>
      <c r="E118" s="180">
        <v>1</v>
      </c>
      <c r="F118" s="41"/>
      <c r="G118" s="135"/>
      <c r="H118" s="110">
        <f t="shared" si="7"/>
        <v>0</v>
      </c>
      <c r="I118" s="110"/>
      <c r="J118" s="110"/>
      <c r="K118" s="316">
        <f t="shared" si="8"/>
        <v>0</v>
      </c>
      <c r="L118" s="135">
        <f t="shared" si="9"/>
        <v>0</v>
      </c>
      <c r="M118" s="110">
        <f t="shared" si="10"/>
        <v>0</v>
      </c>
      <c r="N118" s="110">
        <f t="shared" si="11"/>
        <v>0</v>
      </c>
      <c r="O118" s="110">
        <f t="shared" si="12"/>
        <v>0</v>
      </c>
      <c r="P118" s="113">
        <f t="shared" si="13"/>
        <v>0</v>
      </c>
      <c r="Q118" s="186" t="s">
        <v>47</v>
      </c>
    </row>
    <row r="119" spans="1:17" ht="22.5" x14ac:dyDescent="0.2">
      <c r="A119" s="36">
        <v>84</v>
      </c>
      <c r="B119" s="167" t="s">
        <v>249</v>
      </c>
      <c r="C119" s="40" t="s">
        <v>292</v>
      </c>
      <c r="D119" s="24" t="s">
        <v>76</v>
      </c>
      <c r="E119" s="180">
        <v>135</v>
      </c>
      <c r="F119" s="41"/>
      <c r="G119" s="135"/>
      <c r="H119" s="110">
        <f t="shared" si="7"/>
        <v>0</v>
      </c>
      <c r="I119" s="110"/>
      <c r="J119" s="110"/>
      <c r="K119" s="316">
        <f t="shared" si="8"/>
        <v>0</v>
      </c>
      <c r="L119" s="135">
        <f t="shared" si="9"/>
        <v>0</v>
      </c>
      <c r="M119" s="110">
        <f t="shared" si="10"/>
        <v>0</v>
      </c>
      <c r="N119" s="110">
        <f t="shared" si="11"/>
        <v>0</v>
      </c>
      <c r="O119" s="110">
        <f t="shared" si="12"/>
        <v>0</v>
      </c>
      <c r="P119" s="113">
        <f t="shared" si="13"/>
        <v>0</v>
      </c>
      <c r="Q119" s="186" t="s">
        <v>47</v>
      </c>
    </row>
    <row r="120" spans="1:17" ht="22.5" x14ac:dyDescent="0.2">
      <c r="A120" s="36">
        <v>85</v>
      </c>
      <c r="B120" s="167" t="s">
        <v>249</v>
      </c>
      <c r="C120" s="40" t="s">
        <v>293</v>
      </c>
      <c r="D120" s="24" t="s">
        <v>160</v>
      </c>
      <c r="E120" s="180">
        <v>1</v>
      </c>
      <c r="F120" s="41"/>
      <c r="G120" s="135"/>
      <c r="H120" s="110">
        <f t="shared" si="7"/>
        <v>0</v>
      </c>
      <c r="I120" s="110"/>
      <c r="J120" s="110"/>
      <c r="K120" s="316">
        <f t="shared" si="8"/>
        <v>0</v>
      </c>
      <c r="L120" s="135">
        <f t="shared" si="9"/>
        <v>0</v>
      </c>
      <c r="M120" s="110">
        <f t="shared" si="10"/>
        <v>0</v>
      </c>
      <c r="N120" s="110">
        <f t="shared" si="11"/>
        <v>0</v>
      </c>
      <c r="O120" s="110">
        <f t="shared" si="12"/>
        <v>0</v>
      </c>
      <c r="P120" s="113">
        <f t="shared" si="13"/>
        <v>0</v>
      </c>
      <c r="Q120" s="186" t="s">
        <v>47</v>
      </c>
    </row>
    <row r="121" spans="1:17" ht="23.25" thickBot="1" x14ac:dyDescent="0.25">
      <c r="A121" s="36">
        <v>86</v>
      </c>
      <c r="B121" s="167" t="s">
        <v>249</v>
      </c>
      <c r="C121" s="40" t="s">
        <v>282</v>
      </c>
      <c r="D121" s="24" t="s">
        <v>160</v>
      </c>
      <c r="E121" s="180">
        <v>1</v>
      </c>
      <c r="F121" s="318"/>
      <c r="G121" s="319"/>
      <c r="H121" s="320">
        <f t="shared" si="7"/>
        <v>0</v>
      </c>
      <c r="I121" s="320"/>
      <c r="J121" s="320"/>
      <c r="K121" s="321">
        <f t="shared" si="8"/>
        <v>0</v>
      </c>
      <c r="L121" s="319">
        <f t="shared" si="9"/>
        <v>0</v>
      </c>
      <c r="M121" s="320">
        <f t="shared" si="10"/>
        <v>0</v>
      </c>
      <c r="N121" s="320">
        <f t="shared" si="11"/>
        <v>0</v>
      </c>
      <c r="O121" s="320">
        <f t="shared" si="12"/>
        <v>0</v>
      </c>
      <c r="P121" s="322">
        <f t="shared" si="13"/>
        <v>0</v>
      </c>
      <c r="Q121" s="186" t="s">
        <v>47</v>
      </c>
    </row>
    <row r="122" spans="1:17" ht="12" customHeight="1" thickBot="1" x14ac:dyDescent="0.25">
      <c r="A122" s="286" t="s">
        <v>62</v>
      </c>
      <c r="B122" s="287"/>
      <c r="C122" s="287"/>
      <c r="D122" s="287"/>
      <c r="E122" s="287"/>
      <c r="F122" s="287"/>
      <c r="G122" s="287"/>
      <c r="H122" s="287"/>
      <c r="I122" s="287"/>
      <c r="J122" s="287"/>
      <c r="K122" s="288"/>
      <c r="L122" s="127">
        <f>SUM(L14:L121)</f>
        <v>0</v>
      </c>
      <c r="M122" s="128">
        <f>SUM(M14:M121)</f>
        <v>0</v>
      </c>
      <c r="N122" s="128">
        <f>SUM(N14:N121)</f>
        <v>0</v>
      </c>
      <c r="O122" s="128">
        <f>SUM(O14:O121)</f>
        <v>0</v>
      </c>
      <c r="P122" s="129">
        <f>SUM(P14:P121)</f>
        <v>0</v>
      </c>
    </row>
    <row r="123" spans="1:17" x14ac:dyDescent="0.2">
      <c r="A123" s="16"/>
      <c r="B123" s="16"/>
      <c r="C123" s="16"/>
      <c r="D123" s="16"/>
      <c r="E123" s="16"/>
      <c r="F123" s="16"/>
      <c r="G123" s="16"/>
      <c r="H123" s="16"/>
      <c r="I123" s="16"/>
      <c r="J123" s="16"/>
      <c r="K123" s="16"/>
      <c r="L123" s="16"/>
      <c r="M123" s="16"/>
      <c r="N123" s="16"/>
      <c r="O123" s="16"/>
      <c r="P123" s="16"/>
    </row>
    <row r="124" spans="1:17" x14ac:dyDescent="0.2">
      <c r="A124" s="16"/>
      <c r="B124" s="16"/>
      <c r="C124" s="16"/>
      <c r="D124" s="16"/>
      <c r="E124" s="16"/>
      <c r="F124" s="16"/>
      <c r="G124" s="16"/>
      <c r="H124" s="16"/>
      <c r="I124" s="16"/>
      <c r="J124" s="16"/>
      <c r="K124" s="16"/>
      <c r="L124" s="16"/>
      <c r="M124" s="16"/>
      <c r="N124" s="16"/>
      <c r="O124" s="16"/>
      <c r="P124" s="16"/>
    </row>
    <row r="125" spans="1:17" x14ac:dyDescent="0.2">
      <c r="A125" s="1" t="s">
        <v>14</v>
      </c>
      <c r="B125" s="16"/>
      <c r="C125" s="289">
        <f>'Kops n'!C36:H36</f>
        <v>0</v>
      </c>
      <c r="D125" s="289"/>
      <c r="E125" s="289"/>
      <c r="F125" s="289"/>
      <c r="G125" s="289"/>
      <c r="H125" s="289"/>
      <c r="I125" s="16"/>
      <c r="J125" s="16"/>
      <c r="K125" s="16"/>
      <c r="L125" s="16"/>
      <c r="M125" s="16"/>
      <c r="N125" s="16"/>
      <c r="O125" s="16"/>
      <c r="P125" s="16"/>
    </row>
    <row r="126" spans="1:17" x14ac:dyDescent="0.2">
      <c r="A126" s="16"/>
      <c r="B126" s="16"/>
      <c r="C126" s="215" t="s">
        <v>15</v>
      </c>
      <c r="D126" s="215"/>
      <c r="E126" s="215"/>
      <c r="F126" s="215"/>
      <c r="G126" s="215"/>
      <c r="H126" s="215"/>
      <c r="I126" s="16"/>
      <c r="J126" s="16"/>
      <c r="K126" s="16"/>
      <c r="L126" s="16"/>
      <c r="M126" s="16"/>
      <c r="N126" s="16"/>
      <c r="O126" s="16"/>
      <c r="P126" s="16"/>
    </row>
    <row r="127" spans="1:17" x14ac:dyDescent="0.2">
      <c r="A127" s="16"/>
      <c r="B127" s="16"/>
      <c r="C127" s="16"/>
      <c r="D127" s="16"/>
      <c r="E127" s="16"/>
      <c r="F127" s="16"/>
      <c r="G127" s="16"/>
      <c r="H127" s="16"/>
      <c r="I127" s="16"/>
      <c r="J127" s="16"/>
      <c r="K127" s="16"/>
      <c r="L127" s="16"/>
      <c r="M127" s="16"/>
      <c r="N127" s="16"/>
      <c r="O127" s="16"/>
      <c r="P127" s="16"/>
    </row>
    <row r="128" spans="1:17" x14ac:dyDescent="0.2">
      <c r="A128" s="237" t="str">
        <f>'Kops n'!A39:D39</f>
        <v>Tāme sastādīta 2023. gada __. __________</v>
      </c>
      <c r="B128" s="238"/>
      <c r="C128" s="238"/>
      <c r="D128" s="238"/>
      <c r="E128" s="16"/>
      <c r="F128" s="16"/>
      <c r="G128" s="16"/>
      <c r="H128" s="16"/>
      <c r="I128" s="16"/>
      <c r="J128" s="16"/>
      <c r="K128" s="16"/>
      <c r="L128" s="16"/>
      <c r="M128" s="16"/>
      <c r="N128" s="16"/>
      <c r="O128" s="16"/>
      <c r="P128" s="16"/>
    </row>
    <row r="129" spans="1:16" x14ac:dyDescent="0.2">
      <c r="A129" s="16"/>
      <c r="B129" s="16"/>
      <c r="C129" s="16"/>
      <c r="D129" s="16"/>
      <c r="E129" s="16"/>
      <c r="F129" s="16"/>
      <c r="G129" s="16"/>
      <c r="H129" s="16"/>
      <c r="I129" s="16"/>
      <c r="J129" s="16"/>
      <c r="K129" s="16"/>
      <c r="L129" s="16"/>
      <c r="M129" s="16"/>
      <c r="N129" s="16"/>
      <c r="O129" s="16"/>
      <c r="P129" s="16"/>
    </row>
    <row r="130" spans="1:16" x14ac:dyDescent="0.2">
      <c r="A130" s="1" t="s">
        <v>41</v>
      </c>
      <c r="B130" s="16"/>
      <c r="C130" s="289">
        <f>'Kops n'!C41:H41</f>
        <v>0</v>
      </c>
      <c r="D130" s="289"/>
      <c r="E130" s="289"/>
      <c r="F130" s="289"/>
      <c r="G130" s="289"/>
      <c r="H130" s="289"/>
      <c r="I130" s="16"/>
      <c r="J130" s="16"/>
      <c r="K130" s="16"/>
      <c r="L130" s="16"/>
      <c r="M130" s="16"/>
      <c r="N130" s="16"/>
      <c r="O130" s="16"/>
      <c r="P130" s="16"/>
    </row>
    <row r="131" spans="1:16" x14ac:dyDescent="0.2">
      <c r="A131" s="16"/>
      <c r="B131" s="16"/>
      <c r="C131" s="215" t="s">
        <v>15</v>
      </c>
      <c r="D131" s="215"/>
      <c r="E131" s="215"/>
      <c r="F131" s="215"/>
      <c r="G131" s="215"/>
      <c r="H131" s="215"/>
      <c r="I131" s="16"/>
      <c r="J131" s="16"/>
      <c r="K131" s="16"/>
      <c r="L131" s="16"/>
      <c r="M131" s="16"/>
      <c r="N131" s="16"/>
      <c r="O131" s="16"/>
      <c r="P131" s="16"/>
    </row>
    <row r="132" spans="1:16" x14ac:dyDescent="0.2">
      <c r="A132" s="16"/>
      <c r="B132" s="16"/>
      <c r="C132" s="16"/>
      <c r="D132" s="16"/>
      <c r="E132" s="16"/>
      <c r="F132" s="16"/>
      <c r="G132" s="16"/>
      <c r="H132" s="16"/>
      <c r="I132" s="16"/>
      <c r="J132" s="16"/>
      <c r="K132" s="16"/>
      <c r="L132" s="16"/>
      <c r="M132" s="16"/>
      <c r="N132" s="16"/>
      <c r="O132" s="16"/>
      <c r="P132" s="16"/>
    </row>
    <row r="133" spans="1:16" x14ac:dyDescent="0.2">
      <c r="A133" s="78" t="s">
        <v>16</v>
      </c>
      <c r="B133" s="42"/>
      <c r="C133" s="84">
        <f>'Kops n'!C44</f>
        <v>0</v>
      </c>
      <c r="D133" s="42"/>
      <c r="E133" s="16"/>
      <c r="F133" s="16"/>
      <c r="G133" s="16"/>
      <c r="H133" s="16"/>
      <c r="I133" s="16"/>
      <c r="J133" s="16"/>
      <c r="K133" s="16"/>
      <c r="L133" s="16"/>
      <c r="M133" s="16"/>
      <c r="N133" s="16"/>
      <c r="O133" s="16"/>
      <c r="P133" s="16"/>
    </row>
    <row r="134" spans="1:16" x14ac:dyDescent="0.2">
      <c r="A134" s="16"/>
      <c r="B134" s="16"/>
      <c r="C134" s="16"/>
      <c r="D134" s="16"/>
      <c r="E134" s="16"/>
      <c r="F134" s="16"/>
      <c r="G134" s="16"/>
      <c r="H134" s="16"/>
      <c r="I134" s="16"/>
      <c r="J134" s="16"/>
      <c r="K134" s="16"/>
      <c r="L134" s="16"/>
      <c r="M134" s="16"/>
      <c r="N134" s="16"/>
      <c r="O134" s="16"/>
      <c r="P13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31:H131"/>
    <mergeCell ref="C4:I4"/>
    <mergeCell ref="F12:K12"/>
    <mergeCell ref="A9:F9"/>
    <mergeCell ref="J9:M9"/>
    <mergeCell ref="D8:L8"/>
    <mergeCell ref="A122:K122"/>
    <mergeCell ref="C125:H125"/>
    <mergeCell ref="C126:H126"/>
    <mergeCell ref="A128:D128"/>
    <mergeCell ref="C130:H130"/>
  </mergeCells>
  <conditionalFormatting sqref="A9:F9">
    <cfRule type="containsText" dxfId="49" priority="5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B29:E29 F15:G121">
    <cfRule type="cellIs" dxfId="48" priority="33" operator="equal">
      <formula>0</formula>
    </cfRule>
  </conditionalFormatting>
  <conditionalFormatting sqref="A122:K122">
    <cfRule type="containsText" dxfId="47" priority="39" operator="containsText" text="Tiešās izmaksas kopā, t. sk. darba devēja sociālais nodoklis __.__% ">
      <formula>NOT(ISERROR(SEARCH("Tiešās izmaksas kopā, t. sk. darba devēja sociālais nodoklis __.__% ",A122)))</formula>
    </cfRule>
  </conditionalFormatting>
  <conditionalFormatting sqref="C15:E28">
    <cfRule type="cellIs" dxfId="46" priority="32" operator="equal">
      <formula>0</formula>
    </cfRule>
  </conditionalFormatting>
  <conditionalFormatting sqref="C30:E41">
    <cfRule type="cellIs" dxfId="45" priority="25" operator="equal">
      <formula>0</formula>
    </cfRule>
  </conditionalFormatting>
  <conditionalFormatting sqref="C125:H125">
    <cfRule type="cellIs" dxfId="44" priority="47" operator="equal">
      <formula>0</formula>
    </cfRule>
  </conditionalFormatting>
  <conditionalFormatting sqref="C130:H130">
    <cfRule type="cellIs" dxfId="43" priority="48" operator="equal">
      <formula>0</formula>
    </cfRule>
  </conditionalFormatting>
  <conditionalFormatting sqref="C2:I2">
    <cfRule type="cellIs" dxfId="42" priority="53" operator="equal">
      <formula>0</formula>
    </cfRule>
  </conditionalFormatting>
  <conditionalFormatting sqref="C4:I4">
    <cfRule type="cellIs" dxfId="41" priority="45" operator="equal">
      <formula>0</formula>
    </cfRule>
  </conditionalFormatting>
  <conditionalFormatting sqref="D1">
    <cfRule type="cellIs" dxfId="40" priority="41" operator="equal">
      <formula>0</formula>
    </cfRule>
  </conditionalFormatting>
  <conditionalFormatting sqref="D5:L8 H14:H121 K14:P121">
    <cfRule type="cellIs" dxfId="39" priority="42" operator="equal">
      <formula>0</formula>
    </cfRule>
  </conditionalFormatting>
  <conditionalFormatting sqref="I14:J121">
    <cfRule type="cellIs" dxfId="23" priority="12" operator="equal">
      <formula>0</formula>
    </cfRule>
  </conditionalFormatting>
  <conditionalFormatting sqref="L122:P122">
    <cfRule type="cellIs" dxfId="11" priority="46" operator="equal">
      <formula>0</formula>
    </cfRule>
  </conditionalFormatting>
  <conditionalFormatting sqref="N9:O9">
    <cfRule type="cellIs" dxfId="10" priority="56" operator="equal">
      <formula>0</formula>
    </cfRule>
  </conditionalFormatting>
  <conditionalFormatting sqref="Q14:Q121 A15:A121 B42 C42:E121 B61 B78 B87 B92 B101 B114">
    <cfRule type="cellIs" dxfId="9" priority="34" operator="equal">
      <formula>0</formula>
    </cfRule>
  </conditionalFormatting>
  <dataValidations count="1">
    <dataValidation type="list" allowBlank="1" showInputMessage="1" showErrorMessage="1" sqref="Q14:Q121" xr:uid="{D4FD5AE8-26D3-48B2-ADDC-19E804BEC99B}">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0" operator="containsText" id="{5CB5EEAC-5903-4E44-B6F0-D4E71FD68AB4}">
            <xm:f>NOT(ISERROR(SEARCH("Tāme sastādīta ____. gada ___. ______________",A128)))</xm:f>
            <xm:f>"Tāme sastādīta ____. gada ___. ______________"</xm:f>
            <x14:dxf>
              <font>
                <color auto="1"/>
              </font>
              <fill>
                <patternFill>
                  <bgColor rgb="FFC6EFCE"/>
                </patternFill>
              </fill>
            </x14:dxf>
          </x14:cfRule>
          <xm:sqref>A128</xm:sqref>
        </x14:conditionalFormatting>
        <x14:conditionalFormatting xmlns:xm="http://schemas.microsoft.com/office/excel/2006/main">
          <x14:cfRule type="containsText" priority="49" operator="containsText" id="{E00FE429-607C-4B91-84B5-7F9C26352FA3}">
            <xm:f>NOT(ISERROR(SEARCH("Sertifikāta Nr. _________________________________",A133)))</xm:f>
            <xm:f>"Sertifikāta Nr. _________________________________"</xm:f>
            <x14:dxf>
              <font>
                <color auto="1"/>
              </font>
              <fill>
                <patternFill>
                  <bgColor rgb="FFC6EFCE"/>
                </patternFill>
              </fill>
            </x14:dxf>
          </x14:cfRule>
          <xm:sqref>A133</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F1C8-0444-4788-B662-412FB10660B5}">
  <sheetPr codeName="Sheet41">
    <tabColor rgb="FFFF0000"/>
  </sheetPr>
  <dimension ref="A1:P90"/>
  <sheetViews>
    <sheetView topLeftCell="A64" workbookViewId="0">
      <selection activeCell="A78" sqref="A78: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'12a+c+n'!D1</f>
        <v>12</v>
      </c>
      <c r="E1" s="22"/>
      <c r="F1" s="22"/>
      <c r="G1" s="22"/>
      <c r="H1" s="22"/>
      <c r="I1" s="22"/>
      <c r="J1" s="22"/>
      <c r="N1" s="26"/>
      <c r="O1" s="27"/>
      <c r="P1" s="28"/>
    </row>
    <row r="2" spans="1:16" x14ac:dyDescent="0.2">
      <c r="A2" s="29"/>
      <c r="B2" s="29"/>
      <c r="C2" s="301" t="str">
        <f>'12a+c+n'!C2:I2</f>
        <v>Iekšējais ūdensvads, kanalizācija un to aprīkojums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17</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'12a+c+n'!A9</f>
        <v>Tāme sastādīta  2023. gada tirgus cenās, pamatojoties uz UK daļas rasējumiem</v>
      </c>
      <c r="B9" s="298"/>
      <c r="C9" s="298"/>
      <c r="D9" s="298"/>
      <c r="E9" s="298"/>
      <c r="F9" s="298"/>
      <c r="G9" s="31"/>
      <c r="H9" s="31"/>
      <c r="I9" s="31"/>
      <c r="J9" s="299" t="s">
        <v>45</v>
      </c>
      <c r="K9" s="299"/>
      <c r="L9" s="299"/>
      <c r="M9" s="299"/>
      <c r="N9" s="300">
        <f>P78</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28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53" t="s">
        <v>55</v>
      </c>
      <c r="M13" s="56" t="s">
        <v>57</v>
      </c>
      <c r="N13" s="56" t="s">
        <v>58</v>
      </c>
      <c r="O13" s="56" t="s">
        <v>59</v>
      </c>
      <c r="P13" s="89" t="s">
        <v>60</v>
      </c>
    </row>
    <row r="14" spans="1:16" hidden="1" x14ac:dyDescent="0.2">
      <c r="A14" s="50">
        <f>IF(P14=0,0,IF(COUNTBLANK(P14)=1,0,COUNTA($P$14:P14)))</f>
        <v>0</v>
      </c>
      <c r="B14" s="23">
        <f>IF($C$4="Attiecināmās izmaksas",IF('12a+c+n'!$Q14="A",'12a+c+n'!B14,0),0)</f>
        <v>0</v>
      </c>
      <c r="C14" s="23">
        <f>IF($C$4="Attiecināmās izmaksas",IF('12a+c+n'!$Q14="A",'12a+c+n'!C14,0),0)</f>
        <v>0</v>
      </c>
      <c r="D14" s="23">
        <f>IF($C$4="Attiecināmās izmaksas",IF('12a+c+n'!$Q14="A",'12a+c+n'!D14,0),0)</f>
        <v>0</v>
      </c>
      <c r="E14" s="45"/>
      <c r="F14" s="63"/>
      <c r="G14" s="114"/>
      <c r="H14" s="114">
        <f>IF($C$4="Attiecināmās izmaksas",IF('12a+c+n'!$Q14="A",'12a+c+n'!H14,0),0)</f>
        <v>0</v>
      </c>
      <c r="I14" s="114"/>
      <c r="J14" s="114"/>
      <c r="K14" s="115">
        <f>IF($C$4="Attiecināmās izmaksas",IF('12a+c+n'!$Q14="A",'12a+c+n'!K14,0),0)</f>
        <v>0</v>
      </c>
      <c r="L14" s="63">
        <f>IF($C$4="Attiecināmās izmaksas",IF('12a+c+n'!$Q14="A",'12a+c+n'!L14,0),0)</f>
        <v>0</v>
      </c>
      <c r="M14" s="114">
        <f>IF($C$4="Attiecināmās izmaksas",IF('12a+c+n'!$Q14="A",'12a+c+n'!M14,0),0)</f>
        <v>0</v>
      </c>
      <c r="N14" s="114">
        <f>IF($C$4="Attiecināmās izmaksas",IF('12a+c+n'!$Q14="A",'12a+c+n'!N14,0),0)</f>
        <v>0</v>
      </c>
      <c r="O14" s="114">
        <f>IF($C$4="Attiecināmās izmaksas",IF('12a+c+n'!$Q14="A",'12a+c+n'!O14,0),0)</f>
        <v>0</v>
      </c>
      <c r="P14" s="115">
        <f>IF($C$4="Attiecināmās izmaksas",IF('12a+c+n'!$Q14="A",'12a+c+n'!P14,0),0)</f>
        <v>0</v>
      </c>
    </row>
    <row r="15" spans="1:16" hidden="1" x14ac:dyDescent="0.2">
      <c r="A15" s="51">
        <f>IF(P15=0,0,IF(COUNTBLANK(P15)=1,0,COUNTA($P$14:P15)))</f>
        <v>0</v>
      </c>
      <c r="B15" s="24">
        <f>IF($C$4="Attiecināmās izmaksas",IF('12a+c+n'!$Q15="A",'12a+c+n'!B15,0),0)</f>
        <v>0</v>
      </c>
      <c r="C15" s="24">
        <f>IF($C$4="Attiecināmās izmaksas",IF('12a+c+n'!$Q15="A",'12a+c+n'!C15,0),0)</f>
        <v>0</v>
      </c>
      <c r="D15" s="24">
        <f>IF($C$4="Attiecināmās izmaksas",IF('12a+c+n'!$Q15="A",'12a+c+n'!D15,0),0)</f>
        <v>0</v>
      </c>
      <c r="E15" s="46"/>
      <c r="F15" s="65"/>
      <c r="G15" s="116"/>
      <c r="H15" s="116">
        <f>IF($C$4="Attiecināmās izmaksas",IF('12a+c+n'!$Q15="A",'12a+c+n'!H15,0),0)</f>
        <v>0</v>
      </c>
      <c r="I15" s="116"/>
      <c r="J15" s="116"/>
      <c r="K15" s="117">
        <f>IF($C$4="Attiecināmās izmaksas",IF('12a+c+n'!$Q15="A",'12a+c+n'!K15,0),0)</f>
        <v>0</v>
      </c>
      <c r="L15" s="65">
        <f>IF($C$4="Attiecināmās izmaksas",IF('12a+c+n'!$Q15="A",'12a+c+n'!L15,0),0)</f>
        <v>0</v>
      </c>
      <c r="M15" s="116">
        <f>IF($C$4="Attiecināmās izmaksas",IF('12a+c+n'!$Q15="A",'12a+c+n'!M15,0),0)</f>
        <v>0</v>
      </c>
      <c r="N15" s="116">
        <f>IF($C$4="Attiecināmās izmaksas",IF('12a+c+n'!$Q15="A",'12a+c+n'!N15,0),0)</f>
        <v>0</v>
      </c>
      <c r="O15" s="116">
        <f>IF($C$4="Attiecināmās izmaksas",IF('12a+c+n'!$Q15="A",'12a+c+n'!O15,0),0)</f>
        <v>0</v>
      </c>
      <c r="P15" s="117">
        <f>IF($C$4="Attiecināmās izmaksas",IF('12a+c+n'!$Q15="A",'12a+c+n'!P15,0),0)</f>
        <v>0</v>
      </c>
    </row>
    <row r="16" spans="1:16" hidden="1" x14ac:dyDescent="0.2">
      <c r="A16" s="51">
        <f>IF(P16=0,0,IF(COUNTBLANK(P16)=1,0,COUNTA($P$14:P16)))</f>
        <v>0</v>
      </c>
      <c r="B16" s="24">
        <f>IF($C$4="Attiecināmās izmaksas",IF('12a+c+n'!$Q16="A",'12a+c+n'!B16,0),0)</f>
        <v>0</v>
      </c>
      <c r="C16" s="24">
        <f>IF($C$4="Attiecināmās izmaksas",IF('12a+c+n'!$Q16="A",'12a+c+n'!C16,0),0)</f>
        <v>0</v>
      </c>
      <c r="D16" s="24">
        <f>IF($C$4="Attiecināmās izmaksas",IF('12a+c+n'!$Q16="A",'12a+c+n'!D16,0),0)</f>
        <v>0</v>
      </c>
      <c r="E16" s="46"/>
      <c r="F16" s="65"/>
      <c r="G16" s="116"/>
      <c r="H16" s="116">
        <f>IF($C$4="Attiecināmās izmaksas",IF('12a+c+n'!$Q16="A",'12a+c+n'!H16,0),0)</f>
        <v>0</v>
      </c>
      <c r="I16" s="116"/>
      <c r="J16" s="116"/>
      <c r="K16" s="117">
        <f>IF($C$4="Attiecināmās izmaksas",IF('12a+c+n'!$Q16="A",'12a+c+n'!K16,0),0)</f>
        <v>0</v>
      </c>
      <c r="L16" s="65">
        <f>IF($C$4="Attiecināmās izmaksas",IF('12a+c+n'!$Q16="A",'12a+c+n'!L16,0),0)</f>
        <v>0</v>
      </c>
      <c r="M16" s="116">
        <f>IF($C$4="Attiecināmās izmaksas",IF('12a+c+n'!$Q16="A",'12a+c+n'!M16,0),0)</f>
        <v>0</v>
      </c>
      <c r="N16" s="116">
        <f>IF($C$4="Attiecināmās izmaksas",IF('12a+c+n'!$Q16="A",'12a+c+n'!N16,0),0)</f>
        <v>0</v>
      </c>
      <c r="O16" s="116">
        <f>IF($C$4="Attiecināmās izmaksas",IF('12a+c+n'!$Q16="A",'12a+c+n'!O16,0),0)</f>
        <v>0</v>
      </c>
      <c r="P16" s="117">
        <f>IF($C$4="Attiecināmās izmaksas",IF('12a+c+n'!$Q16="A",'12a+c+n'!P16,0),0)</f>
        <v>0</v>
      </c>
    </row>
    <row r="17" spans="1:16" hidden="1" x14ac:dyDescent="0.2">
      <c r="A17" s="51">
        <f>IF(P17=0,0,IF(COUNTBLANK(P17)=1,0,COUNTA($P$14:P17)))</f>
        <v>0</v>
      </c>
      <c r="B17" s="24">
        <f>IF($C$4="Attiecināmās izmaksas",IF('12a+c+n'!$Q17="A",'12a+c+n'!B17,0),0)</f>
        <v>0</v>
      </c>
      <c r="C17" s="24">
        <f>IF($C$4="Attiecināmās izmaksas",IF('12a+c+n'!$Q17="A",'12a+c+n'!C17,0),0)</f>
        <v>0</v>
      </c>
      <c r="D17" s="24">
        <f>IF($C$4="Attiecināmās izmaksas",IF('12a+c+n'!$Q17="A",'12a+c+n'!D17,0),0)</f>
        <v>0</v>
      </c>
      <c r="E17" s="46"/>
      <c r="F17" s="65"/>
      <c r="G17" s="116"/>
      <c r="H17" s="116">
        <f>IF($C$4="Attiecināmās izmaksas",IF('12a+c+n'!$Q17="A",'12a+c+n'!H17,0),0)</f>
        <v>0</v>
      </c>
      <c r="I17" s="116"/>
      <c r="J17" s="116"/>
      <c r="K17" s="117">
        <f>IF($C$4="Attiecināmās izmaksas",IF('12a+c+n'!$Q17="A",'12a+c+n'!K17,0),0)</f>
        <v>0</v>
      </c>
      <c r="L17" s="65">
        <f>IF($C$4="Attiecināmās izmaksas",IF('12a+c+n'!$Q17="A",'12a+c+n'!L17,0),0)</f>
        <v>0</v>
      </c>
      <c r="M17" s="116">
        <f>IF($C$4="Attiecināmās izmaksas",IF('12a+c+n'!$Q17="A",'12a+c+n'!M17,0),0)</f>
        <v>0</v>
      </c>
      <c r="N17" s="116">
        <f>IF($C$4="Attiecināmās izmaksas",IF('12a+c+n'!$Q17="A",'12a+c+n'!N17,0),0)</f>
        <v>0</v>
      </c>
      <c r="O17" s="116">
        <f>IF($C$4="Attiecināmās izmaksas",IF('12a+c+n'!$Q17="A",'12a+c+n'!O17,0),0)</f>
        <v>0</v>
      </c>
      <c r="P17" s="117">
        <f>IF($C$4="Attiecināmās izmaksas",IF('12a+c+n'!$Q17="A",'12a+c+n'!P17,0),0)</f>
        <v>0</v>
      </c>
    </row>
    <row r="18" spans="1:16" hidden="1" x14ac:dyDescent="0.2">
      <c r="A18" s="51">
        <f>IF(P18=0,0,IF(COUNTBLANK(P18)=1,0,COUNTA($P$14:P18)))</f>
        <v>0</v>
      </c>
      <c r="B18" s="24">
        <f>IF($C$4="Attiecināmās izmaksas",IF('12a+c+n'!$Q18="A",'12a+c+n'!B18,0),0)</f>
        <v>0</v>
      </c>
      <c r="C18" s="24">
        <f>IF($C$4="Attiecināmās izmaksas",IF('12a+c+n'!$Q18="A",'12a+c+n'!C18,0),0)</f>
        <v>0</v>
      </c>
      <c r="D18" s="24">
        <f>IF($C$4="Attiecināmās izmaksas",IF('12a+c+n'!$Q18="A",'12a+c+n'!D18,0),0)</f>
        <v>0</v>
      </c>
      <c r="E18" s="46"/>
      <c r="F18" s="65"/>
      <c r="G18" s="116"/>
      <c r="H18" s="116">
        <f>IF($C$4="Attiecināmās izmaksas",IF('12a+c+n'!$Q18="A",'12a+c+n'!H18,0),0)</f>
        <v>0</v>
      </c>
      <c r="I18" s="116"/>
      <c r="J18" s="116"/>
      <c r="K18" s="117">
        <f>IF($C$4="Attiecināmās izmaksas",IF('12a+c+n'!$Q18="A",'12a+c+n'!K18,0),0)</f>
        <v>0</v>
      </c>
      <c r="L18" s="65">
        <f>IF($C$4="Attiecināmās izmaksas",IF('12a+c+n'!$Q18="A",'12a+c+n'!L18,0),0)</f>
        <v>0</v>
      </c>
      <c r="M18" s="116">
        <f>IF($C$4="Attiecināmās izmaksas",IF('12a+c+n'!$Q18="A",'12a+c+n'!M18,0),0)</f>
        <v>0</v>
      </c>
      <c r="N18" s="116">
        <f>IF($C$4="Attiecināmās izmaksas",IF('12a+c+n'!$Q18="A",'12a+c+n'!N18,0),0)</f>
        <v>0</v>
      </c>
      <c r="O18" s="116">
        <f>IF($C$4="Attiecināmās izmaksas",IF('12a+c+n'!$Q18="A",'12a+c+n'!O18,0),0)</f>
        <v>0</v>
      </c>
      <c r="P18" s="117">
        <f>IF($C$4="Attiecināmās izmaksas",IF('12a+c+n'!$Q18="A",'12a+c+n'!P18,0),0)</f>
        <v>0</v>
      </c>
    </row>
    <row r="19" spans="1:16" hidden="1" x14ac:dyDescent="0.2">
      <c r="A19" s="51">
        <f>IF(P19=0,0,IF(COUNTBLANK(P19)=1,0,COUNTA($P$14:P19)))</f>
        <v>0</v>
      </c>
      <c r="B19" s="24">
        <f>IF($C$4="Attiecināmās izmaksas",IF('12a+c+n'!$Q19="A",'12a+c+n'!B19,0),0)</f>
        <v>0</v>
      </c>
      <c r="C19" s="24">
        <f>IF($C$4="Attiecināmās izmaksas",IF('12a+c+n'!$Q19="A",'12a+c+n'!C19,0),0)</f>
        <v>0</v>
      </c>
      <c r="D19" s="24">
        <f>IF($C$4="Attiecināmās izmaksas",IF('12a+c+n'!$Q19="A",'12a+c+n'!D19,0),0)</f>
        <v>0</v>
      </c>
      <c r="E19" s="46"/>
      <c r="F19" s="65"/>
      <c r="G19" s="116"/>
      <c r="H19" s="116">
        <f>IF($C$4="Attiecināmās izmaksas",IF('12a+c+n'!$Q19="A",'12a+c+n'!H19,0),0)</f>
        <v>0</v>
      </c>
      <c r="I19" s="116"/>
      <c r="J19" s="116"/>
      <c r="K19" s="117">
        <f>IF($C$4="Attiecināmās izmaksas",IF('12a+c+n'!$Q19="A",'12a+c+n'!K19,0),0)</f>
        <v>0</v>
      </c>
      <c r="L19" s="65">
        <f>IF($C$4="Attiecināmās izmaksas",IF('12a+c+n'!$Q19="A",'12a+c+n'!L19,0),0)</f>
        <v>0</v>
      </c>
      <c r="M19" s="116">
        <f>IF($C$4="Attiecināmās izmaksas",IF('12a+c+n'!$Q19="A",'12a+c+n'!M19,0),0)</f>
        <v>0</v>
      </c>
      <c r="N19" s="116">
        <f>IF($C$4="Attiecināmās izmaksas",IF('12a+c+n'!$Q19="A",'12a+c+n'!N19,0),0)</f>
        <v>0</v>
      </c>
      <c r="O19" s="116">
        <f>IF($C$4="Attiecināmās izmaksas",IF('12a+c+n'!$Q19="A",'12a+c+n'!O19,0),0)</f>
        <v>0</v>
      </c>
      <c r="P19" s="117">
        <f>IF($C$4="Attiecināmās izmaksas",IF('12a+c+n'!$Q19="A",'12a+c+n'!P19,0),0)</f>
        <v>0</v>
      </c>
    </row>
    <row r="20" spans="1:16" hidden="1" x14ac:dyDescent="0.2">
      <c r="A20" s="51">
        <f>IF(P20=0,0,IF(COUNTBLANK(P20)=1,0,COUNTA($P$14:P20)))</f>
        <v>0</v>
      </c>
      <c r="B20" s="24">
        <f>IF($C$4="Attiecināmās izmaksas",IF('12a+c+n'!$Q20="A",'12a+c+n'!B20,0),0)</f>
        <v>0</v>
      </c>
      <c r="C20" s="24">
        <f>IF($C$4="Attiecināmās izmaksas",IF('12a+c+n'!$Q20="A",'12a+c+n'!C20,0),0)</f>
        <v>0</v>
      </c>
      <c r="D20" s="24">
        <f>IF($C$4="Attiecināmās izmaksas",IF('12a+c+n'!$Q20="A",'12a+c+n'!D20,0),0)</f>
        <v>0</v>
      </c>
      <c r="E20" s="46"/>
      <c r="F20" s="65"/>
      <c r="G20" s="116"/>
      <c r="H20" s="116">
        <f>IF($C$4="Attiecināmās izmaksas",IF('12a+c+n'!$Q20="A",'12a+c+n'!H20,0),0)</f>
        <v>0</v>
      </c>
      <c r="I20" s="116"/>
      <c r="J20" s="116"/>
      <c r="K20" s="117">
        <f>IF($C$4="Attiecināmās izmaksas",IF('12a+c+n'!$Q20="A",'12a+c+n'!K20,0),0)</f>
        <v>0</v>
      </c>
      <c r="L20" s="65">
        <f>IF($C$4="Attiecināmās izmaksas",IF('12a+c+n'!$Q20="A",'12a+c+n'!L20,0),0)</f>
        <v>0</v>
      </c>
      <c r="M20" s="116">
        <f>IF($C$4="Attiecināmās izmaksas",IF('12a+c+n'!$Q20="A",'12a+c+n'!M20,0),0)</f>
        <v>0</v>
      </c>
      <c r="N20" s="116">
        <f>IF($C$4="Attiecināmās izmaksas",IF('12a+c+n'!$Q20="A",'12a+c+n'!N20,0),0)</f>
        <v>0</v>
      </c>
      <c r="O20" s="116">
        <f>IF($C$4="Attiecināmās izmaksas",IF('12a+c+n'!$Q20="A",'12a+c+n'!O20,0),0)</f>
        <v>0</v>
      </c>
      <c r="P20" s="117">
        <f>IF($C$4="Attiecināmās izmaksas",IF('12a+c+n'!$Q20="A",'12a+c+n'!P20,0),0)</f>
        <v>0</v>
      </c>
    </row>
    <row r="21" spans="1:16" hidden="1" x14ac:dyDescent="0.2">
      <c r="A21" s="51">
        <f>IF(P21=0,0,IF(COUNTBLANK(P21)=1,0,COUNTA($P$14:P21)))</f>
        <v>0</v>
      </c>
      <c r="B21" s="24">
        <f>IF($C$4="Attiecināmās izmaksas",IF('12a+c+n'!$Q21="A",'12a+c+n'!B21,0),0)</f>
        <v>0</v>
      </c>
      <c r="C21" s="24">
        <f>IF($C$4="Attiecināmās izmaksas",IF('12a+c+n'!$Q21="A",'12a+c+n'!C21,0),0)</f>
        <v>0</v>
      </c>
      <c r="D21" s="24">
        <f>IF($C$4="Attiecināmās izmaksas",IF('12a+c+n'!$Q21="A",'12a+c+n'!D21,0),0)</f>
        <v>0</v>
      </c>
      <c r="E21" s="46"/>
      <c r="F21" s="65"/>
      <c r="G21" s="116"/>
      <c r="H21" s="116">
        <f>IF($C$4="Attiecināmās izmaksas",IF('12a+c+n'!$Q21="A",'12a+c+n'!H21,0),0)</f>
        <v>0</v>
      </c>
      <c r="I21" s="116"/>
      <c r="J21" s="116"/>
      <c r="K21" s="117">
        <f>IF($C$4="Attiecināmās izmaksas",IF('12a+c+n'!$Q21="A",'12a+c+n'!K21,0),0)</f>
        <v>0</v>
      </c>
      <c r="L21" s="65">
        <f>IF($C$4="Attiecināmās izmaksas",IF('12a+c+n'!$Q21="A",'12a+c+n'!L21,0),0)</f>
        <v>0</v>
      </c>
      <c r="M21" s="116">
        <f>IF($C$4="Attiecināmās izmaksas",IF('12a+c+n'!$Q21="A",'12a+c+n'!M21,0),0)</f>
        <v>0</v>
      </c>
      <c r="N21" s="116">
        <f>IF($C$4="Attiecināmās izmaksas",IF('12a+c+n'!$Q21="A",'12a+c+n'!N21,0),0)</f>
        <v>0</v>
      </c>
      <c r="O21" s="116">
        <f>IF($C$4="Attiecināmās izmaksas",IF('12a+c+n'!$Q21="A",'12a+c+n'!O21,0),0)</f>
        <v>0</v>
      </c>
      <c r="P21" s="117">
        <f>IF($C$4="Attiecināmās izmaksas",IF('12a+c+n'!$Q21="A",'12a+c+n'!P21,0),0)</f>
        <v>0</v>
      </c>
    </row>
    <row r="22" spans="1:16" hidden="1" x14ac:dyDescent="0.2">
      <c r="A22" s="51">
        <f>IF(P22=0,0,IF(COUNTBLANK(P22)=1,0,COUNTA($P$14:P22)))</f>
        <v>0</v>
      </c>
      <c r="B22" s="24">
        <f>IF($C$4="Attiecināmās izmaksas",IF('12a+c+n'!$Q22="A",'12a+c+n'!B22,0),0)</f>
        <v>0</v>
      </c>
      <c r="C22" s="24">
        <f>IF($C$4="Attiecināmās izmaksas",IF('12a+c+n'!$Q22="A",'12a+c+n'!C22,0),0)</f>
        <v>0</v>
      </c>
      <c r="D22" s="24">
        <f>IF($C$4="Attiecināmās izmaksas",IF('12a+c+n'!$Q22="A",'12a+c+n'!D22,0),0)</f>
        <v>0</v>
      </c>
      <c r="E22" s="46"/>
      <c r="F22" s="65"/>
      <c r="G22" s="116"/>
      <c r="H22" s="116">
        <f>IF($C$4="Attiecināmās izmaksas",IF('12a+c+n'!$Q22="A",'12a+c+n'!H22,0),0)</f>
        <v>0</v>
      </c>
      <c r="I22" s="116"/>
      <c r="J22" s="116"/>
      <c r="K22" s="117">
        <f>IF($C$4="Attiecināmās izmaksas",IF('12a+c+n'!$Q22="A",'12a+c+n'!K22,0),0)</f>
        <v>0</v>
      </c>
      <c r="L22" s="65">
        <f>IF($C$4="Attiecināmās izmaksas",IF('12a+c+n'!$Q22="A",'12a+c+n'!L22,0),0)</f>
        <v>0</v>
      </c>
      <c r="M22" s="116">
        <f>IF($C$4="Attiecināmās izmaksas",IF('12a+c+n'!$Q22="A",'12a+c+n'!M22,0),0)</f>
        <v>0</v>
      </c>
      <c r="N22" s="116">
        <f>IF($C$4="Attiecināmās izmaksas",IF('12a+c+n'!$Q22="A",'12a+c+n'!N22,0),0)</f>
        <v>0</v>
      </c>
      <c r="O22" s="116">
        <f>IF($C$4="Attiecināmās izmaksas",IF('12a+c+n'!$Q22="A",'12a+c+n'!O22,0),0)</f>
        <v>0</v>
      </c>
      <c r="P22" s="117">
        <f>IF($C$4="Attiecināmās izmaksas",IF('12a+c+n'!$Q22="A",'12a+c+n'!P22,0),0)</f>
        <v>0</v>
      </c>
    </row>
    <row r="23" spans="1:16" hidden="1" x14ac:dyDescent="0.2">
      <c r="A23" s="51">
        <f>IF(P23=0,0,IF(COUNTBLANK(P23)=1,0,COUNTA($P$14:P23)))</f>
        <v>0</v>
      </c>
      <c r="B23" s="24">
        <f>IF($C$4="Attiecināmās izmaksas",IF('12a+c+n'!$Q23="A",'12a+c+n'!B23,0),0)</f>
        <v>0</v>
      </c>
      <c r="C23" s="24">
        <f>IF($C$4="Attiecināmās izmaksas",IF('12a+c+n'!$Q23="A",'12a+c+n'!C23,0),0)</f>
        <v>0</v>
      </c>
      <c r="D23" s="24">
        <f>IF($C$4="Attiecināmās izmaksas",IF('12a+c+n'!$Q23="A",'12a+c+n'!D23,0),0)</f>
        <v>0</v>
      </c>
      <c r="E23" s="46"/>
      <c r="F23" s="65"/>
      <c r="G23" s="116"/>
      <c r="H23" s="116">
        <f>IF($C$4="Attiecināmās izmaksas",IF('12a+c+n'!$Q23="A",'12a+c+n'!H23,0),0)</f>
        <v>0</v>
      </c>
      <c r="I23" s="116"/>
      <c r="J23" s="116"/>
      <c r="K23" s="117">
        <f>IF($C$4="Attiecināmās izmaksas",IF('12a+c+n'!$Q23="A",'12a+c+n'!K23,0),0)</f>
        <v>0</v>
      </c>
      <c r="L23" s="65">
        <f>IF($C$4="Attiecināmās izmaksas",IF('12a+c+n'!$Q23="A",'12a+c+n'!L23,0),0)</f>
        <v>0</v>
      </c>
      <c r="M23" s="116">
        <f>IF($C$4="Attiecināmās izmaksas",IF('12a+c+n'!$Q23="A",'12a+c+n'!M23,0),0)</f>
        <v>0</v>
      </c>
      <c r="N23" s="116">
        <f>IF($C$4="Attiecināmās izmaksas",IF('12a+c+n'!$Q23="A",'12a+c+n'!N23,0),0)</f>
        <v>0</v>
      </c>
      <c r="O23" s="116">
        <f>IF($C$4="Attiecināmās izmaksas",IF('12a+c+n'!$Q23="A",'12a+c+n'!O23,0),0)</f>
        <v>0</v>
      </c>
      <c r="P23" s="117">
        <f>IF($C$4="Attiecināmās izmaksas",IF('12a+c+n'!$Q23="A",'12a+c+n'!P23,0),0)</f>
        <v>0</v>
      </c>
    </row>
    <row r="24" spans="1:16" hidden="1" x14ac:dyDescent="0.2">
      <c r="A24" s="51">
        <f>IF(P24=0,0,IF(COUNTBLANK(P24)=1,0,COUNTA($P$14:P24)))</f>
        <v>0</v>
      </c>
      <c r="B24" s="24">
        <f>IF($C$4="Attiecināmās izmaksas",IF('12a+c+n'!$Q24="A",'12a+c+n'!B24,0),0)</f>
        <v>0</v>
      </c>
      <c r="C24" s="24">
        <f>IF($C$4="Attiecināmās izmaksas",IF('12a+c+n'!$Q24="A",'12a+c+n'!C24,0),0)</f>
        <v>0</v>
      </c>
      <c r="D24" s="24">
        <f>IF($C$4="Attiecināmās izmaksas",IF('12a+c+n'!$Q24="A",'12a+c+n'!D24,0),0)</f>
        <v>0</v>
      </c>
      <c r="E24" s="46"/>
      <c r="F24" s="65"/>
      <c r="G24" s="116"/>
      <c r="H24" s="116">
        <f>IF($C$4="Attiecināmās izmaksas",IF('12a+c+n'!$Q24="A",'12a+c+n'!H24,0),0)</f>
        <v>0</v>
      </c>
      <c r="I24" s="116"/>
      <c r="J24" s="116"/>
      <c r="K24" s="117">
        <f>IF($C$4="Attiecināmās izmaksas",IF('12a+c+n'!$Q24="A",'12a+c+n'!K24,0),0)</f>
        <v>0</v>
      </c>
      <c r="L24" s="65">
        <f>IF($C$4="Attiecināmās izmaksas",IF('12a+c+n'!$Q24="A",'12a+c+n'!L24,0),0)</f>
        <v>0</v>
      </c>
      <c r="M24" s="116">
        <f>IF($C$4="Attiecināmās izmaksas",IF('12a+c+n'!$Q24="A",'12a+c+n'!M24,0),0)</f>
        <v>0</v>
      </c>
      <c r="N24" s="116">
        <f>IF($C$4="Attiecināmās izmaksas",IF('12a+c+n'!$Q24="A",'12a+c+n'!N24,0),0)</f>
        <v>0</v>
      </c>
      <c r="O24" s="116">
        <f>IF($C$4="Attiecināmās izmaksas",IF('12a+c+n'!$Q24="A",'12a+c+n'!O24,0),0)</f>
        <v>0</v>
      </c>
      <c r="P24" s="117">
        <f>IF($C$4="Attiecināmās izmaksas",IF('12a+c+n'!$Q24="A",'12a+c+n'!P24,0),0)</f>
        <v>0</v>
      </c>
    </row>
    <row r="25" spans="1:16" hidden="1" x14ac:dyDescent="0.2">
      <c r="A25" s="51">
        <f>IF(P25=0,0,IF(COUNTBLANK(P25)=1,0,COUNTA($P$14:P25)))</f>
        <v>0</v>
      </c>
      <c r="B25" s="24">
        <f>IF($C$4="Attiecināmās izmaksas",IF('12a+c+n'!$Q25="A",'12a+c+n'!B25,0),0)</f>
        <v>0</v>
      </c>
      <c r="C25" s="24">
        <f>IF($C$4="Attiecināmās izmaksas",IF('12a+c+n'!$Q25="A",'12a+c+n'!C25,0),0)</f>
        <v>0</v>
      </c>
      <c r="D25" s="24">
        <f>IF($C$4="Attiecināmās izmaksas",IF('12a+c+n'!$Q25="A",'12a+c+n'!D25,0),0)</f>
        <v>0</v>
      </c>
      <c r="E25" s="46"/>
      <c r="F25" s="65"/>
      <c r="G25" s="116"/>
      <c r="H25" s="116">
        <f>IF($C$4="Attiecināmās izmaksas",IF('12a+c+n'!$Q25="A",'12a+c+n'!H25,0),0)</f>
        <v>0</v>
      </c>
      <c r="I25" s="116"/>
      <c r="J25" s="116"/>
      <c r="K25" s="117">
        <f>IF($C$4="Attiecināmās izmaksas",IF('12a+c+n'!$Q25="A",'12a+c+n'!K25,0),0)</f>
        <v>0</v>
      </c>
      <c r="L25" s="65">
        <f>IF($C$4="Attiecināmās izmaksas",IF('12a+c+n'!$Q25="A",'12a+c+n'!L25,0),0)</f>
        <v>0</v>
      </c>
      <c r="M25" s="116">
        <f>IF($C$4="Attiecināmās izmaksas",IF('12a+c+n'!$Q25="A",'12a+c+n'!M25,0),0)</f>
        <v>0</v>
      </c>
      <c r="N25" s="116">
        <f>IF($C$4="Attiecināmās izmaksas",IF('12a+c+n'!$Q25="A",'12a+c+n'!N25,0),0)</f>
        <v>0</v>
      </c>
      <c r="O25" s="116">
        <f>IF($C$4="Attiecināmās izmaksas",IF('12a+c+n'!$Q25="A",'12a+c+n'!O25,0),0)</f>
        <v>0</v>
      </c>
      <c r="P25" s="117">
        <f>IF($C$4="Attiecināmās izmaksas",IF('12a+c+n'!$Q25="A",'12a+c+n'!P25,0),0)</f>
        <v>0</v>
      </c>
    </row>
    <row r="26" spans="1:16" hidden="1" x14ac:dyDescent="0.2">
      <c r="A26" s="51">
        <f>IF(P26=0,0,IF(COUNTBLANK(P26)=1,0,COUNTA($P$14:P26)))</f>
        <v>0</v>
      </c>
      <c r="B26" s="24">
        <f>IF($C$4="Attiecināmās izmaksas",IF('12a+c+n'!$Q26="A",'12a+c+n'!B26,0),0)</f>
        <v>0</v>
      </c>
      <c r="C26" s="24">
        <f>IF($C$4="Attiecināmās izmaksas",IF('12a+c+n'!$Q26="A",'12a+c+n'!C26,0),0)</f>
        <v>0</v>
      </c>
      <c r="D26" s="24">
        <f>IF($C$4="Attiecināmās izmaksas",IF('12a+c+n'!$Q26="A",'12a+c+n'!D26,0),0)</f>
        <v>0</v>
      </c>
      <c r="E26" s="46"/>
      <c r="F26" s="65"/>
      <c r="G26" s="116"/>
      <c r="H26" s="116">
        <f>IF($C$4="Attiecināmās izmaksas",IF('12a+c+n'!$Q26="A",'12a+c+n'!H26,0),0)</f>
        <v>0</v>
      </c>
      <c r="I26" s="116"/>
      <c r="J26" s="116"/>
      <c r="K26" s="117">
        <f>IF($C$4="Attiecināmās izmaksas",IF('12a+c+n'!$Q26="A",'12a+c+n'!K26,0),0)</f>
        <v>0</v>
      </c>
      <c r="L26" s="65">
        <f>IF($C$4="Attiecināmās izmaksas",IF('12a+c+n'!$Q26="A",'12a+c+n'!L26,0),0)</f>
        <v>0</v>
      </c>
      <c r="M26" s="116">
        <f>IF($C$4="Attiecināmās izmaksas",IF('12a+c+n'!$Q26="A",'12a+c+n'!M26,0),0)</f>
        <v>0</v>
      </c>
      <c r="N26" s="116">
        <f>IF($C$4="Attiecināmās izmaksas",IF('12a+c+n'!$Q26="A",'12a+c+n'!N26,0),0)</f>
        <v>0</v>
      </c>
      <c r="O26" s="116">
        <f>IF($C$4="Attiecināmās izmaksas",IF('12a+c+n'!$Q26="A",'12a+c+n'!O26,0),0)</f>
        <v>0</v>
      </c>
      <c r="P26" s="117">
        <f>IF($C$4="Attiecināmās izmaksas",IF('12a+c+n'!$Q26="A",'12a+c+n'!P26,0),0)</f>
        <v>0</v>
      </c>
    </row>
    <row r="27" spans="1:16" hidden="1" x14ac:dyDescent="0.2">
      <c r="A27" s="51">
        <f>IF(P27=0,0,IF(COUNTBLANK(P27)=1,0,COUNTA($P$14:P27)))</f>
        <v>0</v>
      </c>
      <c r="B27" s="24">
        <f>IF($C$4="Attiecināmās izmaksas",IF('12a+c+n'!$Q27="A",'12a+c+n'!B27,0),0)</f>
        <v>0</v>
      </c>
      <c r="C27" s="24">
        <f>IF($C$4="Attiecināmās izmaksas",IF('12a+c+n'!$Q27="A",'12a+c+n'!C27,0),0)</f>
        <v>0</v>
      </c>
      <c r="D27" s="24">
        <f>IF($C$4="Attiecināmās izmaksas",IF('12a+c+n'!$Q27="A",'12a+c+n'!D27,0),0)</f>
        <v>0</v>
      </c>
      <c r="E27" s="46"/>
      <c r="F27" s="65"/>
      <c r="G27" s="116"/>
      <c r="H27" s="116">
        <f>IF($C$4="Attiecināmās izmaksas",IF('12a+c+n'!$Q27="A",'12a+c+n'!H27,0),0)</f>
        <v>0</v>
      </c>
      <c r="I27" s="116"/>
      <c r="J27" s="116"/>
      <c r="K27" s="117">
        <f>IF($C$4="Attiecināmās izmaksas",IF('12a+c+n'!$Q27="A",'12a+c+n'!K27,0),0)</f>
        <v>0</v>
      </c>
      <c r="L27" s="65">
        <f>IF($C$4="Attiecināmās izmaksas",IF('12a+c+n'!$Q27="A",'12a+c+n'!L27,0),0)</f>
        <v>0</v>
      </c>
      <c r="M27" s="116">
        <f>IF($C$4="Attiecināmās izmaksas",IF('12a+c+n'!$Q27="A",'12a+c+n'!M27,0),0)</f>
        <v>0</v>
      </c>
      <c r="N27" s="116">
        <f>IF($C$4="Attiecināmās izmaksas",IF('12a+c+n'!$Q27="A",'12a+c+n'!N27,0),0)</f>
        <v>0</v>
      </c>
      <c r="O27" s="116">
        <f>IF($C$4="Attiecināmās izmaksas",IF('12a+c+n'!$Q27="A",'12a+c+n'!O27,0),0)</f>
        <v>0</v>
      </c>
      <c r="P27" s="117">
        <f>IF($C$4="Attiecināmās izmaksas",IF('12a+c+n'!$Q27="A",'12a+c+n'!P27,0),0)</f>
        <v>0</v>
      </c>
    </row>
    <row r="28" spans="1:16" hidden="1" x14ac:dyDescent="0.2">
      <c r="A28" s="51">
        <f>IF(P28=0,0,IF(COUNTBLANK(P28)=1,0,COUNTA($P$14:P28)))</f>
        <v>0</v>
      </c>
      <c r="B28" s="24">
        <f>IF($C$4="Attiecināmās izmaksas",IF('12a+c+n'!$Q28="A",'12a+c+n'!B28,0),0)</f>
        <v>0</v>
      </c>
      <c r="C28" s="24">
        <f>IF($C$4="Attiecināmās izmaksas",IF('12a+c+n'!$Q28="A",'12a+c+n'!C28,0),0)</f>
        <v>0</v>
      </c>
      <c r="D28" s="24">
        <f>IF($C$4="Attiecināmās izmaksas",IF('12a+c+n'!$Q28="A",'12a+c+n'!D28,0),0)</f>
        <v>0</v>
      </c>
      <c r="E28" s="46"/>
      <c r="F28" s="65"/>
      <c r="G28" s="116"/>
      <c r="H28" s="116">
        <f>IF($C$4="Attiecināmās izmaksas",IF('12a+c+n'!$Q28="A",'12a+c+n'!H28,0),0)</f>
        <v>0</v>
      </c>
      <c r="I28" s="116"/>
      <c r="J28" s="116"/>
      <c r="K28" s="117">
        <f>IF($C$4="Attiecināmās izmaksas",IF('12a+c+n'!$Q28="A",'12a+c+n'!K28,0),0)</f>
        <v>0</v>
      </c>
      <c r="L28" s="65">
        <f>IF($C$4="Attiecināmās izmaksas",IF('12a+c+n'!$Q28="A",'12a+c+n'!L28,0),0)</f>
        <v>0</v>
      </c>
      <c r="M28" s="116">
        <f>IF($C$4="Attiecināmās izmaksas",IF('12a+c+n'!$Q28="A",'12a+c+n'!M28,0),0)</f>
        <v>0</v>
      </c>
      <c r="N28" s="116">
        <f>IF($C$4="Attiecināmās izmaksas",IF('12a+c+n'!$Q28="A",'12a+c+n'!N28,0),0)</f>
        <v>0</v>
      </c>
      <c r="O28" s="116">
        <f>IF($C$4="Attiecināmās izmaksas",IF('12a+c+n'!$Q28="A",'12a+c+n'!O28,0),0)</f>
        <v>0</v>
      </c>
      <c r="P28" s="117">
        <f>IF($C$4="Attiecināmās izmaksas",IF('12a+c+n'!$Q28="A",'12a+c+n'!P28,0),0)</f>
        <v>0</v>
      </c>
    </row>
    <row r="29" spans="1:16" hidden="1" x14ac:dyDescent="0.2">
      <c r="A29" s="51">
        <f>IF(P29=0,0,IF(COUNTBLANK(P29)=1,0,COUNTA($P$14:P29)))</f>
        <v>0</v>
      </c>
      <c r="B29" s="24">
        <f>IF($C$4="Attiecināmās izmaksas",IF('12a+c+n'!$Q29="A",'12a+c+n'!B29,0),0)</f>
        <v>0</v>
      </c>
      <c r="C29" s="24">
        <f>IF($C$4="Attiecināmās izmaksas",IF('12a+c+n'!$Q29="A",'12a+c+n'!C29,0),0)</f>
        <v>0</v>
      </c>
      <c r="D29" s="24">
        <f>IF($C$4="Attiecināmās izmaksas",IF('12a+c+n'!$Q29="A",'12a+c+n'!D29,0),0)</f>
        <v>0</v>
      </c>
      <c r="E29" s="46"/>
      <c r="F29" s="65"/>
      <c r="G29" s="116"/>
      <c r="H29" s="116">
        <f>IF($C$4="Attiecināmās izmaksas",IF('12a+c+n'!$Q29="A",'12a+c+n'!H29,0),0)</f>
        <v>0</v>
      </c>
      <c r="I29" s="116"/>
      <c r="J29" s="116"/>
      <c r="K29" s="117">
        <f>IF($C$4="Attiecināmās izmaksas",IF('12a+c+n'!$Q29="A",'12a+c+n'!K29,0),0)</f>
        <v>0</v>
      </c>
      <c r="L29" s="65">
        <f>IF($C$4="Attiecināmās izmaksas",IF('12a+c+n'!$Q29="A",'12a+c+n'!L29,0),0)</f>
        <v>0</v>
      </c>
      <c r="M29" s="116">
        <f>IF($C$4="Attiecināmās izmaksas",IF('12a+c+n'!$Q29="A",'12a+c+n'!M29,0),0)</f>
        <v>0</v>
      </c>
      <c r="N29" s="116">
        <f>IF($C$4="Attiecināmās izmaksas",IF('12a+c+n'!$Q29="A",'12a+c+n'!N29,0),0)</f>
        <v>0</v>
      </c>
      <c r="O29" s="116">
        <f>IF($C$4="Attiecināmās izmaksas",IF('12a+c+n'!$Q29="A",'12a+c+n'!O29,0),0)</f>
        <v>0</v>
      </c>
      <c r="P29" s="117">
        <f>IF($C$4="Attiecināmās izmaksas",IF('12a+c+n'!$Q29="A",'12a+c+n'!P29,0),0)</f>
        <v>0</v>
      </c>
    </row>
    <row r="30" spans="1:16" hidden="1" x14ac:dyDescent="0.2">
      <c r="A30" s="51">
        <f>IF(P30=0,0,IF(COUNTBLANK(P30)=1,0,COUNTA($P$14:P30)))</f>
        <v>0</v>
      </c>
      <c r="B30" s="24">
        <f>IF($C$4="Attiecināmās izmaksas",IF('12a+c+n'!$Q30="A",'12a+c+n'!B30,0),0)</f>
        <v>0</v>
      </c>
      <c r="C30" s="24">
        <f>IF($C$4="Attiecināmās izmaksas",IF('12a+c+n'!$Q30="A",'12a+c+n'!C30,0),0)</f>
        <v>0</v>
      </c>
      <c r="D30" s="24">
        <f>IF($C$4="Attiecināmās izmaksas",IF('12a+c+n'!$Q30="A",'12a+c+n'!D30,0),0)</f>
        <v>0</v>
      </c>
      <c r="E30" s="46"/>
      <c r="F30" s="65"/>
      <c r="G30" s="116"/>
      <c r="H30" s="116">
        <f>IF($C$4="Attiecināmās izmaksas",IF('12a+c+n'!$Q30="A",'12a+c+n'!H30,0),0)</f>
        <v>0</v>
      </c>
      <c r="I30" s="116"/>
      <c r="J30" s="116"/>
      <c r="K30" s="117">
        <f>IF($C$4="Attiecināmās izmaksas",IF('12a+c+n'!$Q30="A",'12a+c+n'!K30,0),0)</f>
        <v>0</v>
      </c>
      <c r="L30" s="65">
        <f>IF($C$4="Attiecināmās izmaksas",IF('12a+c+n'!$Q30="A",'12a+c+n'!L30,0),0)</f>
        <v>0</v>
      </c>
      <c r="M30" s="116">
        <f>IF($C$4="Attiecināmās izmaksas",IF('12a+c+n'!$Q30="A",'12a+c+n'!M30,0),0)</f>
        <v>0</v>
      </c>
      <c r="N30" s="116">
        <f>IF($C$4="Attiecināmās izmaksas",IF('12a+c+n'!$Q30="A",'12a+c+n'!N30,0),0)</f>
        <v>0</v>
      </c>
      <c r="O30" s="116">
        <f>IF($C$4="Attiecināmās izmaksas",IF('12a+c+n'!$Q30="A",'12a+c+n'!O30,0),0)</f>
        <v>0</v>
      </c>
      <c r="P30" s="117">
        <f>IF($C$4="Attiecināmās izmaksas",IF('12a+c+n'!$Q30="A",'12a+c+n'!P30,0),0)</f>
        <v>0</v>
      </c>
    </row>
    <row r="31" spans="1:16" hidden="1" x14ac:dyDescent="0.2">
      <c r="A31" s="51">
        <f>IF(P31=0,0,IF(COUNTBLANK(P31)=1,0,COUNTA($P$14:P31)))</f>
        <v>0</v>
      </c>
      <c r="B31" s="24">
        <f>IF($C$4="Attiecināmās izmaksas",IF('12a+c+n'!$Q31="A",'12a+c+n'!B31,0),0)</f>
        <v>0</v>
      </c>
      <c r="C31" s="24">
        <f>IF($C$4="Attiecināmās izmaksas",IF('12a+c+n'!$Q31="A",'12a+c+n'!C31,0),0)</f>
        <v>0</v>
      </c>
      <c r="D31" s="24">
        <f>IF($C$4="Attiecināmās izmaksas",IF('12a+c+n'!$Q31="A",'12a+c+n'!D31,0),0)</f>
        <v>0</v>
      </c>
      <c r="E31" s="46"/>
      <c r="F31" s="65"/>
      <c r="G31" s="116"/>
      <c r="H31" s="116">
        <f>IF($C$4="Attiecināmās izmaksas",IF('12a+c+n'!$Q31="A",'12a+c+n'!H31,0),0)</f>
        <v>0</v>
      </c>
      <c r="I31" s="116"/>
      <c r="J31" s="116"/>
      <c r="K31" s="117">
        <f>IF($C$4="Attiecināmās izmaksas",IF('12a+c+n'!$Q31="A",'12a+c+n'!K31,0),0)</f>
        <v>0</v>
      </c>
      <c r="L31" s="65">
        <f>IF($C$4="Attiecināmās izmaksas",IF('12a+c+n'!$Q31="A",'12a+c+n'!L31,0),0)</f>
        <v>0</v>
      </c>
      <c r="M31" s="116">
        <f>IF($C$4="Attiecināmās izmaksas",IF('12a+c+n'!$Q31="A",'12a+c+n'!M31,0),0)</f>
        <v>0</v>
      </c>
      <c r="N31" s="116">
        <f>IF($C$4="Attiecināmās izmaksas",IF('12a+c+n'!$Q31="A",'12a+c+n'!N31,0),0)</f>
        <v>0</v>
      </c>
      <c r="O31" s="116">
        <f>IF($C$4="Attiecināmās izmaksas",IF('12a+c+n'!$Q31="A",'12a+c+n'!O31,0),0)</f>
        <v>0</v>
      </c>
      <c r="P31" s="117">
        <f>IF($C$4="Attiecināmās izmaksas",IF('12a+c+n'!$Q31="A",'12a+c+n'!P31,0),0)</f>
        <v>0</v>
      </c>
    </row>
    <row r="32" spans="1:16" hidden="1" x14ac:dyDescent="0.2">
      <c r="A32" s="51">
        <f>IF(P32=0,0,IF(COUNTBLANK(P32)=1,0,COUNTA($P$14:P32)))</f>
        <v>0</v>
      </c>
      <c r="B32" s="24">
        <f>IF($C$4="Attiecināmās izmaksas",IF('12a+c+n'!$Q32="A",'12a+c+n'!B32,0),0)</f>
        <v>0</v>
      </c>
      <c r="C32" s="24">
        <f>IF($C$4="Attiecināmās izmaksas",IF('12a+c+n'!$Q32="A",'12a+c+n'!C32,0),0)</f>
        <v>0</v>
      </c>
      <c r="D32" s="24">
        <f>IF($C$4="Attiecināmās izmaksas",IF('12a+c+n'!$Q32="A",'12a+c+n'!D32,0),0)</f>
        <v>0</v>
      </c>
      <c r="E32" s="46"/>
      <c r="F32" s="65"/>
      <c r="G32" s="116"/>
      <c r="H32" s="116">
        <f>IF($C$4="Attiecināmās izmaksas",IF('12a+c+n'!$Q32="A",'12a+c+n'!H32,0),0)</f>
        <v>0</v>
      </c>
      <c r="I32" s="116"/>
      <c r="J32" s="116"/>
      <c r="K32" s="117">
        <f>IF($C$4="Attiecināmās izmaksas",IF('12a+c+n'!$Q32="A",'12a+c+n'!K32,0),0)</f>
        <v>0</v>
      </c>
      <c r="L32" s="65">
        <f>IF($C$4="Attiecināmās izmaksas",IF('12a+c+n'!$Q32="A",'12a+c+n'!L32,0),0)</f>
        <v>0</v>
      </c>
      <c r="M32" s="116">
        <f>IF($C$4="Attiecināmās izmaksas",IF('12a+c+n'!$Q32="A",'12a+c+n'!M32,0),0)</f>
        <v>0</v>
      </c>
      <c r="N32" s="116">
        <f>IF($C$4="Attiecināmās izmaksas",IF('12a+c+n'!$Q32="A",'12a+c+n'!N32,0),0)</f>
        <v>0</v>
      </c>
      <c r="O32" s="116">
        <f>IF($C$4="Attiecināmās izmaksas",IF('12a+c+n'!$Q32="A",'12a+c+n'!O32,0),0)</f>
        <v>0</v>
      </c>
      <c r="P32" s="117">
        <f>IF($C$4="Attiecināmās izmaksas",IF('12a+c+n'!$Q32="A",'12a+c+n'!P32,0),0)</f>
        <v>0</v>
      </c>
    </row>
    <row r="33" spans="1:16" hidden="1" x14ac:dyDescent="0.2">
      <c r="A33" s="51">
        <f>IF(P33=0,0,IF(COUNTBLANK(P33)=1,0,COUNTA($P$14:P33)))</f>
        <v>0</v>
      </c>
      <c r="B33" s="24">
        <f>IF($C$4="Attiecināmās izmaksas",IF('12a+c+n'!$Q33="A",'12a+c+n'!B33,0),0)</f>
        <v>0</v>
      </c>
      <c r="C33" s="24">
        <f>IF($C$4="Attiecināmās izmaksas",IF('12a+c+n'!$Q33="A",'12a+c+n'!C33,0),0)</f>
        <v>0</v>
      </c>
      <c r="D33" s="24">
        <f>IF($C$4="Attiecināmās izmaksas",IF('12a+c+n'!$Q33="A",'12a+c+n'!D33,0),0)</f>
        <v>0</v>
      </c>
      <c r="E33" s="46"/>
      <c r="F33" s="65"/>
      <c r="G33" s="116"/>
      <c r="H33" s="116">
        <f>IF($C$4="Attiecināmās izmaksas",IF('12a+c+n'!$Q33="A",'12a+c+n'!H33,0),0)</f>
        <v>0</v>
      </c>
      <c r="I33" s="116"/>
      <c r="J33" s="116"/>
      <c r="K33" s="117">
        <f>IF($C$4="Attiecināmās izmaksas",IF('12a+c+n'!$Q33="A",'12a+c+n'!K33,0),0)</f>
        <v>0</v>
      </c>
      <c r="L33" s="65">
        <f>IF($C$4="Attiecināmās izmaksas",IF('12a+c+n'!$Q33="A",'12a+c+n'!L33,0),0)</f>
        <v>0</v>
      </c>
      <c r="M33" s="116">
        <f>IF($C$4="Attiecināmās izmaksas",IF('12a+c+n'!$Q33="A",'12a+c+n'!M33,0),0)</f>
        <v>0</v>
      </c>
      <c r="N33" s="116">
        <f>IF($C$4="Attiecināmās izmaksas",IF('12a+c+n'!$Q33="A",'12a+c+n'!N33,0),0)</f>
        <v>0</v>
      </c>
      <c r="O33" s="116">
        <f>IF($C$4="Attiecināmās izmaksas",IF('12a+c+n'!$Q33="A",'12a+c+n'!O33,0),0)</f>
        <v>0</v>
      </c>
      <c r="P33" s="117">
        <f>IF($C$4="Attiecināmās izmaksas",IF('12a+c+n'!$Q33="A",'12a+c+n'!P33,0),0)</f>
        <v>0</v>
      </c>
    </row>
    <row r="34" spans="1:16" hidden="1" x14ac:dyDescent="0.2">
      <c r="A34" s="51">
        <f>IF(P34=0,0,IF(COUNTBLANK(P34)=1,0,COUNTA($P$14:P34)))</f>
        <v>0</v>
      </c>
      <c r="B34" s="24">
        <f>IF($C$4="Attiecināmās izmaksas",IF('12a+c+n'!$Q34="A",'12a+c+n'!B34,0),0)</f>
        <v>0</v>
      </c>
      <c r="C34" s="24">
        <f>IF($C$4="Attiecināmās izmaksas",IF('12a+c+n'!$Q34="A",'12a+c+n'!C34,0),0)</f>
        <v>0</v>
      </c>
      <c r="D34" s="24">
        <f>IF($C$4="Attiecināmās izmaksas",IF('12a+c+n'!$Q34="A",'12a+c+n'!D34,0),0)</f>
        <v>0</v>
      </c>
      <c r="E34" s="46"/>
      <c r="F34" s="65"/>
      <c r="G34" s="116"/>
      <c r="H34" s="116">
        <f>IF($C$4="Attiecināmās izmaksas",IF('12a+c+n'!$Q34="A",'12a+c+n'!H34,0),0)</f>
        <v>0</v>
      </c>
      <c r="I34" s="116"/>
      <c r="J34" s="116"/>
      <c r="K34" s="117">
        <f>IF($C$4="Attiecināmās izmaksas",IF('12a+c+n'!$Q34="A",'12a+c+n'!K34,0),0)</f>
        <v>0</v>
      </c>
      <c r="L34" s="65">
        <f>IF($C$4="Attiecināmās izmaksas",IF('12a+c+n'!$Q34="A",'12a+c+n'!L34,0),0)</f>
        <v>0</v>
      </c>
      <c r="M34" s="116">
        <f>IF($C$4="Attiecināmās izmaksas",IF('12a+c+n'!$Q34="A",'12a+c+n'!M34,0),0)</f>
        <v>0</v>
      </c>
      <c r="N34" s="116">
        <f>IF($C$4="Attiecināmās izmaksas",IF('12a+c+n'!$Q34="A",'12a+c+n'!N34,0),0)</f>
        <v>0</v>
      </c>
      <c r="O34" s="116">
        <f>IF($C$4="Attiecināmās izmaksas",IF('12a+c+n'!$Q34="A",'12a+c+n'!O34,0),0)</f>
        <v>0</v>
      </c>
      <c r="P34" s="117">
        <f>IF($C$4="Attiecināmās izmaksas",IF('12a+c+n'!$Q34="A",'12a+c+n'!P34,0),0)</f>
        <v>0</v>
      </c>
    </row>
    <row r="35" spans="1:16" hidden="1" x14ac:dyDescent="0.2">
      <c r="A35" s="51">
        <f>IF(P35=0,0,IF(COUNTBLANK(P35)=1,0,COUNTA($P$14:P35)))</f>
        <v>0</v>
      </c>
      <c r="B35" s="24">
        <f>IF($C$4="Attiecināmās izmaksas",IF('12a+c+n'!$Q35="A",'12a+c+n'!B35,0),0)</f>
        <v>0</v>
      </c>
      <c r="C35" s="24">
        <f>IF($C$4="Attiecināmās izmaksas",IF('12a+c+n'!$Q35="A",'12a+c+n'!C35,0),0)</f>
        <v>0</v>
      </c>
      <c r="D35" s="24">
        <f>IF($C$4="Attiecināmās izmaksas",IF('12a+c+n'!$Q35="A",'12a+c+n'!D35,0),0)</f>
        <v>0</v>
      </c>
      <c r="E35" s="46"/>
      <c r="F35" s="65"/>
      <c r="G35" s="116"/>
      <c r="H35" s="116">
        <f>IF($C$4="Attiecināmās izmaksas",IF('12a+c+n'!$Q35="A",'12a+c+n'!H35,0),0)</f>
        <v>0</v>
      </c>
      <c r="I35" s="116"/>
      <c r="J35" s="116"/>
      <c r="K35" s="117">
        <f>IF($C$4="Attiecināmās izmaksas",IF('12a+c+n'!$Q35="A",'12a+c+n'!K35,0),0)</f>
        <v>0</v>
      </c>
      <c r="L35" s="65">
        <f>IF($C$4="Attiecināmās izmaksas",IF('12a+c+n'!$Q35="A",'12a+c+n'!L35,0),0)</f>
        <v>0</v>
      </c>
      <c r="M35" s="116">
        <f>IF($C$4="Attiecināmās izmaksas",IF('12a+c+n'!$Q35="A",'12a+c+n'!M35,0),0)</f>
        <v>0</v>
      </c>
      <c r="N35" s="116">
        <f>IF($C$4="Attiecināmās izmaksas",IF('12a+c+n'!$Q35="A",'12a+c+n'!N35,0),0)</f>
        <v>0</v>
      </c>
      <c r="O35" s="116">
        <f>IF($C$4="Attiecināmās izmaksas",IF('12a+c+n'!$Q35="A",'12a+c+n'!O35,0),0)</f>
        <v>0</v>
      </c>
      <c r="P35" s="117">
        <f>IF($C$4="Attiecināmās izmaksas",IF('12a+c+n'!$Q35="A",'12a+c+n'!P35,0),0)</f>
        <v>0</v>
      </c>
    </row>
    <row r="36" spans="1:16" hidden="1" x14ac:dyDescent="0.2">
      <c r="A36" s="51">
        <f>IF(P36=0,0,IF(COUNTBLANK(P36)=1,0,COUNTA($P$14:P36)))</f>
        <v>0</v>
      </c>
      <c r="B36" s="24">
        <f>IF($C$4="Attiecināmās izmaksas",IF('12a+c+n'!$Q36="A",'12a+c+n'!B36,0),0)</f>
        <v>0</v>
      </c>
      <c r="C36" s="24">
        <f>IF($C$4="Attiecināmās izmaksas",IF('12a+c+n'!$Q36="A",'12a+c+n'!C36,0),0)</f>
        <v>0</v>
      </c>
      <c r="D36" s="24">
        <f>IF($C$4="Attiecināmās izmaksas",IF('12a+c+n'!$Q36="A",'12a+c+n'!D36,0),0)</f>
        <v>0</v>
      </c>
      <c r="E36" s="46"/>
      <c r="F36" s="65"/>
      <c r="G36" s="116"/>
      <c r="H36" s="116">
        <f>IF($C$4="Attiecināmās izmaksas",IF('12a+c+n'!$Q36="A",'12a+c+n'!H36,0),0)</f>
        <v>0</v>
      </c>
      <c r="I36" s="116"/>
      <c r="J36" s="116"/>
      <c r="K36" s="117">
        <f>IF($C$4="Attiecināmās izmaksas",IF('12a+c+n'!$Q36="A",'12a+c+n'!K36,0),0)</f>
        <v>0</v>
      </c>
      <c r="L36" s="65">
        <f>IF($C$4="Attiecināmās izmaksas",IF('12a+c+n'!$Q36="A",'12a+c+n'!L36,0),0)</f>
        <v>0</v>
      </c>
      <c r="M36" s="116">
        <f>IF($C$4="Attiecināmās izmaksas",IF('12a+c+n'!$Q36="A",'12a+c+n'!M36,0),0)</f>
        <v>0</v>
      </c>
      <c r="N36" s="116">
        <f>IF($C$4="Attiecināmās izmaksas",IF('12a+c+n'!$Q36="A",'12a+c+n'!N36,0),0)</f>
        <v>0</v>
      </c>
      <c r="O36" s="116">
        <f>IF($C$4="Attiecināmās izmaksas",IF('12a+c+n'!$Q36="A",'12a+c+n'!O36,0),0)</f>
        <v>0</v>
      </c>
      <c r="P36" s="117">
        <f>IF($C$4="Attiecināmās izmaksas",IF('12a+c+n'!$Q36="A",'12a+c+n'!P36,0),0)</f>
        <v>0</v>
      </c>
    </row>
    <row r="37" spans="1:16" hidden="1" x14ac:dyDescent="0.2">
      <c r="A37" s="51">
        <f>IF(P37=0,0,IF(COUNTBLANK(P37)=1,0,COUNTA($P$14:P37)))</f>
        <v>0</v>
      </c>
      <c r="B37" s="24">
        <f>IF($C$4="Attiecināmās izmaksas",IF('12a+c+n'!$Q37="A",'12a+c+n'!B37,0),0)</f>
        <v>0</v>
      </c>
      <c r="C37" s="24">
        <f>IF($C$4="Attiecināmās izmaksas",IF('12a+c+n'!$Q37="A",'12a+c+n'!C37,0),0)</f>
        <v>0</v>
      </c>
      <c r="D37" s="24">
        <f>IF($C$4="Attiecināmās izmaksas",IF('12a+c+n'!$Q37="A",'12a+c+n'!D37,0),0)</f>
        <v>0</v>
      </c>
      <c r="E37" s="46"/>
      <c r="F37" s="65"/>
      <c r="G37" s="116"/>
      <c r="H37" s="116">
        <f>IF($C$4="Attiecināmās izmaksas",IF('12a+c+n'!$Q37="A",'12a+c+n'!H37,0),0)</f>
        <v>0</v>
      </c>
      <c r="I37" s="116"/>
      <c r="J37" s="116"/>
      <c r="K37" s="117">
        <f>IF($C$4="Attiecināmās izmaksas",IF('12a+c+n'!$Q37="A",'12a+c+n'!K37,0),0)</f>
        <v>0</v>
      </c>
      <c r="L37" s="65">
        <f>IF($C$4="Attiecināmās izmaksas",IF('12a+c+n'!$Q37="A",'12a+c+n'!L37,0),0)</f>
        <v>0</v>
      </c>
      <c r="M37" s="116">
        <f>IF($C$4="Attiecināmās izmaksas",IF('12a+c+n'!$Q37="A",'12a+c+n'!M37,0),0)</f>
        <v>0</v>
      </c>
      <c r="N37" s="116">
        <f>IF($C$4="Attiecināmās izmaksas",IF('12a+c+n'!$Q37="A",'12a+c+n'!N37,0),0)</f>
        <v>0</v>
      </c>
      <c r="O37" s="116">
        <f>IF($C$4="Attiecināmās izmaksas",IF('12a+c+n'!$Q37="A",'12a+c+n'!O37,0),0)</f>
        <v>0</v>
      </c>
      <c r="P37" s="117">
        <f>IF($C$4="Attiecināmās izmaksas",IF('12a+c+n'!$Q37="A",'12a+c+n'!P37,0),0)</f>
        <v>0</v>
      </c>
    </row>
    <row r="38" spans="1:16" hidden="1" x14ac:dyDescent="0.2">
      <c r="A38" s="51">
        <f>IF(P38=0,0,IF(COUNTBLANK(P38)=1,0,COUNTA($P$14:P38)))</f>
        <v>0</v>
      </c>
      <c r="B38" s="24">
        <f>IF($C$4="Attiecināmās izmaksas",IF('12a+c+n'!$Q38="A",'12a+c+n'!B38,0),0)</f>
        <v>0</v>
      </c>
      <c r="C38" s="24">
        <f>IF($C$4="Attiecināmās izmaksas",IF('12a+c+n'!$Q38="A",'12a+c+n'!C38,0),0)</f>
        <v>0</v>
      </c>
      <c r="D38" s="24">
        <f>IF($C$4="Attiecināmās izmaksas",IF('12a+c+n'!$Q38="A",'12a+c+n'!D38,0),0)</f>
        <v>0</v>
      </c>
      <c r="E38" s="46"/>
      <c r="F38" s="65"/>
      <c r="G38" s="116"/>
      <c r="H38" s="116">
        <f>IF($C$4="Attiecināmās izmaksas",IF('12a+c+n'!$Q38="A",'12a+c+n'!H38,0),0)</f>
        <v>0</v>
      </c>
      <c r="I38" s="116"/>
      <c r="J38" s="116"/>
      <c r="K38" s="117">
        <f>IF($C$4="Attiecināmās izmaksas",IF('12a+c+n'!$Q38="A",'12a+c+n'!K38,0),0)</f>
        <v>0</v>
      </c>
      <c r="L38" s="65">
        <f>IF($C$4="Attiecināmās izmaksas",IF('12a+c+n'!$Q38="A",'12a+c+n'!L38,0),0)</f>
        <v>0</v>
      </c>
      <c r="M38" s="116">
        <f>IF($C$4="Attiecināmās izmaksas",IF('12a+c+n'!$Q38="A",'12a+c+n'!M38,0),0)</f>
        <v>0</v>
      </c>
      <c r="N38" s="116">
        <f>IF($C$4="Attiecināmās izmaksas",IF('12a+c+n'!$Q38="A",'12a+c+n'!N38,0),0)</f>
        <v>0</v>
      </c>
      <c r="O38" s="116">
        <f>IF($C$4="Attiecināmās izmaksas",IF('12a+c+n'!$Q38="A",'12a+c+n'!O38,0),0)</f>
        <v>0</v>
      </c>
      <c r="P38" s="117">
        <f>IF($C$4="Attiecināmās izmaksas",IF('12a+c+n'!$Q38="A",'12a+c+n'!P38,0),0)</f>
        <v>0</v>
      </c>
    </row>
    <row r="39" spans="1:16" hidden="1" x14ac:dyDescent="0.2">
      <c r="A39" s="51">
        <f>IF(P39=0,0,IF(COUNTBLANK(P39)=1,0,COUNTA($P$14:P39)))</f>
        <v>0</v>
      </c>
      <c r="B39" s="24">
        <f>IF($C$4="Attiecināmās izmaksas",IF('12a+c+n'!$Q39="A",'12a+c+n'!B39,0),0)</f>
        <v>0</v>
      </c>
      <c r="C39" s="24">
        <f>IF($C$4="Attiecināmās izmaksas",IF('12a+c+n'!$Q39="A",'12a+c+n'!C39,0),0)</f>
        <v>0</v>
      </c>
      <c r="D39" s="24">
        <f>IF($C$4="Attiecināmās izmaksas",IF('12a+c+n'!$Q39="A",'12a+c+n'!D39,0),0)</f>
        <v>0</v>
      </c>
      <c r="E39" s="46"/>
      <c r="F39" s="65"/>
      <c r="G39" s="116"/>
      <c r="H39" s="116">
        <f>IF($C$4="Attiecināmās izmaksas",IF('12a+c+n'!$Q39="A",'12a+c+n'!H39,0),0)</f>
        <v>0</v>
      </c>
      <c r="I39" s="116"/>
      <c r="J39" s="116"/>
      <c r="K39" s="117">
        <f>IF($C$4="Attiecināmās izmaksas",IF('12a+c+n'!$Q39="A",'12a+c+n'!K39,0),0)</f>
        <v>0</v>
      </c>
      <c r="L39" s="65">
        <f>IF($C$4="Attiecināmās izmaksas",IF('12a+c+n'!$Q39="A",'12a+c+n'!L39,0),0)</f>
        <v>0</v>
      </c>
      <c r="M39" s="116">
        <f>IF($C$4="Attiecināmās izmaksas",IF('12a+c+n'!$Q39="A",'12a+c+n'!M39,0),0)</f>
        <v>0</v>
      </c>
      <c r="N39" s="116">
        <f>IF($C$4="Attiecināmās izmaksas",IF('12a+c+n'!$Q39="A",'12a+c+n'!N39,0),0)</f>
        <v>0</v>
      </c>
      <c r="O39" s="116">
        <f>IF($C$4="Attiecināmās izmaksas",IF('12a+c+n'!$Q39="A",'12a+c+n'!O39,0),0)</f>
        <v>0</v>
      </c>
      <c r="P39" s="117">
        <f>IF($C$4="Attiecināmās izmaksas",IF('12a+c+n'!$Q39="A",'12a+c+n'!P39,0),0)</f>
        <v>0</v>
      </c>
    </row>
    <row r="40" spans="1:16" hidden="1" x14ac:dyDescent="0.2">
      <c r="A40" s="51">
        <f>IF(P40=0,0,IF(COUNTBLANK(P40)=1,0,COUNTA($P$14:P40)))</f>
        <v>0</v>
      </c>
      <c r="B40" s="24">
        <f>IF($C$4="Attiecināmās izmaksas",IF('12a+c+n'!$Q40="A",'12a+c+n'!B40,0),0)</f>
        <v>0</v>
      </c>
      <c r="C40" s="24">
        <f>IF($C$4="Attiecināmās izmaksas",IF('12a+c+n'!$Q40="A",'12a+c+n'!C40,0),0)</f>
        <v>0</v>
      </c>
      <c r="D40" s="24">
        <f>IF($C$4="Attiecināmās izmaksas",IF('12a+c+n'!$Q40="A",'12a+c+n'!D40,0),0)</f>
        <v>0</v>
      </c>
      <c r="E40" s="46"/>
      <c r="F40" s="65"/>
      <c r="G40" s="116"/>
      <c r="H40" s="116">
        <f>IF($C$4="Attiecināmās izmaksas",IF('12a+c+n'!$Q40="A",'12a+c+n'!H40,0),0)</f>
        <v>0</v>
      </c>
      <c r="I40" s="116"/>
      <c r="J40" s="116"/>
      <c r="K40" s="117">
        <f>IF($C$4="Attiecināmās izmaksas",IF('12a+c+n'!$Q40="A",'12a+c+n'!K40,0),0)</f>
        <v>0</v>
      </c>
      <c r="L40" s="65">
        <f>IF($C$4="Attiecināmās izmaksas",IF('12a+c+n'!$Q40="A",'12a+c+n'!L40,0),0)</f>
        <v>0</v>
      </c>
      <c r="M40" s="116">
        <f>IF($C$4="Attiecināmās izmaksas",IF('12a+c+n'!$Q40="A",'12a+c+n'!M40,0),0)</f>
        <v>0</v>
      </c>
      <c r="N40" s="116">
        <f>IF($C$4="Attiecināmās izmaksas",IF('12a+c+n'!$Q40="A",'12a+c+n'!N40,0),0)</f>
        <v>0</v>
      </c>
      <c r="O40" s="116">
        <f>IF($C$4="Attiecināmās izmaksas",IF('12a+c+n'!$Q40="A",'12a+c+n'!O40,0),0)</f>
        <v>0</v>
      </c>
      <c r="P40" s="117">
        <f>IF($C$4="Attiecināmās izmaksas",IF('12a+c+n'!$Q40="A",'12a+c+n'!P40,0),0)</f>
        <v>0</v>
      </c>
    </row>
    <row r="41" spans="1:16" hidden="1" x14ac:dyDescent="0.2">
      <c r="A41" s="51">
        <f>IF(P41=0,0,IF(COUNTBLANK(P41)=1,0,COUNTA($P$14:P41)))</f>
        <v>0</v>
      </c>
      <c r="B41" s="24">
        <f>IF($C$4="Attiecināmās izmaksas",IF('12a+c+n'!$Q41="A",'12a+c+n'!B41,0),0)</f>
        <v>0</v>
      </c>
      <c r="C41" s="24">
        <f>IF($C$4="Attiecināmās izmaksas",IF('12a+c+n'!$Q41="A",'12a+c+n'!C41,0),0)</f>
        <v>0</v>
      </c>
      <c r="D41" s="24">
        <f>IF($C$4="Attiecināmās izmaksas",IF('12a+c+n'!$Q41="A",'12a+c+n'!D41,0),0)</f>
        <v>0</v>
      </c>
      <c r="E41" s="46"/>
      <c r="F41" s="65"/>
      <c r="G41" s="116"/>
      <c r="H41" s="116">
        <f>IF($C$4="Attiecināmās izmaksas",IF('12a+c+n'!$Q41="A",'12a+c+n'!H41,0),0)</f>
        <v>0</v>
      </c>
      <c r="I41" s="116"/>
      <c r="J41" s="116"/>
      <c r="K41" s="117">
        <f>IF($C$4="Attiecināmās izmaksas",IF('12a+c+n'!$Q41="A",'12a+c+n'!K41,0),0)</f>
        <v>0</v>
      </c>
      <c r="L41" s="65">
        <f>IF($C$4="Attiecināmās izmaksas",IF('12a+c+n'!$Q41="A",'12a+c+n'!L41,0),0)</f>
        <v>0</v>
      </c>
      <c r="M41" s="116">
        <f>IF($C$4="Attiecināmās izmaksas",IF('12a+c+n'!$Q41="A",'12a+c+n'!M41,0),0)</f>
        <v>0</v>
      </c>
      <c r="N41" s="116">
        <f>IF($C$4="Attiecināmās izmaksas",IF('12a+c+n'!$Q41="A",'12a+c+n'!N41,0),0)</f>
        <v>0</v>
      </c>
      <c r="O41" s="116">
        <f>IF($C$4="Attiecināmās izmaksas",IF('12a+c+n'!$Q41="A",'12a+c+n'!O41,0),0)</f>
        <v>0</v>
      </c>
      <c r="P41" s="117">
        <f>IF($C$4="Attiecināmās izmaksas",IF('12a+c+n'!$Q41="A",'12a+c+n'!P41,0),0)</f>
        <v>0</v>
      </c>
    </row>
    <row r="42" spans="1:16" x14ac:dyDescent="0.2">
      <c r="A42" s="51">
        <f>IF(P42=0,0,IF(COUNTBLANK(P42)=1,0,COUNTA($P$14:P42)))</f>
        <v>0</v>
      </c>
      <c r="B42" s="24">
        <f>IF($C$4="Attiecināmās izmaksas",IF('12a+c+n'!$Q42="A",'12a+c+n'!B42,0),0)</f>
        <v>0</v>
      </c>
      <c r="C42" s="24">
        <f>IF($C$4="Attiecināmās izmaksas",IF('12a+c+n'!$Q42="A",'12a+c+n'!C42,0),0)</f>
        <v>0</v>
      </c>
      <c r="D42" s="24">
        <f>IF($C$4="Attiecināmās izmaksas",IF('12a+c+n'!$Q42="A",'12a+c+n'!D42,0),0)</f>
        <v>0</v>
      </c>
      <c r="E42" s="46"/>
      <c r="F42" s="65"/>
      <c r="G42" s="116"/>
      <c r="H42" s="116">
        <f>IF($C$4="Attiecināmās izmaksas",IF('12a+c+n'!$Q42="A",'12a+c+n'!H42,0),0)</f>
        <v>0</v>
      </c>
      <c r="I42" s="116"/>
      <c r="J42" s="116"/>
      <c r="K42" s="117">
        <f>IF($C$4="Attiecināmās izmaksas",IF('12a+c+n'!$Q42="A",'12a+c+n'!K42,0),0)</f>
        <v>0</v>
      </c>
      <c r="L42" s="65">
        <f>IF($C$4="Attiecināmās izmaksas",IF('12a+c+n'!$Q42="A",'12a+c+n'!L42,0),0)</f>
        <v>0</v>
      </c>
      <c r="M42" s="116">
        <f>IF($C$4="Attiecināmās izmaksas",IF('12a+c+n'!$Q42="A",'12a+c+n'!M42,0),0)</f>
        <v>0</v>
      </c>
      <c r="N42" s="116">
        <f>IF($C$4="Attiecināmās izmaksas",IF('12a+c+n'!$Q42="A",'12a+c+n'!N42,0),0)</f>
        <v>0</v>
      </c>
      <c r="O42" s="116">
        <f>IF($C$4="Attiecināmās izmaksas",IF('12a+c+n'!$Q42="A",'12a+c+n'!O42,0),0)</f>
        <v>0</v>
      </c>
      <c r="P42" s="117">
        <f>IF($C$4="Attiecināmās izmaksas",IF('12a+c+n'!$Q42="A",'12a+c+n'!P42,0),0)</f>
        <v>0</v>
      </c>
    </row>
    <row r="43" spans="1:16" ht="22.5" x14ac:dyDescent="0.2">
      <c r="A43" s="51">
        <f>IF(P43=0,0,IF(COUNTBLANK(P43)=1,0,COUNTA($P$14:P43)))</f>
        <v>0</v>
      </c>
      <c r="B43" s="24" t="str">
        <f>IF($C$4="Attiecināmās izmaksas",IF('12a+c+n'!$Q43="A",'12a+c+n'!B43,0),0)</f>
        <v>14-00000</v>
      </c>
      <c r="C43" s="24" t="str">
        <f>IF($C$4="Attiecināmās izmaksas",IF('12a+c+n'!$Q43="A",'12a+c+n'!C43,0),0)</f>
        <v>PP-R kausējamā caurule ar veidgabaliem d50</v>
      </c>
      <c r="D43" s="24" t="str">
        <f>IF($C$4="Attiecināmās izmaksas",IF('12a+c+n'!$Q43="A",'12a+c+n'!D43,0),0)</f>
        <v>m</v>
      </c>
      <c r="E43" s="46"/>
      <c r="F43" s="65"/>
      <c r="G43" s="116"/>
      <c r="H43" s="116">
        <f>IF($C$4="Attiecināmās izmaksas",IF('12a+c+n'!$Q43="A",'12a+c+n'!H43,0),0)</f>
        <v>0</v>
      </c>
      <c r="I43" s="116"/>
      <c r="J43" s="116"/>
      <c r="K43" s="117">
        <f>IF($C$4="Attiecināmās izmaksas",IF('12a+c+n'!$Q43="A",'12a+c+n'!K43,0),0)</f>
        <v>0</v>
      </c>
      <c r="L43" s="65">
        <f>IF($C$4="Attiecināmās izmaksas",IF('12a+c+n'!$Q43="A",'12a+c+n'!L43,0),0)</f>
        <v>0</v>
      </c>
      <c r="M43" s="116">
        <f>IF($C$4="Attiecināmās izmaksas",IF('12a+c+n'!$Q43="A",'12a+c+n'!M43,0),0)</f>
        <v>0</v>
      </c>
      <c r="N43" s="116">
        <f>IF($C$4="Attiecināmās izmaksas",IF('12a+c+n'!$Q43="A",'12a+c+n'!N43,0),0)</f>
        <v>0</v>
      </c>
      <c r="O43" s="116">
        <f>IF($C$4="Attiecināmās izmaksas",IF('12a+c+n'!$Q43="A",'12a+c+n'!O43,0),0)</f>
        <v>0</v>
      </c>
      <c r="P43" s="117">
        <f>IF($C$4="Attiecināmās izmaksas",IF('12a+c+n'!$Q43="A",'12a+c+n'!P43,0),0)</f>
        <v>0</v>
      </c>
    </row>
    <row r="44" spans="1:16" ht="22.5" x14ac:dyDescent="0.2">
      <c r="A44" s="51">
        <f>IF(P44=0,0,IF(COUNTBLANK(P44)=1,0,COUNTA($P$14:P44)))</f>
        <v>0</v>
      </c>
      <c r="B44" s="24" t="str">
        <f>IF($C$4="Attiecināmās izmaksas",IF('12a+c+n'!$Q44="A",'12a+c+n'!B44,0),0)</f>
        <v>14-00000</v>
      </c>
      <c r="C44" s="24" t="str">
        <f>IF($C$4="Attiecināmās izmaksas",IF('12a+c+n'!$Q44="A",'12a+c+n'!C44,0),0)</f>
        <v>PP-R kausējamā caurule ar veidgabaliem d40</v>
      </c>
      <c r="D44" s="24" t="str">
        <f>IF($C$4="Attiecināmās izmaksas",IF('12a+c+n'!$Q44="A",'12a+c+n'!D44,0),0)</f>
        <v>m</v>
      </c>
      <c r="E44" s="46"/>
      <c r="F44" s="65"/>
      <c r="G44" s="116"/>
      <c r="H44" s="116">
        <f>IF($C$4="Attiecināmās izmaksas",IF('12a+c+n'!$Q44="A",'12a+c+n'!H44,0),0)</f>
        <v>0</v>
      </c>
      <c r="I44" s="116"/>
      <c r="J44" s="116"/>
      <c r="K44" s="117">
        <f>IF($C$4="Attiecināmās izmaksas",IF('12a+c+n'!$Q44="A",'12a+c+n'!K44,0),0)</f>
        <v>0</v>
      </c>
      <c r="L44" s="65">
        <f>IF($C$4="Attiecināmās izmaksas",IF('12a+c+n'!$Q44="A",'12a+c+n'!L44,0),0)</f>
        <v>0</v>
      </c>
      <c r="M44" s="116">
        <f>IF($C$4="Attiecināmās izmaksas",IF('12a+c+n'!$Q44="A",'12a+c+n'!M44,0),0)</f>
        <v>0</v>
      </c>
      <c r="N44" s="116">
        <f>IF($C$4="Attiecināmās izmaksas",IF('12a+c+n'!$Q44="A",'12a+c+n'!N44,0),0)</f>
        <v>0</v>
      </c>
      <c r="O44" s="116">
        <f>IF($C$4="Attiecināmās izmaksas",IF('12a+c+n'!$Q44="A",'12a+c+n'!O44,0),0)</f>
        <v>0</v>
      </c>
      <c r="P44" s="117">
        <f>IF($C$4="Attiecināmās izmaksas",IF('12a+c+n'!$Q44="A",'12a+c+n'!P44,0),0)</f>
        <v>0</v>
      </c>
    </row>
    <row r="45" spans="1:16" ht="22.5" x14ac:dyDescent="0.2">
      <c r="A45" s="51">
        <f>IF(P45=0,0,IF(COUNTBLANK(P45)=1,0,COUNTA($P$14:P45)))</f>
        <v>0</v>
      </c>
      <c r="B45" s="24" t="str">
        <f>IF($C$4="Attiecināmās izmaksas",IF('12a+c+n'!$Q45="A",'12a+c+n'!B45,0),0)</f>
        <v>14-00000</v>
      </c>
      <c r="C45" s="24" t="str">
        <f>IF($C$4="Attiecināmās izmaksas",IF('12a+c+n'!$Q45="A",'12a+c+n'!C45,0),0)</f>
        <v>PP-R kausējamā caurule ar veidgabaliem d32</v>
      </c>
      <c r="D45" s="24" t="str">
        <f>IF($C$4="Attiecināmās izmaksas",IF('12a+c+n'!$Q45="A",'12a+c+n'!D45,0),0)</f>
        <v>m</v>
      </c>
      <c r="E45" s="46"/>
      <c r="F45" s="65"/>
      <c r="G45" s="116"/>
      <c r="H45" s="116">
        <f>IF($C$4="Attiecināmās izmaksas",IF('12a+c+n'!$Q45="A",'12a+c+n'!H45,0),0)</f>
        <v>0</v>
      </c>
      <c r="I45" s="116"/>
      <c r="J45" s="116"/>
      <c r="K45" s="117">
        <f>IF($C$4="Attiecināmās izmaksas",IF('12a+c+n'!$Q45="A",'12a+c+n'!K45,0),0)</f>
        <v>0</v>
      </c>
      <c r="L45" s="65">
        <f>IF($C$4="Attiecināmās izmaksas",IF('12a+c+n'!$Q45="A",'12a+c+n'!L45,0),0)</f>
        <v>0</v>
      </c>
      <c r="M45" s="116">
        <f>IF($C$4="Attiecināmās izmaksas",IF('12a+c+n'!$Q45="A",'12a+c+n'!M45,0),0)</f>
        <v>0</v>
      </c>
      <c r="N45" s="116">
        <f>IF($C$4="Attiecināmās izmaksas",IF('12a+c+n'!$Q45="A",'12a+c+n'!N45,0),0)</f>
        <v>0</v>
      </c>
      <c r="O45" s="116">
        <f>IF($C$4="Attiecināmās izmaksas",IF('12a+c+n'!$Q45="A",'12a+c+n'!O45,0),0)</f>
        <v>0</v>
      </c>
      <c r="P45" s="117">
        <f>IF($C$4="Attiecināmās izmaksas",IF('12a+c+n'!$Q45="A",'12a+c+n'!P45,0),0)</f>
        <v>0</v>
      </c>
    </row>
    <row r="46" spans="1:16" ht="22.5" x14ac:dyDescent="0.2">
      <c r="A46" s="51">
        <f>IF(P46=0,0,IF(COUNTBLANK(P46)=1,0,COUNTA($P$14:P46)))</f>
        <v>0</v>
      </c>
      <c r="B46" s="24" t="str">
        <f>IF($C$4="Attiecināmās izmaksas",IF('12a+c+n'!$Q46="A",'12a+c+n'!B46,0),0)</f>
        <v>14-00000</v>
      </c>
      <c r="C46" s="24" t="str">
        <f>IF($C$4="Attiecināmās izmaksas",IF('12a+c+n'!$Q46="A",'12a+c+n'!C46,0),0)</f>
        <v>PP-R kausējamā caurule ar veidgabaliem d25</v>
      </c>
      <c r="D46" s="24" t="str">
        <f>IF($C$4="Attiecināmās izmaksas",IF('12a+c+n'!$Q46="A",'12a+c+n'!D46,0),0)</f>
        <v>m</v>
      </c>
      <c r="E46" s="46"/>
      <c r="F46" s="65"/>
      <c r="G46" s="116"/>
      <c r="H46" s="116">
        <f>IF($C$4="Attiecināmās izmaksas",IF('12a+c+n'!$Q46="A",'12a+c+n'!H46,0),0)</f>
        <v>0</v>
      </c>
      <c r="I46" s="116"/>
      <c r="J46" s="116"/>
      <c r="K46" s="117">
        <f>IF($C$4="Attiecināmās izmaksas",IF('12a+c+n'!$Q46="A",'12a+c+n'!K46,0),0)</f>
        <v>0</v>
      </c>
      <c r="L46" s="65">
        <f>IF($C$4="Attiecināmās izmaksas",IF('12a+c+n'!$Q46="A",'12a+c+n'!L46,0),0)</f>
        <v>0</v>
      </c>
      <c r="M46" s="116">
        <f>IF($C$4="Attiecināmās izmaksas",IF('12a+c+n'!$Q46="A",'12a+c+n'!M46,0),0)</f>
        <v>0</v>
      </c>
      <c r="N46" s="116">
        <f>IF($C$4="Attiecināmās izmaksas",IF('12a+c+n'!$Q46="A",'12a+c+n'!N46,0),0)</f>
        <v>0</v>
      </c>
      <c r="O46" s="116">
        <f>IF($C$4="Attiecināmās izmaksas",IF('12a+c+n'!$Q46="A",'12a+c+n'!O46,0),0)</f>
        <v>0</v>
      </c>
      <c r="P46" s="117">
        <f>IF($C$4="Attiecināmās izmaksas",IF('12a+c+n'!$Q46="A",'12a+c+n'!P46,0),0)</f>
        <v>0</v>
      </c>
    </row>
    <row r="47" spans="1:16" ht="22.5" x14ac:dyDescent="0.2">
      <c r="A47" s="51">
        <f>IF(P47=0,0,IF(COUNTBLANK(P47)=1,0,COUNTA($P$14:P47)))</f>
        <v>0</v>
      </c>
      <c r="B47" s="24" t="str">
        <f>IF($C$4="Attiecināmās izmaksas",IF('12a+c+n'!$Q47="A",'12a+c+n'!B47,0),0)</f>
        <v>14-00000</v>
      </c>
      <c r="C47" s="24" t="str">
        <f>IF($C$4="Attiecināmās izmaksas",IF('12a+c+n'!$Q47="A",'12a+c+n'!C47,0),0)</f>
        <v>PP-R kausējamā caurule ar veidgabaliem d20</v>
      </c>
      <c r="D47" s="24" t="str">
        <f>IF($C$4="Attiecināmās izmaksas",IF('12a+c+n'!$Q47="A",'12a+c+n'!D47,0),0)</f>
        <v>m</v>
      </c>
      <c r="E47" s="46"/>
      <c r="F47" s="65"/>
      <c r="G47" s="116"/>
      <c r="H47" s="116">
        <f>IF($C$4="Attiecināmās izmaksas",IF('12a+c+n'!$Q47="A",'12a+c+n'!H47,0),0)</f>
        <v>0</v>
      </c>
      <c r="I47" s="116"/>
      <c r="J47" s="116"/>
      <c r="K47" s="117">
        <f>IF($C$4="Attiecināmās izmaksas",IF('12a+c+n'!$Q47="A",'12a+c+n'!K47,0),0)</f>
        <v>0</v>
      </c>
      <c r="L47" s="65">
        <f>IF($C$4="Attiecināmās izmaksas",IF('12a+c+n'!$Q47="A",'12a+c+n'!L47,0),0)</f>
        <v>0</v>
      </c>
      <c r="M47" s="116">
        <f>IF($C$4="Attiecināmās izmaksas",IF('12a+c+n'!$Q47="A",'12a+c+n'!M47,0),0)</f>
        <v>0</v>
      </c>
      <c r="N47" s="116">
        <f>IF($C$4="Attiecināmās izmaksas",IF('12a+c+n'!$Q47="A",'12a+c+n'!N47,0),0)</f>
        <v>0</v>
      </c>
      <c r="O47" s="116">
        <f>IF($C$4="Attiecināmās izmaksas",IF('12a+c+n'!$Q47="A",'12a+c+n'!O47,0),0)</f>
        <v>0</v>
      </c>
      <c r="P47" s="117">
        <f>IF($C$4="Attiecināmās izmaksas",IF('12a+c+n'!$Q47="A",'12a+c+n'!P47,0),0)</f>
        <v>0</v>
      </c>
    </row>
    <row r="48" spans="1:16" ht="22.5" x14ac:dyDescent="0.2">
      <c r="A48" s="51">
        <f>IF(P48=0,0,IF(COUNTBLANK(P48)=1,0,COUNTA($P$14:P48)))</f>
        <v>0</v>
      </c>
      <c r="B48" s="24" t="str">
        <f>IF($C$4="Attiecināmās izmaksas",IF('12a+c+n'!$Q48="A",'12a+c+n'!B48,0),0)</f>
        <v>14-00000</v>
      </c>
      <c r="C48" s="24" t="str">
        <f>IF($C$4="Attiecināmās izmaksas",IF('12a+c+n'!$Q48="A",'12a+c+n'!C48,0),0)</f>
        <v>PP-R kausējamā caurule ar veidgabaliem d15</v>
      </c>
      <c r="D48" s="24" t="str">
        <f>IF($C$4="Attiecināmās izmaksas",IF('12a+c+n'!$Q48="A",'12a+c+n'!D48,0),0)</f>
        <v>m</v>
      </c>
      <c r="E48" s="46"/>
      <c r="F48" s="65"/>
      <c r="G48" s="116"/>
      <c r="H48" s="116">
        <f>IF($C$4="Attiecināmās izmaksas",IF('12a+c+n'!$Q48="A",'12a+c+n'!H48,0),0)</f>
        <v>0</v>
      </c>
      <c r="I48" s="116"/>
      <c r="J48" s="116"/>
      <c r="K48" s="117">
        <f>IF($C$4="Attiecināmās izmaksas",IF('12a+c+n'!$Q48="A",'12a+c+n'!K48,0),0)</f>
        <v>0</v>
      </c>
      <c r="L48" s="65">
        <f>IF($C$4="Attiecināmās izmaksas",IF('12a+c+n'!$Q48="A",'12a+c+n'!L48,0),0)</f>
        <v>0</v>
      </c>
      <c r="M48" s="116">
        <f>IF($C$4="Attiecināmās izmaksas",IF('12a+c+n'!$Q48="A",'12a+c+n'!M48,0),0)</f>
        <v>0</v>
      </c>
      <c r="N48" s="116">
        <f>IF($C$4="Attiecināmās izmaksas",IF('12a+c+n'!$Q48="A",'12a+c+n'!N48,0),0)</f>
        <v>0</v>
      </c>
      <c r="O48" s="116">
        <f>IF($C$4="Attiecināmās izmaksas",IF('12a+c+n'!$Q48="A",'12a+c+n'!O48,0),0)</f>
        <v>0</v>
      </c>
      <c r="P48" s="117">
        <f>IF($C$4="Attiecināmās izmaksas",IF('12a+c+n'!$Q48="A",'12a+c+n'!P48,0),0)</f>
        <v>0</v>
      </c>
    </row>
    <row r="49" spans="1:16" ht="33.75" x14ac:dyDescent="0.2">
      <c r="A49" s="51">
        <f>IF(P49=0,0,IF(COUNTBLANK(P49)=1,0,COUNTA($P$14:P49)))</f>
        <v>0</v>
      </c>
      <c r="B49" s="24" t="str">
        <f>IF($C$4="Attiecināmās izmaksas",IF('12a+c+n'!$Q49="A",'12a+c+n'!B49,0),0)</f>
        <v>14-00000</v>
      </c>
      <c r="C49" s="24" t="str">
        <f>IF($C$4="Attiecināmās izmaksas",IF('12a+c+n'!$Q49="A",'12a+c+n'!C49,0),0)</f>
        <v>Siltumizolācija b=30mm λ=0.037 (pie temperatūras 50oC) karstajam ūdensvadam un cirkulācijas ūdensvadam         d50</v>
      </c>
      <c r="D49" s="24" t="str">
        <f>IF($C$4="Attiecināmās izmaksas",IF('12a+c+n'!$Q49="A",'12a+c+n'!D49,0),0)</f>
        <v>m</v>
      </c>
      <c r="E49" s="46"/>
      <c r="F49" s="65"/>
      <c r="G49" s="116"/>
      <c r="H49" s="116">
        <f>IF($C$4="Attiecināmās izmaksas",IF('12a+c+n'!$Q49="A",'12a+c+n'!H49,0),0)</f>
        <v>0</v>
      </c>
      <c r="I49" s="116"/>
      <c r="J49" s="116"/>
      <c r="K49" s="117">
        <f>IF($C$4="Attiecināmās izmaksas",IF('12a+c+n'!$Q49="A",'12a+c+n'!K49,0),0)</f>
        <v>0</v>
      </c>
      <c r="L49" s="65">
        <f>IF($C$4="Attiecināmās izmaksas",IF('12a+c+n'!$Q49="A",'12a+c+n'!L49,0),0)</f>
        <v>0</v>
      </c>
      <c r="M49" s="116">
        <f>IF($C$4="Attiecināmās izmaksas",IF('12a+c+n'!$Q49="A",'12a+c+n'!M49,0),0)</f>
        <v>0</v>
      </c>
      <c r="N49" s="116">
        <f>IF($C$4="Attiecināmās izmaksas",IF('12a+c+n'!$Q49="A",'12a+c+n'!N49,0),0)</f>
        <v>0</v>
      </c>
      <c r="O49" s="116">
        <f>IF($C$4="Attiecināmās izmaksas",IF('12a+c+n'!$Q49="A",'12a+c+n'!O49,0),0)</f>
        <v>0</v>
      </c>
      <c r="P49" s="117">
        <f>IF($C$4="Attiecināmās izmaksas",IF('12a+c+n'!$Q49="A",'12a+c+n'!P49,0),0)</f>
        <v>0</v>
      </c>
    </row>
    <row r="50" spans="1:16" ht="33.75" x14ac:dyDescent="0.2">
      <c r="A50" s="51">
        <f>IF(P50=0,0,IF(COUNTBLANK(P50)=1,0,COUNTA($P$14:P50)))</f>
        <v>0</v>
      </c>
      <c r="B50" s="24" t="str">
        <f>IF($C$4="Attiecināmās izmaksas",IF('12a+c+n'!$Q50="A",'12a+c+n'!B50,0),0)</f>
        <v>14-00000</v>
      </c>
      <c r="C50" s="24" t="str">
        <f>IF($C$4="Attiecināmās izmaksas",IF('12a+c+n'!$Q50="A",'12a+c+n'!C50,0),0)</f>
        <v>Siltumizolācija b=30mm λ=0.037 (pie temperatūras 50oC) karstajam ūdensvadam un cirkulācijas ūdensvadam         d40</v>
      </c>
      <c r="D50" s="24" t="str">
        <f>IF($C$4="Attiecināmās izmaksas",IF('12a+c+n'!$Q50="A",'12a+c+n'!D50,0),0)</f>
        <v>m</v>
      </c>
      <c r="E50" s="46"/>
      <c r="F50" s="65"/>
      <c r="G50" s="116"/>
      <c r="H50" s="116">
        <f>IF($C$4="Attiecināmās izmaksas",IF('12a+c+n'!$Q50="A",'12a+c+n'!H50,0),0)</f>
        <v>0</v>
      </c>
      <c r="I50" s="116"/>
      <c r="J50" s="116"/>
      <c r="K50" s="117">
        <f>IF($C$4="Attiecināmās izmaksas",IF('12a+c+n'!$Q50="A",'12a+c+n'!K50,0),0)</f>
        <v>0</v>
      </c>
      <c r="L50" s="65">
        <f>IF($C$4="Attiecināmās izmaksas",IF('12a+c+n'!$Q50="A",'12a+c+n'!L50,0),0)</f>
        <v>0</v>
      </c>
      <c r="M50" s="116">
        <f>IF($C$4="Attiecināmās izmaksas",IF('12a+c+n'!$Q50="A",'12a+c+n'!M50,0),0)</f>
        <v>0</v>
      </c>
      <c r="N50" s="116">
        <f>IF($C$4="Attiecināmās izmaksas",IF('12a+c+n'!$Q50="A",'12a+c+n'!N50,0),0)</f>
        <v>0</v>
      </c>
      <c r="O50" s="116">
        <f>IF($C$4="Attiecināmās izmaksas",IF('12a+c+n'!$Q50="A",'12a+c+n'!O50,0),0)</f>
        <v>0</v>
      </c>
      <c r="P50" s="117">
        <f>IF($C$4="Attiecināmās izmaksas",IF('12a+c+n'!$Q50="A",'12a+c+n'!P50,0),0)</f>
        <v>0</v>
      </c>
    </row>
    <row r="51" spans="1:16" ht="33.75" x14ac:dyDescent="0.2">
      <c r="A51" s="51">
        <f>IF(P51=0,0,IF(COUNTBLANK(P51)=1,0,COUNTA($P$14:P51)))</f>
        <v>0</v>
      </c>
      <c r="B51" s="24" t="str">
        <f>IF($C$4="Attiecināmās izmaksas",IF('12a+c+n'!$Q51="A",'12a+c+n'!B51,0),0)</f>
        <v>14-00000</v>
      </c>
      <c r="C51" s="24" t="str">
        <f>IF($C$4="Attiecināmās izmaksas",IF('12a+c+n'!$Q51="A",'12a+c+n'!C51,0),0)</f>
        <v>Siltumizolācija b=30mm λ=0.037 (pie temperatūras 50oC) karstajam ūdensvadam un cirkulācijas ūdensvadam         d32</v>
      </c>
      <c r="D51" s="24" t="str">
        <f>IF($C$4="Attiecināmās izmaksas",IF('12a+c+n'!$Q51="A",'12a+c+n'!D51,0),0)</f>
        <v>m</v>
      </c>
      <c r="E51" s="46"/>
      <c r="F51" s="65"/>
      <c r="G51" s="116"/>
      <c r="H51" s="116">
        <f>IF($C$4="Attiecināmās izmaksas",IF('12a+c+n'!$Q51="A",'12a+c+n'!H51,0),0)</f>
        <v>0</v>
      </c>
      <c r="I51" s="116"/>
      <c r="J51" s="116"/>
      <c r="K51" s="117">
        <f>IF($C$4="Attiecināmās izmaksas",IF('12a+c+n'!$Q51="A",'12a+c+n'!K51,0),0)</f>
        <v>0</v>
      </c>
      <c r="L51" s="65">
        <f>IF($C$4="Attiecināmās izmaksas",IF('12a+c+n'!$Q51="A",'12a+c+n'!L51,0),0)</f>
        <v>0</v>
      </c>
      <c r="M51" s="116">
        <f>IF($C$4="Attiecināmās izmaksas",IF('12a+c+n'!$Q51="A",'12a+c+n'!M51,0),0)</f>
        <v>0</v>
      </c>
      <c r="N51" s="116">
        <f>IF($C$4="Attiecināmās izmaksas",IF('12a+c+n'!$Q51="A",'12a+c+n'!N51,0),0)</f>
        <v>0</v>
      </c>
      <c r="O51" s="116">
        <f>IF($C$4="Attiecināmās izmaksas",IF('12a+c+n'!$Q51="A",'12a+c+n'!O51,0),0)</f>
        <v>0</v>
      </c>
      <c r="P51" s="117">
        <f>IF($C$4="Attiecināmās izmaksas",IF('12a+c+n'!$Q51="A",'12a+c+n'!P51,0),0)</f>
        <v>0</v>
      </c>
    </row>
    <row r="52" spans="1:16" ht="33.75" x14ac:dyDescent="0.2">
      <c r="A52" s="51">
        <f>IF(P52=0,0,IF(COUNTBLANK(P52)=1,0,COUNTA($P$14:P52)))</f>
        <v>0</v>
      </c>
      <c r="B52" s="24" t="str">
        <f>IF($C$4="Attiecināmās izmaksas",IF('12a+c+n'!$Q52="A",'12a+c+n'!B52,0),0)</f>
        <v>14-00000</v>
      </c>
      <c r="C52" s="24" t="str">
        <f>IF($C$4="Attiecināmās izmaksas",IF('12a+c+n'!$Q52="A",'12a+c+n'!C52,0),0)</f>
        <v>Siltumizolācija b=30mm λ=0.037 (pie temperatūras 50oC) karstajam ūdensvadam un cirkulācijas ūdensvadam         d25</v>
      </c>
      <c r="D52" s="24" t="str">
        <f>IF($C$4="Attiecināmās izmaksas",IF('12a+c+n'!$Q52="A",'12a+c+n'!D52,0),0)</f>
        <v>m</v>
      </c>
      <c r="E52" s="46"/>
      <c r="F52" s="65"/>
      <c r="G52" s="116"/>
      <c r="H52" s="116">
        <f>IF($C$4="Attiecināmās izmaksas",IF('12a+c+n'!$Q52="A",'12a+c+n'!H52,0),0)</f>
        <v>0</v>
      </c>
      <c r="I52" s="116"/>
      <c r="J52" s="116"/>
      <c r="K52" s="117">
        <f>IF($C$4="Attiecināmās izmaksas",IF('12a+c+n'!$Q52="A",'12a+c+n'!K52,0),0)</f>
        <v>0</v>
      </c>
      <c r="L52" s="65">
        <f>IF($C$4="Attiecināmās izmaksas",IF('12a+c+n'!$Q52="A",'12a+c+n'!L52,0),0)</f>
        <v>0</v>
      </c>
      <c r="M52" s="116">
        <f>IF($C$4="Attiecināmās izmaksas",IF('12a+c+n'!$Q52="A",'12a+c+n'!M52,0),0)</f>
        <v>0</v>
      </c>
      <c r="N52" s="116">
        <f>IF($C$4="Attiecināmās izmaksas",IF('12a+c+n'!$Q52="A",'12a+c+n'!N52,0),0)</f>
        <v>0</v>
      </c>
      <c r="O52" s="116">
        <f>IF($C$4="Attiecināmās izmaksas",IF('12a+c+n'!$Q52="A",'12a+c+n'!O52,0),0)</f>
        <v>0</v>
      </c>
      <c r="P52" s="117">
        <f>IF($C$4="Attiecināmās izmaksas",IF('12a+c+n'!$Q52="A",'12a+c+n'!P52,0),0)</f>
        <v>0</v>
      </c>
    </row>
    <row r="53" spans="1:16" ht="33.75" x14ac:dyDescent="0.2">
      <c r="A53" s="51">
        <f>IF(P53=0,0,IF(COUNTBLANK(P53)=1,0,COUNTA($P$14:P53)))</f>
        <v>0</v>
      </c>
      <c r="B53" s="24" t="str">
        <f>IF($C$4="Attiecināmās izmaksas",IF('12a+c+n'!$Q53="A",'12a+c+n'!B53,0),0)</f>
        <v>14-00000</v>
      </c>
      <c r="C53" s="24" t="str">
        <f>IF($C$4="Attiecināmās izmaksas",IF('12a+c+n'!$Q53="A",'12a+c+n'!C53,0),0)</f>
        <v>Siltumizolācija b=30mm λ=0.037 (pie temperatūras 50oC) karstajam ūdensvadam un cirkulācijas ūdensvadam         d20</v>
      </c>
      <c r="D53" s="24" t="str">
        <f>IF($C$4="Attiecināmās izmaksas",IF('12a+c+n'!$Q53="A",'12a+c+n'!D53,0),0)</f>
        <v>m</v>
      </c>
      <c r="E53" s="46"/>
      <c r="F53" s="65"/>
      <c r="G53" s="116"/>
      <c r="H53" s="116">
        <f>IF($C$4="Attiecināmās izmaksas",IF('12a+c+n'!$Q53="A",'12a+c+n'!H53,0),0)</f>
        <v>0</v>
      </c>
      <c r="I53" s="116"/>
      <c r="J53" s="116"/>
      <c r="K53" s="117">
        <f>IF($C$4="Attiecināmās izmaksas",IF('12a+c+n'!$Q53="A",'12a+c+n'!K53,0),0)</f>
        <v>0</v>
      </c>
      <c r="L53" s="65">
        <f>IF($C$4="Attiecināmās izmaksas",IF('12a+c+n'!$Q53="A",'12a+c+n'!L53,0),0)</f>
        <v>0</v>
      </c>
      <c r="M53" s="116">
        <f>IF($C$4="Attiecināmās izmaksas",IF('12a+c+n'!$Q53="A",'12a+c+n'!M53,0),0)</f>
        <v>0</v>
      </c>
      <c r="N53" s="116">
        <f>IF($C$4="Attiecināmās izmaksas",IF('12a+c+n'!$Q53="A",'12a+c+n'!N53,0),0)</f>
        <v>0</v>
      </c>
      <c r="O53" s="116">
        <f>IF($C$4="Attiecināmās izmaksas",IF('12a+c+n'!$Q53="A",'12a+c+n'!O53,0),0)</f>
        <v>0</v>
      </c>
      <c r="P53" s="117">
        <f>IF($C$4="Attiecināmās izmaksas",IF('12a+c+n'!$Q53="A",'12a+c+n'!P53,0),0)</f>
        <v>0</v>
      </c>
    </row>
    <row r="54" spans="1:16" ht="33.75" x14ac:dyDescent="0.2">
      <c r="A54" s="51">
        <f>IF(P54=0,0,IF(COUNTBLANK(P54)=1,0,COUNTA($P$14:P54)))</f>
        <v>0</v>
      </c>
      <c r="B54" s="24" t="str">
        <f>IF($C$4="Attiecināmās izmaksas",IF('12a+c+n'!$Q54="A",'12a+c+n'!B54,0),0)</f>
        <v>14-00000</v>
      </c>
      <c r="C54" s="24" t="str">
        <f>IF($C$4="Attiecināmās izmaksas",IF('12a+c+n'!$Q54="A",'12a+c+n'!C54,0),0)</f>
        <v>Siltumizolācija b=30mm λ=0.037 (pie temperatūras 50oC) karstajam ūdensvadam un cirkulācijas ūdensvadam         d25</v>
      </c>
      <c r="D54" s="24" t="str">
        <f>IF($C$4="Attiecināmās izmaksas",IF('12a+c+n'!$Q54="A",'12a+c+n'!D54,0),0)</f>
        <v>m</v>
      </c>
      <c r="E54" s="46"/>
      <c r="F54" s="65"/>
      <c r="G54" s="116"/>
      <c r="H54" s="116">
        <f>IF($C$4="Attiecināmās izmaksas",IF('12a+c+n'!$Q54="A",'12a+c+n'!H54,0),0)</f>
        <v>0</v>
      </c>
      <c r="I54" s="116"/>
      <c r="J54" s="116"/>
      <c r="K54" s="117">
        <f>IF($C$4="Attiecināmās izmaksas",IF('12a+c+n'!$Q54="A",'12a+c+n'!K54,0),0)</f>
        <v>0</v>
      </c>
      <c r="L54" s="65">
        <f>IF($C$4="Attiecināmās izmaksas",IF('12a+c+n'!$Q54="A",'12a+c+n'!L54,0),0)</f>
        <v>0</v>
      </c>
      <c r="M54" s="116">
        <f>IF($C$4="Attiecināmās izmaksas",IF('12a+c+n'!$Q54="A",'12a+c+n'!M54,0),0)</f>
        <v>0</v>
      </c>
      <c r="N54" s="116">
        <f>IF($C$4="Attiecināmās izmaksas",IF('12a+c+n'!$Q54="A",'12a+c+n'!N54,0),0)</f>
        <v>0</v>
      </c>
      <c r="O54" s="116">
        <f>IF($C$4="Attiecināmās izmaksas",IF('12a+c+n'!$Q54="A",'12a+c+n'!O54,0),0)</f>
        <v>0</v>
      </c>
      <c r="P54" s="117">
        <f>IF($C$4="Attiecināmās izmaksas",IF('12a+c+n'!$Q54="A",'12a+c+n'!P54,0),0)</f>
        <v>0</v>
      </c>
    </row>
    <row r="55" spans="1:16" ht="22.5" x14ac:dyDescent="0.2">
      <c r="A55" s="51">
        <f>IF(P55=0,0,IF(COUNTBLANK(P55)=1,0,COUNTA($P$14:P55)))</f>
        <v>0</v>
      </c>
      <c r="B55" s="24" t="str">
        <f>IF($C$4="Attiecināmās izmaksas",IF('12a+c+n'!$Q55="A",'12a+c+n'!B55,0),0)</f>
        <v>14-00000</v>
      </c>
      <c r="C55" s="24" t="str">
        <f>IF($C$4="Attiecināmās izmaksas",IF('12a+c+n'!$Q55="A",'12a+c+n'!C55,0),0)</f>
        <v>Noslēgvārsts dn50</v>
      </c>
      <c r="D55" s="24" t="str">
        <f>IF($C$4="Attiecināmās izmaksas",IF('12a+c+n'!$Q55="A",'12a+c+n'!D55,0),0)</f>
        <v>gb</v>
      </c>
      <c r="E55" s="46"/>
      <c r="F55" s="65"/>
      <c r="G55" s="116"/>
      <c r="H55" s="116">
        <f>IF($C$4="Attiecināmās izmaksas",IF('12a+c+n'!$Q55="A",'12a+c+n'!H55,0),0)</f>
        <v>0</v>
      </c>
      <c r="I55" s="116"/>
      <c r="J55" s="116"/>
      <c r="K55" s="117">
        <f>IF($C$4="Attiecināmās izmaksas",IF('12a+c+n'!$Q55="A",'12a+c+n'!K55,0),0)</f>
        <v>0</v>
      </c>
      <c r="L55" s="65">
        <f>IF($C$4="Attiecināmās izmaksas",IF('12a+c+n'!$Q55="A",'12a+c+n'!L55,0),0)</f>
        <v>0</v>
      </c>
      <c r="M55" s="116">
        <f>IF($C$4="Attiecināmās izmaksas",IF('12a+c+n'!$Q55="A",'12a+c+n'!M55,0),0)</f>
        <v>0</v>
      </c>
      <c r="N55" s="116">
        <f>IF($C$4="Attiecināmās izmaksas",IF('12a+c+n'!$Q55="A",'12a+c+n'!N55,0),0)</f>
        <v>0</v>
      </c>
      <c r="O55" s="116">
        <f>IF($C$4="Attiecināmās izmaksas",IF('12a+c+n'!$Q55="A",'12a+c+n'!O55,0),0)</f>
        <v>0</v>
      </c>
      <c r="P55" s="117">
        <f>IF($C$4="Attiecināmās izmaksas",IF('12a+c+n'!$Q55="A",'12a+c+n'!P55,0),0)</f>
        <v>0</v>
      </c>
    </row>
    <row r="56" spans="1:16" ht="22.5" x14ac:dyDescent="0.2">
      <c r="A56" s="51">
        <f>IF(P56=0,0,IF(COUNTBLANK(P56)=1,0,COUNTA($P$14:P56)))</f>
        <v>0</v>
      </c>
      <c r="B56" s="24" t="str">
        <f>IF($C$4="Attiecināmās izmaksas",IF('12a+c+n'!$Q56="A",'12a+c+n'!B56,0),0)</f>
        <v>14-00000</v>
      </c>
      <c r="C56" s="24" t="str">
        <f>IF($C$4="Attiecināmās izmaksas",IF('12a+c+n'!$Q56="A",'12a+c+n'!C56,0),0)</f>
        <v>Pretvārsts dn50</v>
      </c>
      <c r="D56" s="24" t="str">
        <f>IF($C$4="Attiecināmās izmaksas",IF('12a+c+n'!$Q56="A",'12a+c+n'!D56,0),0)</f>
        <v>gb</v>
      </c>
      <c r="E56" s="46"/>
      <c r="F56" s="65"/>
      <c r="G56" s="116"/>
      <c r="H56" s="116">
        <f>IF($C$4="Attiecināmās izmaksas",IF('12a+c+n'!$Q56="A",'12a+c+n'!H56,0),0)</f>
        <v>0</v>
      </c>
      <c r="I56" s="116"/>
      <c r="J56" s="116"/>
      <c r="K56" s="117">
        <f>IF($C$4="Attiecināmās izmaksas",IF('12a+c+n'!$Q56="A",'12a+c+n'!K56,0),0)</f>
        <v>0</v>
      </c>
      <c r="L56" s="65">
        <f>IF($C$4="Attiecināmās izmaksas",IF('12a+c+n'!$Q56="A",'12a+c+n'!L56,0),0)</f>
        <v>0</v>
      </c>
      <c r="M56" s="116">
        <f>IF($C$4="Attiecināmās izmaksas",IF('12a+c+n'!$Q56="A",'12a+c+n'!M56,0),0)</f>
        <v>0</v>
      </c>
      <c r="N56" s="116">
        <f>IF($C$4="Attiecināmās izmaksas",IF('12a+c+n'!$Q56="A",'12a+c+n'!N56,0),0)</f>
        <v>0</v>
      </c>
      <c r="O56" s="116">
        <f>IF($C$4="Attiecināmās izmaksas",IF('12a+c+n'!$Q56="A",'12a+c+n'!O56,0),0)</f>
        <v>0</v>
      </c>
      <c r="P56" s="117">
        <f>IF($C$4="Attiecināmās izmaksas",IF('12a+c+n'!$Q56="A",'12a+c+n'!P56,0),0)</f>
        <v>0</v>
      </c>
    </row>
    <row r="57" spans="1:16" ht="22.5" x14ac:dyDescent="0.2">
      <c r="A57" s="51">
        <f>IF(P57=0,0,IF(COUNTBLANK(P57)=1,0,COUNTA($P$14:P57)))</f>
        <v>0</v>
      </c>
      <c r="B57" s="24" t="str">
        <f>IF($C$4="Attiecināmās izmaksas",IF('12a+c+n'!$Q57="A",'12a+c+n'!B57,0),0)</f>
        <v>14-00000</v>
      </c>
      <c r="C57" s="24" t="str">
        <f>IF($C$4="Attiecināmās izmaksas",IF('12a+c+n'!$Q57="A",'12a+c+n'!C57,0),0)</f>
        <v>Tukšošanas vārsti dn15</v>
      </c>
      <c r="D57" s="24" t="str">
        <f>IF($C$4="Attiecināmās izmaksas",IF('12a+c+n'!$Q57="A",'12a+c+n'!D57,0),0)</f>
        <v>gb</v>
      </c>
      <c r="E57" s="46"/>
      <c r="F57" s="65"/>
      <c r="G57" s="116"/>
      <c r="H57" s="116">
        <f>IF($C$4="Attiecināmās izmaksas",IF('12a+c+n'!$Q57="A",'12a+c+n'!H57,0),0)</f>
        <v>0</v>
      </c>
      <c r="I57" s="116"/>
      <c r="J57" s="116"/>
      <c r="K57" s="117">
        <f>IF($C$4="Attiecināmās izmaksas",IF('12a+c+n'!$Q57="A",'12a+c+n'!K57,0),0)</f>
        <v>0</v>
      </c>
      <c r="L57" s="65">
        <f>IF($C$4="Attiecināmās izmaksas",IF('12a+c+n'!$Q57="A",'12a+c+n'!L57,0),0)</f>
        <v>0</v>
      </c>
      <c r="M57" s="116">
        <f>IF($C$4="Attiecināmās izmaksas",IF('12a+c+n'!$Q57="A",'12a+c+n'!M57,0),0)</f>
        <v>0</v>
      </c>
      <c r="N57" s="116">
        <f>IF($C$4="Attiecināmās izmaksas",IF('12a+c+n'!$Q57="A",'12a+c+n'!N57,0),0)</f>
        <v>0</v>
      </c>
      <c r="O57" s="116">
        <f>IF($C$4="Attiecināmās izmaksas",IF('12a+c+n'!$Q57="A",'12a+c+n'!O57,0),0)</f>
        <v>0</v>
      </c>
      <c r="P57" s="117">
        <f>IF($C$4="Attiecināmās izmaksas",IF('12a+c+n'!$Q57="A",'12a+c+n'!P57,0),0)</f>
        <v>0</v>
      </c>
    </row>
    <row r="58" spans="1:16" ht="22.5" x14ac:dyDescent="0.2">
      <c r="A58" s="51">
        <f>IF(P58=0,0,IF(COUNTBLANK(P58)=1,0,COUNTA($P$14:P58)))</f>
        <v>0</v>
      </c>
      <c r="B58" s="24" t="str">
        <f>IF($C$4="Attiecināmās izmaksas",IF('12a+c+n'!$Q58="A",'12a+c+n'!B58,0),0)</f>
        <v>14-00000</v>
      </c>
      <c r="C58" s="24" t="str">
        <f>IF($C$4="Attiecināmās izmaksas",IF('12a+c+n'!$Q58="A",'12a+c+n'!C58,0),0)</f>
        <v>Atgaisotājs dn15</v>
      </c>
      <c r="D58" s="24" t="str">
        <f>IF($C$4="Attiecināmās izmaksas",IF('12a+c+n'!$Q58="A",'12a+c+n'!D58,0),0)</f>
        <v>gb</v>
      </c>
      <c r="E58" s="46"/>
      <c r="F58" s="65"/>
      <c r="G58" s="116"/>
      <c r="H58" s="116">
        <f>IF($C$4="Attiecināmās izmaksas",IF('12a+c+n'!$Q58="A",'12a+c+n'!H58,0),0)</f>
        <v>0</v>
      </c>
      <c r="I58" s="116"/>
      <c r="J58" s="116"/>
      <c r="K58" s="117">
        <f>IF($C$4="Attiecināmās izmaksas",IF('12a+c+n'!$Q58="A",'12a+c+n'!K58,0),0)</f>
        <v>0</v>
      </c>
      <c r="L58" s="65">
        <f>IF($C$4="Attiecināmās izmaksas",IF('12a+c+n'!$Q58="A",'12a+c+n'!L58,0),0)</f>
        <v>0</v>
      </c>
      <c r="M58" s="116">
        <f>IF($C$4="Attiecināmās izmaksas",IF('12a+c+n'!$Q58="A",'12a+c+n'!M58,0),0)</f>
        <v>0</v>
      </c>
      <c r="N58" s="116">
        <f>IF($C$4="Attiecināmās izmaksas",IF('12a+c+n'!$Q58="A",'12a+c+n'!N58,0),0)</f>
        <v>0</v>
      </c>
      <c r="O58" s="116">
        <f>IF($C$4="Attiecināmās izmaksas",IF('12a+c+n'!$Q58="A",'12a+c+n'!O58,0),0)</f>
        <v>0</v>
      </c>
      <c r="P58" s="117">
        <f>IF($C$4="Attiecināmās izmaksas",IF('12a+c+n'!$Q58="A",'12a+c+n'!P58,0),0)</f>
        <v>0</v>
      </c>
    </row>
    <row r="59" spans="1:16" ht="22.5" x14ac:dyDescent="0.2">
      <c r="A59" s="51">
        <f>IF(P59=0,0,IF(COUNTBLANK(P59)=1,0,COUNTA($P$14:P59)))</f>
        <v>0</v>
      </c>
      <c r="B59" s="24" t="str">
        <f>IF($C$4="Attiecināmās izmaksas",IF('12a+c+n'!$Q59="A",'12a+c+n'!B59,0),0)</f>
        <v>14-00000</v>
      </c>
      <c r="C59" s="24" t="str">
        <f>IF($C$4="Attiecināmās izmaksas",IF('12a+c+n'!$Q59="A",'12a+c+n'!C59,0),0)</f>
        <v>Cauruļvadu hidrauliskā pārbaude</v>
      </c>
      <c r="D59" s="24" t="str">
        <f>IF($C$4="Attiecināmās izmaksas",IF('12a+c+n'!$Q59="A",'12a+c+n'!D59,0),0)</f>
        <v>kompl.</v>
      </c>
      <c r="E59" s="46"/>
      <c r="F59" s="65"/>
      <c r="G59" s="116"/>
      <c r="H59" s="116">
        <f>IF($C$4="Attiecināmās izmaksas",IF('12a+c+n'!$Q59="A",'12a+c+n'!H59,0),0)</f>
        <v>0</v>
      </c>
      <c r="I59" s="116"/>
      <c r="J59" s="116"/>
      <c r="K59" s="117">
        <f>IF($C$4="Attiecināmās izmaksas",IF('12a+c+n'!$Q59="A",'12a+c+n'!K59,0),0)</f>
        <v>0</v>
      </c>
      <c r="L59" s="65">
        <f>IF($C$4="Attiecināmās izmaksas",IF('12a+c+n'!$Q59="A",'12a+c+n'!L59,0),0)</f>
        <v>0</v>
      </c>
      <c r="M59" s="116">
        <f>IF($C$4="Attiecināmās izmaksas",IF('12a+c+n'!$Q59="A",'12a+c+n'!M59,0),0)</f>
        <v>0</v>
      </c>
      <c r="N59" s="116">
        <f>IF($C$4="Attiecināmās izmaksas",IF('12a+c+n'!$Q59="A",'12a+c+n'!N59,0),0)</f>
        <v>0</v>
      </c>
      <c r="O59" s="116">
        <f>IF($C$4="Attiecināmās izmaksas",IF('12a+c+n'!$Q59="A",'12a+c+n'!O59,0),0)</f>
        <v>0</v>
      </c>
      <c r="P59" s="117">
        <f>IF($C$4="Attiecināmās izmaksas",IF('12a+c+n'!$Q59="A",'12a+c+n'!P59,0),0)</f>
        <v>0</v>
      </c>
    </row>
    <row r="60" spans="1:16" ht="22.5" x14ac:dyDescent="0.2">
      <c r="A60" s="51">
        <f>IF(P60=0,0,IF(COUNTBLANK(P60)=1,0,COUNTA($P$14:P60)))</f>
        <v>0</v>
      </c>
      <c r="B60" s="24" t="str">
        <f>IF($C$4="Attiecināmās izmaksas",IF('12a+c+n'!$Q60="A",'12a+c+n'!B60,0),0)</f>
        <v>14-00000</v>
      </c>
      <c r="C60" s="24" t="str">
        <f>IF($C$4="Attiecināmās izmaksas",IF('12a+c+n'!$Q60="A",'12a+c+n'!C60,0),0)</f>
        <v>Pieslēgums siltummezglam</v>
      </c>
      <c r="D60" s="24" t="str">
        <f>IF($C$4="Attiecināmās izmaksas",IF('12a+c+n'!$Q60="A",'12a+c+n'!D60,0),0)</f>
        <v>kompl.</v>
      </c>
      <c r="E60" s="46"/>
      <c r="F60" s="65"/>
      <c r="G60" s="116"/>
      <c r="H60" s="116">
        <f>IF($C$4="Attiecināmās izmaksas",IF('12a+c+n'!$Q60="A",'12a+c+n'!H60,0),0)</f>
        <v>0</v>
      </c>
      <c r="I60" s="116"/>
      <c r="J60" s="116"/>
      <c r="K60" s="117">
        <f>IF($C$4="Attiecināmās izmaksas",IF('12a+c+n'!$Q60="A",'12a+c+n'!K60,0),0)</f>
        <v>0</v>
      </c>
      <c r="L60" s="65">
        <f>IF($C$4="Attiecināmās izmaksas",IF('12a+c+n'!$Q60="A",'12a+c+n'!L60,0),0)</f>
        <v>0</v>
      </c>
      <c r="M60" s="116">
        <f>IF($C$4="Attiecināmās izmaksas",IF('12a+c+n'!$Q60="A",'12a+c+n'!M60,0),0)</f>
        <v>0</v>
      </c>
      <c r="N60" s="116">
        <f>IF($C$4="Attiecināmās izmaksas",IF('12a+c+n'!$Q60="A",'12a+c+n'!N60,0),0)</f>
        <v>0</v>
      </c>
      <c r="O60" s="116">
        <f>IF($C$4="Attiecināmās izmaksas",IF('12a+c+n'!$Q60="A",'12a+c+n'!O60,0),0)</f>
        <v>0</v>
      </c>
      <c r="P60" s="117">
        <f>IF($C$4="Attiecināmās izmaksas",IF('12a+c+n'!$Q60="A",'12a+c+n'!P60,0),0)</f>
        <v>0</v>
      </c>
    </row>
    <row r="61" spans="1:16" x14ac:dyDescent="0.2">
      <c r="A61" s="51">
        <f>IF(P61=0,0,IF(COUNTBLANK(P61)=1,0,COUNTA($P$14:P61)))</f>
        <v>0</v>
      </c>
      <c r="B61" s="24">
        <f>IF($C$4="Attiecināmās izmaksas",IF('12a+c+n'!$Q61="A",'12a+c+n'!B61,0),0)</f>
        <v>0</v>
      </c>
      <c r="C61" s="24">
        <f>IF($C$4="Attiecināmās izmaksas",IF('12a+c+n'!$Q61="A",'12a+c+n'!C61,0),0)</f>
        <v>0</v>
      </c>
      <c r="D61" s="24">
        <f>IF($C$4="Attiecināmās izmaksas",IF('12a+c+n'!$Q61="A",'12a+c+n'!D61,0),0)</f>
        <v>0</v>
      </c>
      <c r="E61" s="46"/>
      <c r="F61" s="65"/>
      <c r="G61" s="116"/>
      <c r="H61" s="116">
        <f>IF($C$4="Attiecināmās izmaksas",IF('12a+c+n'!$Q61="A",'12a+c+n'!H61,0),0)</f>
        <v>0</v>
      </c>
      <c r="I61" s="116"/>
      <c r="J61" s="116"/>
      <c r="K61" s="117">
        <f>IF($C$4="Attiecināmās izmaksas",IF('12a+c+n'!$Q61="A",'12a+c+n'!K61,0),0)</f>
        <v>0</v>
      </c>
      <c r="L61" s="65">
        <f>IF($C$4="Attiecināmās izmaksas",IF('12a+c+n'!$Q61="A",'12a+c+n'!L61,0),0)</f>
        <v>0</v>
      </c>
      <c r="M61" s="116">
        <f>IF($C$4="Attiecināmās izmaksas",IF('12a+c+n'!$Q61="A",'12a+c+n'!M61,0),0)</f>
        <v>0</v>
      </c>
      <c r="N61" s="116">
        <f>IF($C$4="Attiecināmās izmaksas",IF('12a+c+n'!$Q61="A",'12a+c+n'!N61,0),0)</f>
        <v>0</v>
      </c>
      <c r="O61" s="116">
        <f>IF($C$4="Attiecināmās izmaksas",IF('12a+c+n'!$Q61="A",'12a+c+n'!O61,0),0)</f>
        <v>0</v>
      </c>
      <c r="P61" s="117">
        <f>IF($C$4="Attiecināmās izmaksas",IF('12a+c+n'!$Q61="A",'12a+c+n'!P61,0),0)</f>
        <v>0</v>
      </c>
    </row>
    <row r="62" spans="1:16" ht="22.5" x14ac:dyDescent="0.2">
      <c r="A62" s="51">
        <f>IF(P62=0,0,IF(COUNTBLANK(P62)=1,0,COUNTA($P$14:P62)))</f>
        <v>0</v>
      </c>
      <c r="B62" s="24" t="str">
        <f>IF($C$4="Attiecināmās izmaksas",IF('12a+c+n'!$Q62="A",'12a+c+n'!B62,0),0)</f>
        <v>14-00000</v>
      </c>
      <c r="C62" s="24" t="str">
        <f>IF($C$4="Attiecināmās izmaksas",IF('12a+c+n'!$Q62="A",'12a+c+n'!C62,0),0)</f>
        <v>Karstā ūdens dvieļu žavētājs</v>
      </c>
      <c r="D62" s="24" t="str">
        <f>IF($C$4="Attiecināmās izmaksas",IF('12a+c+n'!$Q62="A",'12a+c+n'!D62,0),0)</f>
        <v>gb</v>
      </c>
      <c r="E62" s="46"/>
      <c r="F62" s="65"/>
      <c r="G62" s="116"/>
      <c r="H62" s="116">
        <f>IF($C$4="Attiecināmās izmaksas",IF('12a+c+n'!$Q62="A",'12a+c+n'!H62,0),0)</f>
        <v>0</v>
      </c>
      <c r="I62" s="116"/>
      <c r="J62" s="116"/>
      <c r="K62" s="117">
        <f>IF($C$4="Attiecināmās izmaksas",IF('12a+c+n'!$Q62="A",'12a+c+n'!K62,0),0)</f>
        <v>0</v>
      </c>
      <c r="L62" s="65">
        <f>IF($C$4="Attiecināmās izmaksas",IF('12a+c+n'!$Q62="A",'12a+c+n'!L62,0),0)</f>
        <v>0</v>
      </c>
      <c r="M62" s="116">
        <f>IF($C$4="Attiecināmās izmaksas",IF('12a+c+n'!$Q62="A",'12a+c+n'!M62,0),0)</f>
        <v>0</v>
      </c>
      <c r="N62" s="116">
        <f>IF($C$4="Attiecināmās izmaksas",IF('12a+c+n'!$Q62="A",'12a+c+n'!N62,0),0)</f>
        <v>0</v>
      </c>
      <c r="O62" s="116">
        <f>IF($C$4="Attiecināmās izmaksas",IF('12a+c+n'!$Q62="A",'12a+c+n'!O62,0),0)</f>
        <v>0</v>
      </c>
      <c r="P62" s="117">
        <f>IF($C$4="Attiecināmās izmaksas",IF('12a+c+n'!$Q62="A",'12a+c+n'!P62,0),0)</f>
        <v>0</v>
      </c>
    </row>
    <row r="63" spans="1:16" ht="22.5" x14ac:dyDescent="0.2">
      <c r="A63" s="51">
        <f>IF(P63=0,0,IF(COUNTBLANK(P63)=1,0,COUNTA($P$14:P63)))</f>
        <v>0</v>
      </c>
      <c r="B63" s="24" t="str">
        <f>IF($C$4="Attiecināmās izmaksas",IF('12a+c+n'!$Q63="A",'12a+c+n'!B63,0),0)</f>
        <v>14-00000</v>
      </c>
      <c r="C63" s="24" t="str">
        <f>IF($C$4="Attiecināmās izmaksas",IF('12a+c+n'!$Q63="A",'12a+c+n'!C63,0),0)</f>
        <v>Esošos apkures dvieļu žāvētāju demontāža</v>
      </c>
      <c r="D63" s="24" t="str">
        <f>IF($C$4="Attiecināmās izmaksas",IF('12a+c+n'!$Q63="A",'12a+c+n'!D63,0),0)</f>
        <v>gb</v>
      </c>
      <c r="E63" s="46"/>
      <c r="F63" s="65"/>
      <c r="G63" s="116"/>
      <c r="H63" s="116">
        <f>IF($C$4="Attiecināmās izmaksas",IF('12a+c+n'!$Q63="A",'12a+c+n'!H63,0),0)</f>
        <v>0</v>
      </c>
      <c r="I63" s="116"/>
      <c r="J63" s="116"/>
      <c r="K63" s="117">
        <f>IF($C$4="Attiecināmās izmaksas",IF('12a+c+n'!$Q63="A",'12a+c+n'!K63,0),0)</f>
        <v>0</v>
      </c>
      <c r="L63" s="65">
        <f>IF($C$4="Attiecināmās izmaksas",IF('12a+c+n'!$Q63="A",'12a+c+n'!L63,0),0)</f>
        <v>0</v>
      </c>
      <c r="M63" s="116">
        <f>IF($C$4="Attiecināmās izmaksas",IF('12a+c+n'!$Q63="A",'12a+c+n'!M63,0),0)</f>
        <v>0</v>
      </c>
      <c r="N63" s="116">
        <f>IF($C$4="Attiecināmās izmaksas",IF('12a+c+n'!$Q63="A",'12a+c+n'!N63,0),0)</f>
        <v>0</v>
      </c>
      <c r="O63" s="116">
        <f>IF($C$4="Attiecināmās izmaksas",IF('12a+c+n'!$Q63="A",'12a+c+n'!O63,0),0)</f>
        <v>0</v>
      </c>
      <c r="P63" s="117">
        <f>IF($C$4="Attiecināmās izmaksas",IF('12a+c+n'!$Q63="A",'12a+c+n'!P63,0),0)</f>
        <v>0</v>
      </c>
    </row>
    <row r="64" spans="1:16" ht="22.5" x14ac:dyDescent="0.2">
      <c r="A64" s="51">
        <f>IF(P64=0,0,IF(COUNTBLANK(P64)=1,0,COUNTA($P$14:P64)))</f>
        <v>0</v>
      </c>
      <c r="B64" s="24" t="str">
        <f>IF($C$4="Attiecināmās izmaksas",IF('12a+c+n'!$Q64="A",'12a+c+n'!B64,0),0)</f>
        <v>14-00000</v>
      </c>
      <c r="C64" s="24" t="str">
        <f>IF($C$4="Attiecināmās izmaksas",IF('12a+c+n'!$Q64="A",'12a+c+n'!C64,0),0)</f>
        <v>PP-R kausējamā caurule ar veidgabaliem d25</v>
      </c>
      <c r="D64" s="24" t="str">
        <f>IF($C$4="Attiecināmās izmaksas",IF('12a+c+n'!$Q64="A",'12a+c+n'!D64,0),0)</f>
        <v>m</v>
      </c>
      <c r="E64" s="46"/>
      <c r="F64" s="65"/>
      <c r="G64" s="116"/>
      <c r="H64" s="116">
        <f>IF($C$4="Attiecināmās izmaksas",IF('12a+c+n'!$Q64="A",'12a+c+n'!H64,0),0)</f>
        <v>0</v>
      </c>
      <c r="I64" s="116"/>
      <c r="J64" s="116"/>
      <c r="K64" s="117">
        <f>IF($C$4="Attiecināmās izmaksas",IF('12a+c+n'!$Q64="A",'12a+c+n'!K64,0),0)</f>
        <v>0</v>
      </c>
      <c r="L64" s="65">
        <f>IF($C$4="Attiecināmās izmaksas",IF('12a+c+n'!$Q64="A",'12a+c+n'!L64,0),0)</f>
        <v>0</v>
      </c>
      <c r="M64" s="116">
        <f>IF($C$4="Attiecināmās izmaksas",IF('12a+c+n'!$Q64="A",'12a+c+n'!M64,0),0)</f>
        <v>0</v>
      </c>
      <c r="N64" s="116">
        <f>IF($C$4="Attiecināmās izmaksas",IF('12a+c+n'!$Q64="A",'12a+c+n'!N64,0),0)</f>
        <v>0</v>
      </c>
      <c r="O64" s="116">
        <f>IF($C$4="Attiecināmās izmaksas",IF('12a+c+n'!$Q64="A",'12a+c+n'!O64,0),0)</f>
        <v>0</v>
      </c>
      <c r="P64" s="117">
        <f>IF($C$4="Attiecināmās izmaksas",IF('12a+c+n'!$Q64="A",'12a+c+n'!P64,0),0)</f>
        <v>0</v>
      </c>
    </row>
    <row r="65" spans="1:16" ht="22.5" x14ac:dyDescent="0.2">
      <c r="A65" s="51">
        <f>IF(P65=0,0,IF(COUNTBLANK(P65)=1,0,COUNTA($P$14:P65)))</f>
        <v>0</v>
      </c>
      <c r="B65" s="24" t="str">
        <f>IF($C$4="Attiecināmās izmaksas",IF('12a+c+n'!$Q65="A",'12a+c+n'!B65,0),0)</f>
        <v>14-00000</v>
      </c>
      <c r="C65" s="24" t="str">
        <f>IF($C$4="Attiecināmās izmaksas",IF('12a+c+n'!$Q65="A",'12a+c+n'!C65,0),0)</f>
        <v>PP-R kausējamā caurule ar veidgabaliem d20</v>
      </c>
      <c r="D65" s="24" t="str">
        <f>IF($C$4="Attiecināmās izmaksas",IF('12a+c+n'!$Q65="A",'12a+c+n'!D65,0),0)</f>
        <v>m</v>
      </c>
      <c r="E65" s="46"/>
      <c r="F65" s="65"/>
      <c r="G65" s="116"/>
      <c r="H65" s="116">
        <f>IF($C$4="Attiecināmās izmaksas",IF('12a+c+n'!$Q65="A",'12a+c+n'!H65,0),0)</f>
        <v>0</v>
      </c>
      <c r="I65" s="116"/>
      <c r="J65" s="116"/>
      <c r="K65" s="117">
        <f>IF($C$4="Attiecināmās izmaksas",IF('12a+c+n'!$Q65="A",'12a+c+n'!K65,0),0)</f>
        <v>0</v>
      </c>
      <c r="L65" s="65">
        <f>IF($C$4="Attiecināmās izmaksas",IF('12a+c+n'!$Q65="A",'12a+c+n'!L65,0),0)</f>
        <v>0</v>
      </c>
      <c r="M65" s="116">
        <f>IF($C$4="Attiecināmās izmaksas",IF('12a+c+n'!$Q65="A",'12a+c+n'!M65,0),0)</f>
        <v>0</v>
      </c>
      <c r="N65" s="116">
        <f>IF($C$4="Attiecināmās izmaksas",IF('12a+c+n'!$Q65="A",'12a+c+n'!N65,0),0)</f>
        <v>0</v>
      </c>
      <c r="O65" s="116">
        <f>IF($C$4="Attiecināmās izmaksas",IF('12a+c+n'!$Q65="A",'12a+c+n'!O65,0),0)</f>
        <v>0</v>
      </c>
      <c r="P65" s="117">
        <f>IF($C$4="Attiecināmās izmaksas",IF('12a+c+n'!$Q65="A",'12a+c+n'!P65,0),0)</f>
        <v>0</v>
      </c>
    </row>
    <row r="66" spans="1:16" ht="22.5" x14ac:dyDescent="0.2">
      <c r="A66" s="51">
        <f>IF(P66=0,0,IF(COUNTBLANK(P66)=1,0,COUNTA($P$14:P66)))</f>
        <v>0</v>
      </c>
      <c r="B66" s="24" t="str">
        <f>IF($C$4="Attiecināmās izmaksas",IF('12a+c+n'!$Q66="A",'12a+c+n'!B66,0),0)</f>
        <v>14-00000</v>
      </c>
      <c r="C66" s="24" t="str">
        <f>IF($C$4="Attiecināmās izmaksas",IF('12a+c+n'!$Q66="A",'12a+c+n'!C66,0),0)</f>
        <v>PP-R kausējamā caurule ar veidgabaliem d15</v>
      </c>
      <c r="D66" s="24" t="str">
        <f>IF($C$4="Attiecināmās izmaksas",IF('12a+c+n'!$Q66="A",'12a+c+n'!D66,0),0)</f>
        <v>m</v>
      </c>
      <c r="E66" s="46"/>
      <c r="F66" s="65"/>
      <c r="G66" s="116"/>
      <c r="H66" s="116">
        <f>IF($C$4="Attiecināmās izmaksas",IF('12a+c+n'!$Q66="A",'12a+c+n'!H66,0),0)</f>
        <v>0</v>
      </c>
      <c r="I66" s="116"/>
      <c r="J66" s="116"/>
      <c r="K66" s="117">
        <f>IF($C$4="Attiecināmās izmaksas",IF('12a+c+n'!$Q66="A",'12a+c+n'!K66,0),0)</f>
        <v>0</v>
      </c>
      <c r="L66" s="65">
        <f>IF($C$4="Attiecināmās izmaksas",IF('12a+c+n'!$Q66="A",'12a+c+n'!L66,0),0)</f>
        <v>0</v>
      </c>
      <c r="M66" s="116">
        <f>IF($C$4="Attiecināmās izmaksas",IF('12a+c+n'!$Q66="A",'12a+c+n'!M66,0),0)</f>
        <v>0</v>
      </c>
      <c r="N66" s="116">
        <f>IF($C$4="Attiecināmās izmaksas",IF('12a+c+n'!$Q66="A",'12a+c+n'!N66,0),0)</f>
        <v>0</v>
      </c>
      <c r="O66" s="116">
        <f>IF($C$4="Attiecināmās izmaksas",IF('12a+c+n'!$Q66="A",'12a+c+n'!O66,0),0)</f>
        <v>0</v>
      </c>
      <c r="P66" s="117">
        <f>IF($C$4="Attiecināmās izmaksas",IF('12a+c+n'!$Q66="A",'12a+c+n'!P66,0),0)</f>
        <v>0</v>
      </c>
    </row>
    <row r="67" spans="1:16" ht="33.75" x14ac:dyDescent="0.2">
      <c r="A67" s="51">
        <f>IF(P67=0,0,IF(COUNTBLANK(P67)=1,0,COUNTA($P$14:P67)))</f>
        <v>0</v>
      </c>
      <c r="B67" s="24" t="str">
        <f>IF($C$4="Attiecināmās izmaksas",IF('12a+c+n'!$Q67="A",'12a+c+n'!B67,0),0)</f>
        <v>14-00000</v>
      </c>
      <c r="C67" s="24" t="str">
        <f>IF($C$4="Attiecināmās izmaksas",IF('12a+c+n'!$Q67="A",'12a+c+n'!C67,0),0)</f>
        <v>Siltumizolācija b=30mm λ=0.037 (pie temperatūras 50oC) karstajam ūdensvadam un cirkulācijas ūdensvadam         d25</v>
      </c>
      <c r="D67" s="24" t="str">
        <f>IF($C$4="Attiecināmās izmaksas",IF('12a+c+n'!$Q67="A",'12a+c+n'!D67,0),0)</f>
        <v>m</v>
      </c>
      <c r="E67" s="46"/>
      <c r="F67" s="65"/>
      <c r="G67" s="116"/>
      <c r="H67" s="116">
        <f>IF($C$4="Attiecināmās izmaksas",IF('12a+c+n'!$Q67="A",'12a+c+n'!H67,0),0)</f>
        <v>0</v>
      </c>
      <c r="I67" s="116"/>
      <c r="J67" s="116"/>
      <c r="K67" s="117">
        <f>IF($C$4="Attiecināmās izmaksas",IF('12a+c+n'!$Q67="A",'12a+c+n'!K67,0),0)</f>
        <v>0</v>
      </c>
      <c r="L67" s="65">
        <f>IF($C$4="Attiecināmās izmaksas",IF('12a+c+n'!$Q67="A",'12a+c+n'!L67,0),0)</f>
        <v>0</v>
      </c>
      <c r="M67" s="116">
        <f>IF($C$4="Attiecināmās izmaksas",IF('12a+c+n'!$Q67="A",'12a+c+n'!M67,0),0)</f>
        <v>0</v>
      </c>
      <c r="N67" s="116">
        <f>IF($C$4="Attiecināmās izmaksas",IF('12a+c+n'!$Q67="A",'12a+c+n'!N67,0),0)</f>
        <v>0</v>
      </c>
      <c r="O67" s="116">
        <f>IF($C$4="Attiecināmās izmaksas",IF('12a+c+n'!$Q67="A",'12a+c+n'!O67,0),0)</f>
        <v>0</v>
      </c>
      <c r="P67" s="117">
        <f>IF($C$4="Attiecināmās izmaksas",IF('12a+c+n'!$Q67="A",'12a+c+n'!P67,0),0)</f>
        <v>0</v>
      </c>
    </row>
    <row r="68" spans="1:16" ht="33.75" x14ac:dyDescent="0.2">
      <c r="A68" s="51">
        <f>IF(P68=0,0,IF(COUNTBLANK(P68)=1,0,COUNTA($P$14:P68)))</f>
        <v>0</v>
      </c>
      <c r="B68" s="24" t="str">
        <f>IF($C$4="Attiecināmās izmaksas",IF('12a+c+n'!$Q68="A",'12a+c+n'!B68,0),0)</f>
        <v>14-00000</v>
      </c>
      <c r="C68" s="24" t="str">
        <f>IF($C$4="Attiecināmās izmaksas",IF('12a+c+n'!$Q68="A",'12a+c+n'!C68,0),0)</f>
        <v>Siltumizolācija b=30mm λ=0.037 (pie temperatūras 50oC) karstajam ūdensvadam un cirkulācijas ūdensvadam         d20</v>
      </c>
      <c r="D68" s="24" t="str">
        <f>IF($C$4="Attiecināmās izmaksas",IF('12a+c+n'!$Q68="A",'12a+c+n'!D68,0),0)</f>
        <v>m</v>
      </c>
      <c r="E68" s="46"/>
      <c r="F68" s="65"/>
      <c r="G68" s="116"/>
      <c r="H68" s="116">
        <f>IF($C$4="Attiecināmās izmaksas",IF('12a+c+n'!$Q68="A",'12a+c+n'!H68,0),0)</f>
        <v>0</v>
      </c>
      <c r="I68" s="116"/>
      <c r="J68" s="116"/>
      <c r="K68" s="117">
        <f>IF($C$4="Attiecināmās izmaksas",IF('12a+c+n'!$Q68="A",'12a+c+n'!K68,0),0)</f>
        <v>0</v>
      </c>
      <c r="L68" s="65">
        <f>IF($C$4="Attiecināmās izmaksas",IF('12a+c+n'!$Q68="A",'12a+c+n'!L68,0),0)</f>
        <v>0</v>
      </c>
      <c r="M68" s="116">
        <f>IF($C$4="Attiecināmās izmaksas",IF('12a+c+n'!$Q68="A",'12a+c+n'!M68,0),0)</f>
        <v>0</v>
      </c>
      <c r="N68" s="116">
        <f>IF($C$4="Attiecināmās izmaksas",IF('12a+c+n'!$Q68="A",'12a+c+n'!N68,0),0)</f>
        <v>0</v>
      </c>
      <c r="O68" s="116">
        <f>IF($C$4="Attiecināmās izmaksas",IF('12a+c+n'!$Q68="A",'12a+c+n'!O68,0),0)</f>
        <v>0</v>
      </c>
      <c r="P68" s="117">
        <f>IF($C$4="Attiecināmās izmaksas",IF('12a+c+n'!$Q68="A",'12a+c+n'!P68,0),0)</f>
        <v>0</v>
      </c>
    </row>
    <row r="69" spans="1:16" ht="33.75" x14ac:dyDescent="0.2">
      <c r="A69" s="51">
        <f>IF(P69=0,0,IF(COUNTBLANK(P69)=1,0,COUNTA($P$14:P69)))</f>
        <v>0</v>
      </c>
      <c r="B69" s="24" t="str">
        <f>IF($C$4="Attiecināmās izmaksas",IF('12a+c+n'!$Q69="A",'12a+c+n'!B69,0),0)</f>
        <v>14-00000</v>
      </c>
      <c r="C69" s="24" t="str">
        <f>IF($C$4="Attiecināmās izmaksas",IF('12a+c+n'!$Q69="A",'12a+c+n'!C69,0),0)</f>
        <v>Siltumizolācija b=30mm λ=0.037 (pie temperatūras 50oC) karstajam ūdensvadam un cirkulācijas ūdensvadam         d15</v>
      </c>
      <c r="D69" s="24" t="str">
        <f>IF($C$4="Attiecināmās izmaksas",IF('12a+c+n'!$Q69="A",'12a+c+n'!D69,0),0)</f>
        <v>m</v>
      </c>
      <c r="E69" s="46"/>
      <c r="F69" s="65"/>
      <c r="G69" s="116"/>
      <c r="H69" s="116">
        <f>IF($C$4="Attiecināmās izmaksas",IF('12a+c+n'!$Q69="A",'12a+c+n'!H69,0),0)</f>
        <v>0</v>
      </c>
      <c r="I69" s="116"/>
      <c r="J69" s="116"/>
      <c r="K69" s="117">
        <f>IF($C$4="Attiecināmās izmaksas",IF('12a+c+n'!$Q69="A",'12a+c+n'!K69,0),0)</f>
        <v>0</v>
      </c>
      <c r="L69" s="65">
        <f>IF($C$4="Attiecināmās izmaksas",IF('12a+c+n'!$Q69="A",'12a+c+n'!L69,0),0)</f>
        <v>0</v>
      </c>
      <c r="M69" s="116">
        <f>IF($C$4="Attiecināmās izmaksas",IF('12a+c+n'!$Q69="A",'12a+c+n'!M69,0),0)</f>
        <v>0</v>
      </c>
      <c r="N69" s="116">
        <f>IF($C$4="Attiecināmās izmaksas",IF('12a+c+n'!$Q69="A",'12a+c+n'!N69,0),0)</f>
        <v>0</v>
      </c>
      <c r="O69" s="116">
        <f>IF($C$4="Attiecināmās izmaksas",IF('12a+c+n'!$Q69="A",'12a+c+n'!O69,0),0)</f>
        <v>0</v>
      </c>
      <c r="P69" s="117">
        <f>IF($C$4="Attiecināmās izmaksas",IF('12a+c+n'!$Q69="A",'12a+c+n'!P69,0),0)</f>
        <v>0</v>
      </c>
    </row>
    <row r="70" spans="1:16" ht="22.5" x14ac:dyDescent="0.2">
      <c r="A70" s="51">
        <f>IF(P70=0,0,IF(COUNTBLANK(P70)=1,0,COUNTA($P$14:P70)))</f>
        <v>0</v>
      </c>
      <c r="B70" s="24" t="str">
        <f>IF($C$4="Attiecināmās izmaksas",IF('12a+c+n'!$Q70="A",'12a+c+n'!B70,0),0)</f>
        <v>14-00000</v>
      </c>
      <c r="C70" s="24" t="str">
        <f>IF($C$4="Attiecināmās izmaksas",IF('12a+c+n'!$Q70="A",'12a+c+n'!C70,0),0)</f>
        <v>Lodveida vārsts dn15</v>
      </c>
      <c r="D70" s="24" t="str">
        <f>IF($C$4="Attiecināmās izmaksas",IF('12a+c+n'!$Q70="A",'12a+c+n'!D70,0),0)</f>
        <v>gb</v>
      </c>
      <c r="E70" s="46"/>
      <c r="F70" s="65"/>
      <c r="G70" s="116"/>
      <c r="H70" s="116">
        <f>IF($C$4="Attiecināmās izmaksas",IF('12a+c+n'!$Q70="A",'12a+c+n'!H70,0),0)</f>
        <v>0</v>
      </c>
      <c r="I70" s="116"/>
      <c r="J70" s="116"/>
      <c r="K70" s="117">
        <f>IF($C$4="Attiecināmās izmaksas",IF('12a+c+n'!$Q70="A",'12a+c+n'!K70,0),0)</f>
        <v>0</v>
      </c>
      <c r="L70" s="65">
        <f>IF($C$4="Attiecināmās izmaksas",IF('12a+c+n'!$Q70="A",'12a+c+n'!L70,0),0)</f>
        <v>0</v>
      </c>
      <c r="M70" s="116">
        <f>IF($C$4="Attiecināmās izmaksas",IF('12a+c+n'!$Q70="A",'12a+c+n'!M70,0),0)</f>
        <v>0</v>
      </c>
      <c r="N70" s="116">
        <f>IF($C$4="Attiecināmās izmaksas",IF('12a+c+n'!$Q70="A",'12a+c+n'!N70,0),0)</f>
        <v>0</v>
      </c>
      <c r="O70" s="116">
        <f>IF($C$4="Attiecināmās izmaksas",IF('12a+c+n'!$Q70="A",'12a+c+n'!O70,0),0)</f>
        <v>0</v>
      </c>
      <c r="P70" s="117">
        <f>IF($C$4="Attiecināmās izmaksas",IF('12a+c+n'!$Q70="A",'12a+c+n'!P70,0),0)</f>
        <v>0</v>
      </c>
    </row>
    <row r="71" spans="1:16" ht="22.5" x14ac:dyDescent="0.2">
      <c r="A71" s="51">
        <f>IF(P71=0,0,IF(COUNTBLANK(P71)=1,0,COUNTA($P$14:P71)))</f>
        <v>0</v>
      </c>
      <c r="B71" s="24" t="str">
        <f>IF($C$4="Attiecināmās izmaksas",IF('12a+c+n'!$Q71="A",'12a+c+n'!B71,0),0)</f>
        <v>14-00000</v>
      </c>
      <c r="C71" s="24" t="str">
        <f>IF($C$4="Attiecināmās izmaksas",IF('12a+c+n'!$Q71="A",'12a+c+n'!C71,0),0)</f>
        <v>Lodveida vārsts dn20</v>
      </c>
      <c r="D71" s="24" t="str">
        <f>IF($C$4="Attiecināmās izmaksas",IF('12a+c+n'!$Q71="A",'12a+c+n'!D71,0),0)</f>
        <v>gb</v>
      </c>
      <c r="E71" s="46"/>
      <c r="F71" s="65"/>
      <c r="G71" s="116"/>
      <c r="H71" s="116">
        <f>IF($C$4="Attiecināmās izmaksas",IF('12a+c+n'!$Q71="A",'12a+c+n'!H71,0),0)</f>
        <v>0</v>
      </c>
      <c r="I71" s="116"/>
      <c r="J71" s="116"/>
      <c r="K71" s="117">
        <f>IF($C$4="Attiecināmās izmaksas",IF('12a+c+n'!$Q71="A",'12a+c+n'!K71,0),0)</f>
        <v>0</v>
      </c>
      <c r="L71" s="65">
        <f>IF($C$4="Attiecināmās izmaksas",IF('12a+c+n'!$Q71="A",'12a+c+n'!L71,0),0)</f>
        <v>0</v>
      </c>
      <c r="M71" s="116">
        <f>IF($C$4="Attiecināmās izmaksas",IF('12a+c+n'!$Q71="A",'12a+c+n'!M71,0),0)</f>
        <v>0</v>
      </c>
      <c r="N71" s="116">
        <f>IF($C$4="Attiecināmās izmaksas",IF('12a+c+n'!$Q71="A",'12a+c+n'!N71,0),0)</f>
        <v>0</v>
      </c>
      <c r="O71" s="116">
        <f>IF($C$4="Attiecināmās izmaksas",IF('12a+c+n'!$Q71="A",'12a+c+n'!O71,0),0)</f>
        <v>0</v>
      </c>
      <c r="P71" s="117">
        <f>IF($C$4="Attiecināmās izmaksas",IF('12a+c+n'!$Q71="A",'12a+c+n'!P71,0),0)</f>
        <v>0</v>
      </c>
    </row>
    <row r="72" spans="1:16" ht="22.5" x14ac:dyDescent="0.2">
      <c r="A72" s="51">
        <f>IF(P72=0,0,IF(COUNTBLANK(P72)=1,0,COUNTA($P$14:P72)))</f>
        <v>0</v>
      </c>
      <c r="B72" s="24" t="str">
        <f>IF($C$4="Attiecināmās izmaksas",IF('12a+c+n'!$Q72="A",'12a+c+n'!B72,0),0)</f>
        <v>14-00000</v>
      </c>
      <c r="C72" s="24" t="str">
        <f>IF($C$4="Attiecināmās izmaksas",IF('12a+c+n'!$Q72="A",'12a+c+n'!C72,0),0)</f>
        <v>Lodveida vārsts dn25</v>
      </c>
      <c r="D72" s="24" t="str">
        <f>IF($C$4="Attiecināmās izmaksas",IF('12a+c+n'!$Q72="A",'12a+c+n'!D72,0),0)</f>
        <v>gb</v>
      </c>
      <c r="E72" s="46"/>
      <c r="F72" s="65"/>
      <c r="G72" s="116"/>
      <c r="H72" s="116">
        <f>IF($C$4="Attiecināmās izmaksas",IF('12a+c+n'!$Q72="A",'12a+c+n'!H72,0),0)</f>
        <v>0</v>
      </c>
      <c r="I72" s="116"/>
      <c r="J72" s="116"/>
      <c r="K72" s="117">
        <f>IF($C$4="Attiecināmās izmaksas",IF('12a+c+n'!$Q72="A",'12a+c+n'!K72,0),0)</f>
        <v>0</v>
      </c>
      <c r="L72" s="65">
        <f>IF($C$4="Attiecināmās izmaksas",IF('12a+c+n'!$Q72="A",'12a+c+n'!L72,0),0)</f>
        <v>0</v>
      </c>
      <c r="M72" s="116">
        <f>IF($C$4="Attiecināmās izmaksas",IF('12a+c+n'!$Q72="A",'12a+c+n'!M72,0),0)</f>
        <v>0</v>
      </c>
      <c r="N72" s="116">
        <f>IF($C$4="Attiecināmās izmaksas",IF('12a+c+n'!$Q72="A",'12a+c+n'!N72,0),0)</f>
        <v>0</v>
      </c>
      <c r="O72" s="116">
        <f>IF($C$4="Attiecināmās izmaksas",IF('12a+c+n'!$Q72="A",'12a+c+n'!O72,0),0)</f>
        <v>0</v>
      </c>
      <c r="P72" s="117">
        <f>IF($C$4="Attiecināmās izmaksas",IF('12a+c+n'!$Q72="A",'12a+c+n'!P72,0),0)</f>
        <v>0</v>
      </c>
    </row>
    <row r="73" spans="1:16" ht="22.5" x14ac:dyDescent="0.2">
      <c r="A73" s="51">
        <f>IF(P73=0,0,IF(COUNTBLANK(P73)=1,0,COUNTA($P$14:P73)))</f>
        <v>0</v>
      </c>
      <c r="B73" s="24" t="str">
        <f>IF($C$4="Attiecināmās izmaksas",IF('12a+c+n'!$Q73="A",'12a+c+n'!B73,0),0)</f>
        <v>14-00000</v>
      </c>
      <c r="C73" s="24" t="str">
        <f>IF($C$4="Attiecināmās izmaksas",IF('12a+c+n'!$Q73="A",'12a+c+n'!C73,0),0)</f>
        <v>Tukšošanas vārsti dn15</v>
      </c>
      <c r="D73" s="24" t="str">
        <f>IF($C$4="Attiecināmās izmaksas",IF('12a+c+n'!$Q73="A",'12a+c+n'!D73,0),0)</f>
        <v>gb</v>
      </c>
      <c r="E73" s="46"/>
      <c r="F73" s="65"/>
      <c r="G73" s="116"/>
      <c r="H73" s="116">
        <f>IF($C$4="Attiecināmās izmaksas",IF('12a+c+n'!$Q73="A",'12a+c+n'!H73,0),0)</f>
        <v>0</v>
      </c>
      <c r="I73" s="116"/>
      <c r="J73" s="116"/>
      <c r="K73" s="117">
        <f>IF($C$4="Attiecināmās izmaksas",IF('12a+c+n'!$Q73="A",'12a+c+n'!K73,0),0)</f>
        <v>0</v>
      </c>
      <c r="L73" s="65">
        <f>IF($C$4="Attiecināmās izmaksas",IF('12a+c+n'!$Q73="A",'12a+c+n'!L73,0),0)</f>
        <v>0</v>
      </c>
      <c r="M73" s="116">
        <f>IF($C$4="Attiecināmās izmaksas",IF('12a+c+n'!$Q73="A",'12a+c+n'!M73,0),0)</f>
        <v>0</v>
      </c>
      <c r="N73" s="116">
        <f>IF($C$4="Attiecināmās izmaksas",IF('12a+c+n'!$Q73="A",'12a+c+n'!N73,0),0)</f>
        <v>0</v>
      </c>
      <c r="O73" s="116">
        <f>IF($C$4="Attiecināmās izmaksas",IF('12a+c+n'!$Q73="A",'12a+c+n'!O73,0),0)</f>
        <v>0</v>
      </c>
      <c r="P73" s="117">
        <f>IF($C$4="Attiecināmās izmaksas",IF('12a+c+n'!$Q73="A",'12a+c+n'!P73,0),0)</f>
        <v>0</v>
      </c>
    </row>
    <row r="74" spans="1:16" ht="22.5" x14ac:dyDescent="0.2">
      <c r="A74" s="51">
        <f>IF(P74=0,0,IF(COUNTBLANK(P74)=1,0,COUNTA($P$14:P74)))</f>
        <v>0</v>
      </c>
      <c r="B74" s="24" t="str">
        <f>IF($C$4="Attiecināmās izmaksas",IF('12a+c+n'!$Q74="A",'12a+c+n'!B74,0),0)</f>
        <v>14-00000</v>
      </c>
      <c r="C74" s="24" t="str">
        <f>IF($C$4="Attiecināmās izmaksas",IF('12a+c+n'!$Q74="A",'12a+c+n'!C74,0),0)</f>
        <v>Balansēšanas vārsts dn15</v>
      </c>
      <c r="D74" s="24" t="str">
        <f>IF($C$4="Attiecināmās izmaksas",IF('12a+c+n'!$Q74="A",'12a+c+n'!D74,0),0)</f>
        <v>gb</v>
      </c>
      <c r="E74" s="46"/>
      <c r="F74" s="65"/>
      <c r="G74" s="116"/>
      <c r="H74" s="116">
        <f>IF($C$4="Attiecināmās izmaksas",IF('12a+c+n'!$Q74="A",'12a+c+n'!H74,0),0)</f>
        <v>0</v>
      </c>
      <c r="I74" s="116"/>
      <c r="J74" s="116"/>
      <c r="K74" s="117">
        <f>IF($C$4="Attiecināmās izmaksas",IF('12a+c+n'!$Q74="A",'12a+c+n'!K74,0),0)</f>
        <v>0</v>
      </c>
      <c r="L74" s="65">
        <f>IF($C$4="Attiecināmās izmaksas",IF('12a+c+n'!$Q74="A",'12a+c+n'!L74,0),0)</f>
        <v>0</v>
      </c>
      <c r="M74" s="116">
        <f>IF($C$4="Attiecināmās izmaksas",IF('12a+c+n'!$Q74="A",'12a+c+n'!M74,0),0)</f>
        <v>0</v>
      </c>
      <c r="N74" s="116">
        <f>IF($C$4="Attiecināmās izmaksas",IF('12a+c+n'!$Q74="A",'12a+c+n'!N74,0),0)</f>
        <v>0</v>
      </c>
      <c r="O74" s="116">
        <f>IF($C$4="Attiecināmās izmaksas",IF('12a+c+n'!$Q74="A",'12a+c+n'!O74,0),0)</f>
        <v>0</v>
      </c>
      <c r="P74" s="117">
        <f>IF($C$4="Attiecināmās izmaksas",IF('12a+c+n'!$Q74="A",'12a+c+n'!P74,0),0)</f>
        <v>0</v>
      </c>
    </row>
    <row r="75" spans="1:16" ht="22.5" x14ac:dyDescent="0.2">
      <c r="A75" s="51">
        <f>IF(P75=0,0,IF(COUNTBLANK(P75)=1,0,COUNTA($P$14:P75)))</f>
        <v>0</v>
      </c>
      <c r="B75" s="24" t="str">
        <f>IF($C$4="Attiecināmās izmaksas",IF('12a+c+n'!$Q75="A",'12a+c+n'!B75,0),0)</f>
        <v>14-00000</v>
      </c>
      <c r="C75" s="24" t="str">
        <f>IF($C$4="Attiecināmās izmaksas",IF('12a+c+n'!$Q75="A",'12a+c+n'!C75,0),0)</f>
        <v>Atgaisotājs dn15</v>
      </c>
      <c r="D75" s="24" t="str">
        <f>IF($C$4="Attiecināmās izmaksas",IF('12a+c+n'!$Q75="A",'12a+c+n'!D75,0),0)</f>
        <v>gb</v>
      </c>
      <c r="E75" s="46"/>
      <c r="F75" s="65"/>
      <c r="G75" s="116"/>
      <c r="H75" s="116">
        <f>IF($C$4="Attiecināmās izmaksas",IF('12a+c+n'!$Q75="A",'12a+c+n'!H75,0),0)</f>
        <v>0</v>
      </c>
      <c r="I75" s="116"/>
      <c r="J75" s="116"/>
      <c r="K75" s="117">
        <f>IF($C$4="Attiecināmās izmaksas",IF('12a+c+n'!$Q75="A",'12a+c+n'!K75,0),0)</f>
        <v>0</v>
      </c>
      <c r="L75" s="65">
        <f>IF($C$4="Attiecināmās izmaksas",IF('12a+c+n'!$Q75="A",'12a+c+n'!L75,0),0)</f>
        <v>0</v>
      </c>
      <c r="M75" s="116">
        <f>IF($C$4="Attiecināmās izmaksas",IF('12a+c+n'!$Q75="A",'12a+c+n'!M75,0),0)</f>
        <v>0</v>
      </c>
      <c r="N75" s="116">
        <f>IF($C$4="Attiecināmās izmaksas",IF('12a+c+n'!$Q75="A",'12a+c+n'!N75,0),0)</f>
        <v>0</v>
      </c>
      <c r="O75" s="116">
        <f>IF($C$4="Attiecināmās izmaksas",IF('12a+c+n'!$Q75="A",'12a+c+n'!O75,0),0)</f>
        <v>0</v>
      </c>
      <c r="P75" s="117">
        <f>IF($C$4="Attiecināmās izmaksas",IF('12a+c+n'!$Q75="A",'12a+c+n'!P75,0),0)</f>
        <v>0</v>
      </c>
    </row>
    <row r="76" spans="1:16" ht="22.5" x14ac:dyDescent="0.2">
      <c r="A76" s="51">
        <f>IF(P76=0,0,IF(COUNTBLANK(P76)=1,0,COUNTA($P$14:P76)))</f>
        <v>0</v>
      </c>
      <c r="B76" s="24" t="str">
        <f>IF($C$4="Attiecināmās izmaksas",IF('12a+c+n'!$Q76="A",'12a+c+n'!B76,0),0)</f>
        <v>14-00000</v>
      </c>
      <c r="C76" s="24" t="str">
        <f>IF($C$4="Attiecināmās izmaksas",IF('12a+c+n'!$Q76="A",'12a+c+n'!C76,0),0)</f>
        <v>Cauruļvadu hidrauliskā pārbaude</v>
      </c>
      <c r="D76" s="24" t="str">
        <f>IF($C$4="Attiecināmās izmaksas",IF('12a+c+n'!$Q76="A",'12a+c+n'!D76,0),0)</f>
        <v>kompl.</v>
      </c>
      <c r="E76" s="46"/>
      <c r="F76" s="65"/>
      <c r="G76" s="116"/>
      <c r="H76" s="116">
        <f>IF($C$4="Attiecināmās izmaksas",IF('12a+c+n'!$Q76="A",'12a+c+n'!H76,0),0)</f>
        <v>0</v>
      </c>
      <c r="I76" s="116"/>
      <c r="J76" s="116"/>
      <c r="K76" s="117">
        <f>IF($C$4="Attiecināmās izmaksas",IF('12a+c+n'!$Q76="A",'12a+c+n'!K76,0),0)</f>
        <v>0</v>
      </c>
      <c r="L76" s="65">
        <f>IF($C$4="Attiecināmās izmaksas",IF('12a+c+n'!$Q76="A",'12a+c+n'!L76,0),0)</f>
        <v>0</v>
      </c>
      <c r="M76" s="116">
        <f>IF($C$4="Attiecināmās izmaksas",IF('12a+c+n'!$Q76="A",'12a+c+n'!M76,0),0)</f>
        <v>0</v>
      </c>
      <c r="N76" s="116">
        <f>IF($C$4="Attiecināmās izmaksas",IF('12a+c+n'!$Q76="A",'12a+c+n'!N76,0),0)</f>
        <v>0</v>
      </c>
      <c r="O76" s="116">
        <f>IF($C$4="Attiecināmās izmaksas",IF('12a+c+n'!$Q76="A",'12a+c+n'!O76,0),0)</f>
        <v>0</v>
      </c>
      <c r="P76" s="117">
        <f>IF($C$4="Attiecināmās izmaksas",IF('12a+c+n'!$Q76="A",'12a+c+n'!P76,0),0)</f>
        <v>0</v>
      </c>
    </row>
    <row r="77" spans="1:16" ht="22.5" x14ac:dyDescent="0.2">
      <c r="A77" s="51">
        <f>IF(P77=0,0,IF(COUNTBLANK(P77)=1,0,COUNTA($P$14:P77)))</f>
        <v>0</v>
      </c>
      <c r="B77" s="24" t="str">
        <f>IF($C$4="Attiecināmās izmaksas",IF('12a+c+n'!$Q77="A",'12a+c+n'!B77,0),0)</f>
        <v>14-00000</v>
      </c>
      <c r="C77" s="24" t="str">
        <f>IF($C$4="Attiecināmās izmaksas",IF('12a+c+n'!$Q77="A",'12a+c+n'!C77,0),0)</f>
        <v>Pieslēgums pie esošās dzīvokļu ūdensapgādes</v>
      </c>
      <c r="D77" s="24" t="str">
        <f>IF($C$4="Attiecināmās izmaksas",IF('12a+c+n'!$Q77="A",'12a+c+n'!D77,0),0)</f>
        <v>kompl.</v>
      </c>
      <c r="E77" s="46"/>
      <c r="F77" s="65"/>
      <c r="G77" s="116"/>
      <c r="H77" s="116">
        <f>IF($C$4="Attiecināmās izmaksas",IF('12a+c+n'!$Q77="A",'12a+c+n'!H77,0),0)</f>
        <v>0</v>
      </c>
      <c r="I77" s="116"/>
      <c r="J77" s="116"/>
      <c r="K77" s="117">
        <f>IF($C$4="Attiecināmās izmaksas",IF('12a+c+n'!$Q77="A",'12a+c+n'!K77,0),0)</f>
        <v>0</v>
      </c>
      <c r="L77" s="65">
        <f>IF($C$4="Attiecināmās izmaksas",IF('12a+c+n'!$Q77="A",'12a+c+n'!L77,0),0)</f>
        <v>0</v>
      </c>
      <c r="M77" s="116">
        <f>IF($C$4="Attiecināmās izmaksas",IF('12a+c+n'!$Q77="A",'12a+c+n'!M77,0),0)</f>
        <v>0</v>
      </c>
      <c r="N77" s="116">
        <f>IF($C$4="Attiecināmās izmaksas",IF('12a+c+n'!$Q77="A",'12a+c+n'!N77,0),0)</f>
        <v>0</v>
      </c>
      <c r="O77" s="116">
        <f>IF($C$4="Attiecināmās izmaksas",IF('12a+c+n'!$Q77="A",'12a+c+n'!O77,0),0)</f>
        <v>0</v>
      </c>
      <c r="P77" s="117">
        <f>IF($C$4="Attiecināmās izmaksas",IF('12a+c+n'!$Q77="A",'12a+c+n'!P77,0),0)</f>
        <v>0</v>
      </c>
    </row>
    <row r="78" spans="1:16" ht="12" customHeight="1" thickBot="1" x14ac:dyDescent="0.25">
      <c r="A78" s="286" t="s">
        <v>62</v>
      </c>
      <c r="B78" s="287"/>
      <c r="C78" s="287"/>
      <c r="D78" s="287"/>
      <c r="E78" s="287"/>
      <c r="F78" s="287"/>
      <c r="G78" s="287"/>
      <c r="H78" s="287"/>
      <c r="I78" s="287"/>
      <c r="J78" s="287"/>
      <c r="K78" s="288"/>
      <c r="L78" s="127">
        <f>SUM(L14:L77)</f>
        <v>0</v>
      </c>
      <c r="M78" s="128">
        <f>SUM(M14:M77)</f>
        <v>0</v>
      </c>
      <c r="N78" s="128">
        <f>SUM(N14:N77)</f>
        <v>0</v>
      </c>
      <c r="O78" s="128">
        <f>SUM(O14:O77)</f>
        <v>0</v>
      </c>
      <c r="P78" s="129">
        <f>SUM(P14:P77)</f>
        <v>0</v>
      </c>
    </row>
    <row r="79" spans="1:16" x14ac:dyDescent="0.2">
      <c r="A79" s="16"/>
      <c r="B79" s="16"/>
      <c r="C79" s="16"/>
      <c r="D79" s="16"/>
      <c r="E79" s="16"/>
      <c r="F79" s="16"/>
      <c r="G79" s="16"/>
      <c r="H79" s="16"/>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1" t="s">
        <v>14</v>
      </c>
      <c r="B81" s="16"/>
      <c r="C81" s="289">
        <f>'Kops n'!C36:H36</f>
        <v>0</v>
      </c>
      <c r="D81" s="289"/>
      <c r="E81" s="289"/>
      <c r="F81" s="289"/>
      <c r="G81" s="289"/>
      <c r="H81" s="289"/>
      <c r="I81" s="16"/>
      <c r="J81" s="16"/>
      <c r="K81" s="16"/>
      <c r="L81" s="16"/>
      <c r="M81" s="16"/>
      <c r="N81" s="16"/>
      <c r="O81" s="16"/>
      <c r="P81" s="16"/>
    </row>
    <row r="82" spans="1:16" x14ac:dyDescent="0.2">
      <c r="A82" s="16"/>
      <c r="B82" s="16"/>
      <c r="C82" s="215" t="s">
        <v>15</v>
      </c>
      <c r="D82" s="215"/>
      <c r="E82" s="215"/>
      <c r="F82" s="215"/>
      <c r="G82" s="215"/>
      <c r="H82" s="215"/>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237" t="str">
        <f>'Kops n'!A39:D39</f>
        <v>Tāme sastādīta 2023. gada __. __________</v>
      </c>
      <c r="B84" s="238"/>
      <c r="C84" s="238"/>
      <c r="D84" s="238"/>
      <c r="E84" s="16"/>
      <c r="F84" s="16"/>
      <c r="G84" s="16"/>
      <c r="H84" s="16"/>
      <c r="I84" s="16"/>
      <c r="J84" s="16"/>
      <c r="K84" s="16"/>
      <c r="L84" s="16"/>
      <c r="M84" s="16"/>
      <c r="N84" s="16"/>
      <c r="O84" s="16"/>
      <c r="P84" s="16"/>
    </row>
    <row r="85" spans="1:16" x14ac:dyDescent="0.2">
      <c r="A85" s="16"/>
      <c r="B85" s="16"/>
      <c r="C85" s="16"/>
      <c r="D85" s="16"/>
      <c r="E85" s="16"/>
      <c r="F85" s="16"/>
      <c r="G85" s="16"/>
      <c r="H85" s="16"/>
      <c r="I85" s="16"/>
      <c r="J85" s="16"/>
      <c r="K85" s="16"/>
      <c r="L85" s="16"/>
      <c r="M85" s="16"/>
      <c r="N85" s="16"/>
      <c r="O85" s="16"/>
      <c r="P85" s="16"/>
    </row>
    <row r="86" spans="1:16" x14ac:dyDescent="0.2">
      <c r="A86" s="1" t="s">
        <v>41</v>
      </c>
      <c r="B86" s="16"/>
      <c r="C86" s="289">
        <f>'Kops n'!C41:H41</f>
        <v>0</v>
      </c>
      <c r="D86" s="289"/>
      <c r="E86" s="289"/>
      <c r="F86" s="289"/>
      <c r="G86" s="289"/>
      <c r="H86" s="289"/>
      <c r="I86" s="16"/>
      <c r="J86" s="16"/>
      <c r="K86" s="16"/>
      <c r="L86" s="16"/>
      <c r="M86" s="16"/>
      <c r="N86" s="16"/>
      <c r="O86" s="16"/>
      <c r="P86" s="16"/>
    </row>
    <row r="87" spans="1:16" x14ac:dyDescent="0.2">
      <c r="A87" s="16"/>
      <c r="B87" s="16"/>
      <c r="C87" s="215" t="s">
        <v>15</v>
      </c>
      <c r="D87" s="215"/>
      <c r="E87" s="215"/>
      <c r="F87" s="215"/>
      <c r="G87" s="215"/>
      <c r="H87" s="215"/>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row r="89" spans="1:16" x14ac:dyDescent="0.2">
      <c r="A89" s="78" t="s">
        <v>16</v>
      </c>
      <c r="B89" s="42"/>
      <c r="C89" s="84">
        <f>'Kops n'!C44</f>
        <v>0</v>
      </c>
      <c r="D89" s="42"/>
      <c r="E89" s="16"/>
      <c r="F89" s="16"/>
      <c r="G89" s="16"/>
      <c r="H89" s="16"/>
      <c r="I89" s="16"/>
      <c r="J89" s="16"/>
      <c r="K89" s="16"/>
      <c r="L89" s="16"/>
      <c r="M89" s="16"/>
      <c r="N89" s="16"/>
      <c r="O89" s="16"/>
      <c r="P89" s="16"/>
    </row>
    <row r="90" spans="1:16" x14ac:dyDescent="0.2">
      <c r="A90" s="16"/>
      <c r="B90" s="16"/>
      <c r="C90" s="16"/>
      <c r="D90" s="16"/>
      <c r="E90" s="16"/>
      <c r="F90" s="16"/>
      <c r="G90" s="16"/>
      <c r="H90" s="16"/>
      <c r="I90" s="16"/>
      <c r="J90" s="16"/>
      <c r="K90" s="16"/>
      <c r="L90" s="16"/>
      <c r="M90" s="16"/>
      <c r="N90" s="16"/>
      <c r="O90" s="16"/>
      <c r="P90" s="16"/>
    </row>
  </sheetData>
  <mergeCells count="23">
    <mergeCell ref="C2:I2"/>
    <mergeCell ref="C3:I3"/>
    <mergeCell ref="C4:I4"/>
    <mergeCell ref="D5:L5"/>
    <mergeCell ref="D6:L6"/>
    <mergeCell ref="D8:L8"/>
    <mergeCell ref="A9:F9"/>
    <mergeCell ref="J9:M9"/>
    <mergeCell ref="N9:O9"/>
    <mergeCell ref="D7:L7"/>
    <mergeCell ref="C87:H87"/>
    <mergeCell ref="L12:P12"/>
    <mergeCell ref="A78:K78"/>
    <mergeCell ref="C81:H81"/>
    <mergeCell ref="C82:H82"/>
    <mergeCell ref="A84:D84"/>
    <mergeCell ref="C86:H86"/>
    <mergeCell ref="A12:A13"/>
    <mergeCell ref="B12:B13"/>
    <mergeCell ref="C12:C13"/>
    <mergeCell ref="D12:D13"/>
    <mergeCell ref="E12:E13"/>
    <mergeCell ref="F12:K12"/>
  </mergeCells>
  <conditionalFormatting sqref="A78:K78">
    <cfRule type="containsText" dxfId="8" priority="3" operator="containsText" text="Tiešās izmaksas kopā, t. sk. darba devēja sociālais nodoklis __.__% ">
      <formula>NOT(ISERROR(SEARCH("Tiešās izmaksas kopā, t. sk. darba devēja sociālais nodoklis __.__% ",A78)))</formula>
    </cfRule>
  </conditionalFormatting>
  <conditionalFormatting sqref="A14:P77">
    <cfRule type="cellIs" dxfId="7" priority="1" operator="equal">
      <formula>0</formula>
    </cfRule>
  </conditionalFormatting>
  <conditionalFormatting sqref="C2:I2 D5:L8 N9:O9 L78:P78 C81:H81 C86:H86 C89">
    <cfRule type="cellIs" dxfId="6"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9E06-BD4F-4B6C-80AC-B8063AADEB73}">
  <sheetPr>
    <tabColor rgb="FFFF0000"/>
  </sheetPr>
  <dimension ref="A1:P134"/>
  <sheetViews>
    <sheetView topLeftCell="A109" workbookViewId="0">
      <selection activeCell="R136" sqref="R13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'12a+c+n'!D1</f>
        <v>12</v>
      </c>
      <c r="E1" s="22"/>
      <c r="F1" s="22"/>
      <c r="G1" s="22"/>
      <c r="H1" s="22"/>
      <c r="I1" s="22"/>
      <c r="J1" s="22"/>
      <c r="N1" s="26"/>
      <c r="O1" s="27"/>
      <c r="P1" s="28"/>
    </row>
    <row r="2" spans="1:16" x14ac:dyDescent="0.2">
      <c r="A2" s="29"/>
      <c r="B2" s="29"/>
      <c r="C2" s="301" t="str">
        <f>'12a+c+n'!C2:I2</f>
        <v>Iekšējais ūdensvads, kanalizācija un to aprīkojums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18</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'12a+c+n'!A9</f>
        <v>Tāme sastādīta  2023. gada tirgus cenās, pamatojoties uz UK daļas rasējumiem</v>
      </c>
      <c r="B9" s="298"/>
      <c r="C9" s="298"/>
      <c r="D9" s="298"/>
      <c r="E9" s="298"/>
      <c r="F9" s="298"/>
      <c r="G9" s="31"/>
      <c r="H9" s="31"/>
      <c r="I9" s="31"/>
      <c r="J9" s="299" t="s">
        <v>45</v>
      </c>
      <c r="K9" s="299"/>
      <c r="L9" s="299"/>
      <c r="M9" s="299"/>
      <c r="N9" s="300">
        <f>P122</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izmaksas",IF('12a+c+n'!$Q14="C",'12a+c+n'!B14,0))</f>
        <v>0</v>
      </c>
      <c r="C14" s="23">
        <f>IF($C$4="citu pasākumu izmaksas",IF('12a+c+n'!$Q14="C",'12a+c+n'!C14,0))</f>
        <v>0</v>
      </c>
      <c r="D14" s="23">
        <f>IF($C$4="citu pasākumu izmaksas",IF('12a+c+n'!$Q14="C",'12a+c+n'!D14,0))</f>
        <v>0</v>
      </c>
      <c r="E14" s="45"/>
      <c r="F14" s="63"/>
      <c r="G14" s="114"/>
      <c r="H14" s="114">
        <f>IF($C$4="citu pasākumu izmaksas",IF('12a+c+n'!$Q14="C",'12a+c+n'!H14,0))</f>
        <v>0</v>
      </c>
      <c r="I14" s="114"/>
      <c r="J14" s="114"/>
      <c r="K14" s="115">
        <f>IF($C$4="citu pasākumu izmaksas",IF('12a+c+n'!$Q14="C",'12a+c+n'!K14,0))</f>
        <v>0</v>
      </c>
      <c r="L14" s="81">
        <f>IF($C$4="citu pasākumu izmaksas",IF('12a+c+n'!$Q14="C",'12a+c+n'!L14,0))</f>
        <v>0</v>
      </c>
      <c r="M14" s="114">
        <f>IF($C$4="citu pasākumu izmaksas",IF('12a+c+n'!$Q14="C",'12a+c+n'!M14,0))</f>
        <v>0</v>
      </c>
      <c r="N14" s="114">
        <f>IF($C$4="citu pasākumu izmaksas",IF('12a+c+n'!$Q14="C",'12a+c+n'!N14,0))</f>
        <v>0</v>
      </c>
      <c r="O14" s="114">
        <f>IF($C$4="citu pasākumu izmaksas",IF('12a+c+n'!$Q14="C",'12a+c+n'!O14,0))</f>
        <v>0</v>
      </c>
      <c r="P14" s="115">
        <f>IF($C$4="citu pasākumu izmaksas",IF('12a+c+n'!$Q14="C",'12a+c+n'!P14,0))</f>
        <v>0</v>
      </c>
    </row>
    <row r="15" spans="1:16" ht="22.5" x14ac:dyDescent="0.2">
      <c r="A15" s="51">
        <f>IF(P15=0,0,IF(COUNTBLANK(P15)=1,0,COUNTA($P$14:P15)))</f>
        <v>0</v>
      </c>
      <c r="B15" s="24" t="str">
        <f>IF($C$4="citu pasākumu izmaksas",IF('12a+c+n'!$Q15="C",'12a+c+n'!B15,0))</f>
        <v>14-00000</v>
      </c>
      <c r="C15" s="24" t="str">
        <f>IF($C$4="citu pasākumu izmaksas",IF('12a+c+n'!$Q15="C",'12a+c+n'!C15,0))</f>
        <v>PP-R kausējamā caurule ar veidgabaliem d50</v>
      </c>
      <c r="D15" s="24" t="str">
        <f>IF($C$4="citu pasākumu izmaksas",IF('12a+c+n'!$Q15="C",'12a+c+n'!D15,0))</f>
        <v>m</v>
      </c>
      <c r="E15" s="46"/>
      <c r="F15" s="65"/>
      <c r="G15" s="116"/>
      <c r="H15" s="116">
        <f>IF($C$4="citu pasākumu izmaksas",IF('12a+c+n'!$Q15="C",'12a+c+n'!H15,0))</f>
        <v>0</v>
      </c>
      <c r="I15" s="116"/>
      <c r="J15" s="116"/>
      <c r="K15" s="117">
        <f>IF($C$4="citu pasākumu izmaksas",IF('12a+c+n'!$Q15="C",'12a+c+n'!K15,0))</f>
        <v>0</v>
      </c>
      <c r="L15" s="82">
        <f>IF($C$4="citu pasākumu izmaksas",IF('12a+c+n'!$Q15="C",'12a+c+n'!L15,0))</f>
        <v>0</v>
      </c>
      <c r="M15" s="116">
        <f>IF($C$4="citu pasākumu izmaksas",IF('12a+c+n'!$Q15="C",'12a+c+n'!M15,0))</f>
        <v>0</v>
      </c>
      <c r="N15" s="116">
        <f>IF($C$4="citu pasākumu izmaksas",IF('12a+c+n'!$Q15="C",'12a+c+n'!N15,0))</f>
        <v>0</v>
      </c>
      <c r="O15" s="116">
        <f>IF($C$4="citu pasākumu izmaksas",IF('12a+c+n'!$Q15="C",'12a+c+n'!O15,0))</f>
        <v>0</v>
      </c>
      <c r="P15" s="117">
        <f>IF($C$4="citu pasākumu izmaksas",IF('12a+c+n'!$Q15="C",'12a+c+n'!P15,0))</f>
        <v>0</v>
      </c>
    </row>
    <row r="16" spans="1:16" ht="22.5" x14ac:dyDescent="0.2">
      <c r="A16" s="51">
        <f>IF(P16=0,0,IF(COUNTBLANK(P16)=1,0,COUNTA($P$14:P16)))</f>
        <v>0</v>
      </c>
      <c r="B16" s="24" t="str">
        <f>IF($C$4="citu pasākumu izmaksas",IF('12a+c+n'!$Q16="C",'12a+c+n'!B16,0))</f>
        <v>14-00000</v>
      </c>
      <c r="C16" s="24" t="str">
        <f>IF($C$4="citu pasākumu izmaksas",IF('12a+c+n'!$Q16="C",'12a+c+n'!C16,0))</f>
        <v>PP-R kausējamā caurule ar veidgabaliem d40</v>
      </c>
      <c r="D16" s="24" t="str">
        <f>IF($C$4="citu pasākumu izmaksas",IF('12a+c+n'!$Q16="C",'12a+c+n'!D16,0))</f>
        <v>m</v>
      </c>
      <c r="E16" s="46"/>
      <c r="F16" s="65"/>
      <c r="G16" s="116"/>
      <c r="H16" s="116">
        <f>IF($C$4="citu pasākumu izmaksas",IF('12a+c+n'!$Q16="C",'12a+c+n'!H16,0))</f>
        <v>0</v>
      </c>
      <c r="I16" s="116"/>
      <c r="J16" s="116"/>
      <c r="K16" s="117">
        <f>IF($C$4="citu pasākumu izmaksas",IF('12a+c+n'!$Q16="C",'12a+c+n'!K16,0))</f>
        <v>0</v>
      </c>
      <c r="L16" s="82">
        <f>IF($C$4="citu pasākumu izmaksas",IF('12a+c+n'!$Q16="C",'12a+c+n'!L16,0))</f>
        <v>0</v>
      </c>
      <c r="M16" s="116">
        <f>IF($C$4="citu pasākumu izmaksas",IF('12a+c+n'!$Q16="C",'12a+c+n'!M16,0))</f>
        <v>0</v>
      </c>
      <c r="N16" s="116">
        <f>IF($C$4="citu pasākumu izmaksas",IF('12a+c+n'!$Q16="C",'12a+c+n'!N16,0))</f>
        <v>0</v>
      </c>
      <c r="O16" s="116">
        <f>IF($C$4="citu pasākumu izmaksas",IF('12a+c+n'!$Q16="C",'12a+c+n'!O16,0))</f>
        <v>0</v>
      </c>
      <c r="P16" s="117">
        <f>IF($C$4="citu pasākumu izmaksas",IF('12a+c+n'!$Q16="C",'12a+c+n'!P16,0))</f>
        <v>0</v>
      </c>
    </row>
    <row r="17" spans="1:16" ht="22.5" x14ac:dyDescent="0.2">
      <c r="A17" s="51">
        <f>IF(P17=0,0,IF(COUNTBLANK(P17)=1,0,COUNTA($P$14:P17)))</f>
        <v>0</v>
      </c>
      <c r="B17" s="24" t="str">
        <f>IF($C$4="citu pasākumu izmaksas",IF('12a+c+n'!$Q17="C",'12a+c+n'!B17,0))</f>
        <v>14-00000</v>
      </c>
      <c r="C17" s="24" t="str">
        <f>IF($C$4="citu pasākumu izmaksas",IF('12a+c+n'!$Q17="C",'12a+c+n'!C17,0))</f>
        <v>PP-R kausējamā caurule ar veidgabaliem d32</v>
      </c>
      <c r="D17" s="24" t="str">
        <f>IF($C$4="citu pasākumu izmaksas",IF('12a+c+n'!$Q17="C",'12a+c+n'!D17,0))</f>
        <v>m</v>
      </c>
      <c r="E17" s="46"/>
      <c r="F17" s="65"/>
      <c r="G17" s="116"/>
      <c r="H17" s="116">
        <f>IF($C$4="citu pasākumu izmaksas",IF('12a+c+n'!$Q17="C",'12a+c+n'!H17,0))</f>
        <v>0</v>
      </c>
      <c r="I17" s="116"/>
      <c r="J17" s="116"/>
      <c r="K17" s="117">
        <f>IF($C$4="citu pasākumu izmaksas",IF('12a+c+n'!$Q17="C",'12a+c+n'!K17,0))</f>
        <v>0</v>
      </c>
      <c r="L17" s="82">
        <f>IF($C$4="citu pasākumu izmaksas",IF('12a+c+n'!$Q17="C",'12a+c+n'!L17,0))</f>
        <v>0</v>
      </c>
      <c r="M17" s="116">
        <f>IF($C$4="citu pasākumu izmaksas",IF('12a+c+n'!$Q17="C",'12a+c+n'!M17,0))</f>
        <v>0</v>
      </c>
      <c r="N17" s="116">
        <f>IF($C$4="citu pasākumu izmaksas",IF('12a+c+n'!$Q17="C",'12a+c+n'!N17,0))</f>
        <v>0</v>
      </c>
      <c r="O17" s="116">
        <f>IF($C$4="citu pasākumu izmaksas",IF('12a+c+n'!$Q17="C",'12a+c+n'!O17,0))</f>
        <v>0</v>
      </c>
      <c r="P17" s="117">
        <f>IF($C$4="citu pasākumu izmaksas",IF('12a+c+n'!$Q17="C",'12a+c+n'!P17,0))</f>
        <v>0</v>
      </c>
    </row>
    <row r="18" spans="1:16" ht="22.5" x14ac:dyDescent="0.2">
      <c r="A18" s="51">
        <f>IF(P18=0,0,IF(COUNTBLANK(P18)=1,0,COUNTA($P$14:P18)))</f>
        <v>0</v>
      </c>
      <c r="B18" s="24" t="str">
        <f>IF($C$4="citu pasākumu izmaksas",IF('12a+c+n'!$Q18="C",'12a+c+n'!B18,0))</f>
        <v>14-00000</v>
      </c>
      <c r="C18" s="24" t="str">
        <f>IF($C$4="citu pasākumu izmaksas",IF('12a+c+n'!$Q18="C",'12a+c+n'!C18,0))</f>
        <v>PP-R kausējamā caurule ar veidgabaliem d25</v>
      </c>
      <c r="D18" s="24" t="str">
        <f>IF($C$4="citu pasākumu izmaksas",IF('12a+c+n'!$Q18="C",'12a+c+n'!D18,0))</f>
        <v>m</v>
      </c>
      <c r="E18" s="46"/>
      <c r="F18" s="65"/>
      <c r="G18" s="116"/>
      <c r="H18" s="116">
        <f>IF($C$4="citu pasākumu izmaksas",IF('12a+c+n'!$Q18="C",'12a+c+n'!H18,0))</f>
        <v>0</v>
      </c>
      <c r="I18" s="116"/>
      <c r="J18" s="116"/>
      <c r="K18" s="117">
        <f>IF($C$4="citu pasākumu izmaksas",IF('12a+c+n'!$Q18="C",'12a+c+n'!K18,0))</f>
        <v>0</v>
      </c>
      <c r="L18" s="82">
        <f>IF($C$4="citu pasākumu izmaksas",IF('12a+c+n'!$Q18="C",'12a+c+n'!L18,0))</f>
        <v>0</v>
      </c>
      <c r="M18" s="116">
        <f>IF($C$4="citu pasākumu izmaksas",IF('12a+c+n'!$Q18="C",'12a+c+n'!M18,0))</f>
        <v>0</v>
      </c>
      <c r="N18" s="116">
        <f>IF($C$4="citu pasākumu izmaksas",IF('12a+c+n'!$Q18="C",'12a+c+n'!N18,0))</f>
        <v>0</v>
      </c>
      <c r="O18" s="116">
        <f>IF($C$4="citu pasākumu izmaksas",IF('12a+c+n'!$Q18="C",'12a+c+n'!O18,0))</f>
        <v>0</v>
      </c>
      <c r="P18" s="117">
        <f>IF($C$4="citu pasākumu izmaksas",IF('12a+c+n'!$Q18="C",'12a+c+n'!P18,0))</f>
        <v>0</v>
      </c>
    </row>
    <row r="19" spans="1:16" ht="22.5" x14ac:dyDescent="0.2">
      <c r="A19" s="51">
        <f>IF(P19=0,0,IF(COUNTBLANK(P19)=1,0,COUNTA($P$14:P19)))</f>
        <v>0</v>
      </c>
      <c r="B19" s="24" t="str">
        <f>IF($C$4="citu pasākumu izmaksas",IF('12a+c+n'!$Q19="C",'12a+c+n'!B19,0))</f>
        <v>14-00000</v>
      </c>
      <c r="C19" s="24" t="str">
        <f>IF($C$4="citu pasākumu izmaksas",IF('12a+c+n'!$Q19="C",'12a+c+n'!C19,0))</f>
        <v>PP-R kausējamā caurule ar veidgabaliem d20</v>
      </c>
      <c r="D19" s="24" t="str">
        <f>IF($C$4="citu pasākumu izmaksas",IF('12a+c+n'!$Q19="C",'12a+c+n'!D19,0))</f>
        <v>m</v>
      </c>
      <c r="E19" s="46"/>
      <c r="F19" s="65"/>
      <c r="G19" s="116"/>
      <c r="H19" s="116">
        <f>IF($C$4="citu pasākumu izmaksas",IF('12a+c+n'!$Q19="C",'12a+c+n'!H19,0))</f>
        <v>0</v>
      </c>
      <c r="I19" s="116"/>
      <c r="J19" s="116"/>
      <c r="K19" s="117">
        <f>IF($C$4="citu pasākumu izmaksas",IF('12a+c+n'!$Q19="C",'12a+c+n'!K19,0))</f>
        <v>0</v>
      </c>
      <c r="L19" s="82">
        <f>IF($C$4="citu pasākumu izmaksas",IF('12a+c+n'!$Q19="C",'12a+c+n'!L19,0))</f>
        <v>0</v>
      </c>
      <c r="M19" s="116">
        <f>IF($C$4="citu pasākumu izmaksas",IF('12a+c+n'!$Q19="C",'12a+c+n'!M19,0))</f>
        <v>0</v>
      </c>
      <c r="N19" s="116">
        <f>IF($C$4="citu pasākumu izmaksas",IF('12a+c+n'!$Q19="C",'12a+c+n'!N19,0))</f>
        <v>0</v>
      </c>
      <c r="O19" s="116">
        <f>IF($C$4="citu pasākumu izmaksas",IF('12a+c+n'!$Q19="C",'12a+c+n'!O19,0))</f>
        <v>0</v>
      </c>
      <c r="P19" s="117">
        <f>IF($C$4="citu pasākumu izmaksas",IF('12a+c+n'!$Q19="C",'12a+c+n'!P19,0))</f>
        <v>0</v>
      </c>
    </row>
    <row r="20" spans="1:16" ht="22.5" x14ac:dyDescent="0.2">
      <c r="A20" s="51">
        <f>IF(P20=0,0,IF(COUNTBLANK(P20)=1,0,COUNTA($P$14:P20)))</f>
        <v>0</v>
      </c>
      <c r="B20" s="24" t="str">
        <f>IF($C$4="citu pasākumu izmaksas",IF('12a+c+n'!$Q20="C",'12a+c+n'!B20,0))</f>
        <v>14-00000</v>
      </c>
      <c r="C20" s="24" t="str">
        <f>IF($C$4="citu pasākumu izmaksas",IF('12a+c+n'!$Q20="C",'12a+c+n'!C20,0))</f>
        <v>Pretkondensāta izolācija d50 b=9mm</v>
      </c>
      <c r="D20" s="24" t="str">
        <f>IF($C$4="citu pasākumu izmaksas",IF('12a+c+n'!$Q20="C",'12a+c+n'!D20,0))</f>
        <v>m</v>
      </c>
      <c r="E20" s="46"/>
      <c r="F20" s="65"/>
      <c r="G20" s="116"/>
      <c r="H20" s="116">
        <f>IF($C$4="citu pasākumu izmaksas",IF('12a+c+n'!$Q20="C",'12a+c+n'!H20,0))</f>
        <v>0</v>
      </c>
      <c r="I20" s="116"/>
      <c r="J20" s="116"/>
      <c r="K20" s="117">
        <f>IF($C$4="citu pasākumu izmaksas",IF('12a+c+n'!$Q20="C",'12a+c+n'!K20,0))</f>
        <v>0</v>
      </c>
      <c r="L20" s="82">
        <f>IF($C$4="citu pasākumu izmaksas",IF('12a+c+n'!$Q20="C",'12a+c+n'!L20,0))</f>
        <v>0</v>
      </c>
      <c r="M20" s="116">
        <f>IF($C$4="citu pasākumu izmaksas",IF('12a+c+n'!$Q20="C",'12a+c+n'!M20,0))</f>
        <v>0</v>
      </c>
      <c r="N20" s="116">
        <f>IF($C$4="citu pasākumu izmaksas",IF('12a+c+n'!$Q20="C",'12a+c+n'!N20,0))</f>
        <v>0</v>
      </c>
      <c r="O20" s="116">
        <f>IF($C$4="citu pasākumu izmaksas",IF('12a+c+n'!$Q20="C",'12a+c+n'!O20,0))</f>
        <v>0</v>
      </c>
      <c r="P20" s="117">
        <f>IF($C$4="citu pasākumu izmaksas",IF('12a+c+n'!$Q20="C",'12a+c+n'!P20,0))</f>
        <v>0</v>
      </c>
    </row>
    <row r="21" spans="1:16" ht="22.5" x14ac:dyDescent="0.2">
      <c r="A21" s="51">
        <f>IF(P21=0,0,IF(COUNTBLANK(P21)=1,0,COUNTA($P$14:P21)))</f>
        <v>0</v>
      </c>
      <c r="B21" s="24" t="str">
        <f>IF($C$4="citu pasākumu izmaksas",IF('12a+c+n'!$Q21="C",'12a+c+n'!B21,0))</f>
        <v>14-00000</v>
      </c>
      <c r="C21" s="24" t="str">
        <f>IF($C$4="citu pasākumu izmaksas",IF('12a+c+n'!$Q21="C",'12a+c+n'!C21,0))</f>
        <v>Pretkondensāta izolācija d40 b=9mm</v>
      </c>
      <c r="D21" s="24" t="str">
        <f>IF($C$4="citu pasākumu izmaksas",IF('12a+c+n'!$Q21="C",'12a+c+n'!D21,0))</f>
        <v>m</v>
      </c>
      <c r="E21" s="46"/>
      <c r="F21" s="65"/>
      <c r="G21" s="116"/>
      <c r="H21" s="116">
        <f>IF($C$4="citu pasākumu izmaksas",IF('12a+c+n'!$Q21="C",'12a+c+n'!H21,0))</f>
        <v>0</v>
      </c>
      <c r="I21" s="116"/>
      <c r="J21" s="116"/>
      <c r="K21" s="117">
        <f>IF($C$4="citu pasākumu izmaksas",IF('12a+c+n'!$Q21="C",'12a+c+n'!K21,0))</f>
        <v>0</v>
      </c>
      <c r="L21" s="82">
        <f>IF($C$4="citu pasākumu izmaksas",IF('12a+c+n'!$Q21="C",'12a+c+n'!L21,0))</f>
        <v>0</v>
      </c>
      <c r="M21" s="116">
        <f>IF($C$4="citu pasākumu izmaksas",IF('12a+c+n'!$Q21="C",'12a+c+n'!M21,0))</f>
        <v>0</v>
      </c>
      <c r="N21" s="116">
        <f>IF($C$4="citu pasākumu izmaksas",IF('12a+c+n'!$Q21="C",'12a+c+n'!N21,0))</f>
        <v>0</v>
      </c>
      <c r="O21" s="116">
        <f>IF($C$4="citu pasākumu izmaksas",IF('12a+c+n'!$Q21="C",'12a+c+n'!O21,0))</f>
        <v>0</v>
      </c>
      <c r="P21" s="117">
        <f>IF($C$4="citu pasākumu izmaksas",IF('12a+c+n'!$Q21="C",'12a+c+n'!P21,0))</f>
        <v>0</v>
      </c>
    </row>
    <row r="22" spans="1:16" ht="22.5" x14ac:dyDescent="0.2">
      <c r="A22" s="51">
        <f>IF(P22=0,0,IF(COUNTBLANK(P22)=1,0,COUNTA($P$14:P22)))</f>
        <v>0</v>
      </c>
      <c r="B22" s="24" t="str">
        <f>IF($C$4="citu pasākumu izmaksas",IF('12a+c+n'!$Q22="C",'12a+c+n'!B22,0))</f>
        <v>14-00000</v>
      </c>
      <c r="C22" s="24" t="str">
        <f>IF($C$4="citu pasākumu izmaksas",IF('12a+c+n'!$Q22="C",'12a+c+n'!C22,0))</f>
        <v>Pretkondensāta izolācija d32 b=9mm</v>
      </c>
      <c r="D22" s="24" t="str">
        <f>IF($C$4="citu pasākumu izmaksas",IF('12a+c+n'!$Q22="C",'12a+c+n'!D22,0))</f>
        <v>m</v>
      </c>
      <c r="E22" s="46"/>
      <c r="F22" s="65"/>
      <c r="G22" s="116"/>
      <c r="H22" s="116">
        <f>IF($C$4="citu pasākumu izmaksas",IF('12a+c+n'!$Q22="C",'12a+c+n'!H22,0))</f>
        <v>0</v>
      </c>
      <c r="I22" s="116"/>
      <c r="J22" s="116"/>
      <c r="K22" s="117">
        <f>IF($C$4="citu pasākumu izmaksas",IF('12a+c+n'!$Q22="C",'12a+c+n'!K22,0))</f>
        <v>0</v>
      </c>
      <c r="L22" s="82">
        <f>IF($C$4="citu pasākumu izmaksas",IF('12a+c+n'!$Q22="C",'12a+c+n'!L22,0))</f>
        <v>0</v>
      </c>
      <c r="M22" s="116">
        <f>IF($C$4="citu pasākumu izmaksas",IF('12a+c+n'!$Q22="C",'12a+c+n'!M22,0))</f>
        <v>0</v>
      </c>
      <c r="N22" s="116">
        <f>IF($C$4="citu pasākumu izmaksas",IF('12a+c+n'!$Q22="C",'12a+c+n'!N22,0))</f>
        <v>0</v>
      </c>
      <c r="O22" s="116">
        <f>IF($C$4="citu pasākumu izmaksas",IF('12a+c+n'!$Q22="C",'12a+c+n'!O22,0))</f>
        <v>0</v>
      </c>
      <c r="P22" s="117">
        <f>IF($C$4="citu pasākumu izmaksas",IF('12a+c+n'!$Q22="C",'12a+c+n'!P22,0))</f>
        <v>0</v>
      </c>
    </row>
    <row r="23" spans="1:16" ht="22.5" x14ac:dyDescent="0.2">
      <c r="A23" s="51">
        <f>IF(P23=0,0,IF(COUNTBLANK(P23)=1,0,COUNTA($P$14:P23)))</f>
        <v>0</v>
      </c>
      <c r="B23" s="24" t="str">
        <f>IF($C$4="citu pasākumu izmaksas",IF('12a+c+n'!$Q23="C",'12a+c+n'!B23,0))</f>
        <v>14-00000</v>
      </c>
      <c r="C23" s="24" t="str">
        <f>IF($C$4="citu pasākumu izmaksas",IF('12a+c+n'!$Q23="C",'12a+c+n'!C23,0))</f>
        <v>Pretkondensāta izolācija d25 b=9mm</v>
      </c>
      <c r="D23" s="24" t="str">
        <f>IF($C$4="citu pasākumu izmaksas",IF('12a+c+n'!$Q23="C",'12a+c+n'!D23,0))</f>
        <v>m</v>
      </c>
      <c r="E23" s="46"/>
      <c r="F23" s="65"/>
      <c r="G23" s="116"/>
      <c r="H23" s="116">
        <f>IF($C$4="citu pasākumu izmaksas",IF('12a+c+n'!$Q23="C",'12a+c+n'!H23,0))</f>
        <v>0</v>
      </c>
      <c r="I23" s="116"/>
      <c r="J23" s="116"/>
      <c r="K23" s="117">
        <f>IF($C$4="citu pasākumu izmaksas",IF('12a+c+n'!$Q23="C",'12a+c+n'!K23,0))</f>
        <v>0</v>
      </c>
      <c r="L23" s="82">
        <f>IF($C$4="citu pasākumu izmaksas",IF('12a+c+n'!$Q23="C",'12a+c+n'!L23,0))</f>
        <v>0</v>
      </c>
      <c r="M23" s="116">
        <f>IF($C$4="citu pasākumu izmaksas",IF('12a+c+n'!$Q23="C",'12a+c+n'!M23,0))</f>
        <v>0</v>
      </c>
      <c r="N23" s="116">
        <f>IF($C$4="citu pasākumu izmaksas",IF('12a+c+n'!$Q23="C",'12a+c+n'!N23,0))</f>
        <v>0</v>
      </c>
      <c r="O23" s="116">
        <f>IF($C$4="citu pasākumu izmaksas",IF('12a+c+n'!$Q23="C",'12a+c+n'!O23,0))</f>
        <v>0</v>
      </c>
      <c r="P23" s="117">
        <f>IF($C$4="citu pasākumu izmaksas",IF('12a+c+n'!$Q23="C",'12a+c+n'!P23,0))</f>
        <v>0</v>
      </c>
    </row>
    <row r="24" spans="1:16" ht="22.5" x14ac:dyDescent="0.2">
      <c r="A24" s="51">
        <f>IF(P24=0,0,IF(COUNTBLANK(P24)=1,0,COUNTA($P$14:P24)))</f>
        <v>0</v>
      </c>
      <c r="B24" s="24" t="str">
        <f>IF($C$4="citu pasākumu izmaksas",IF('12a+c+n'!$Q24="C",'12a+c+n'!B24,0))</f>
        <v>14-00000</v>
      </c>
      <c r="C24" s="24" t="str">
        <f>IF($C$4="citu pasākumu izmaksas",IF('12a+c+n'!$Q24="C",'12a+c+n'!C24,0))</f>
        <v>Pretkondensāta izolācija d20 b=9mm</v>
      </c>
      <c r="D24" s="24" t="str">
        <f>IF($C$4="citu pasākumu izmaksas",IF('12a+c+n'!$Q24="C",'12a+c+n'!D24,0))</f>
        <v>m</v>
      </c>
      <c r="E24" s="46"/>
      <c r="F24" s="65"/>
      <c r="G24" s="116"/>
      <c r="H24" s="116">
        <f>IF($C$4="citu pasākumu izmaksas",IF('12a+c+n'!$Q24="C",'12a+c+n'!H24,0))</f>
        <v>0</v>
      </c>
      <c r="I24" s="116"/>
      <c r="J24" s="116"/>
      <c r="K24" s="117">
        <f>IF($C$4="citu pasākumu izmaksas",IF('12a+c+n'!$Q24="C",'12a+c+n'!K24,0))</f>
        <v>0</v>
      </c>
      <c r="L24" s="82">
        <f>IF($C$4="citu pasākumu izmaksas",IF('12a+c+n'!$Q24="C",'12a+c+n'!L24,0))</f>
        <v>0</v>
      </c>
      <c r="M24" s="116">
        <f>IF($C$4="citu pasākumu izmaksas",IF('12a+c+n'!$Q24="C",'12a+c+n'!M24,0))</f>
        <v>0</v>
      </c>
      <c r="N24" s="116">
        <f>IF($C$4="citu pasākumu izmaksas",IF('12a+c+n'!$Q24="C",'12a+c+n'!N24,0))</f>
        <v>0</v>
      </c>
      <c r="O24" s="116">
        <f>IF($C$4="citu pasākumu izmaksas",IF('12a+c+n'!$Q24="C",'12a+c+n'!O24,0))</f>
        <v>0</v>
      </c>
      <c r="P24" s="117">
        <f>IF($C$4="citu pasākumu izmaksas",IF('12a+c+n'!$Q24="C",'12a+c+n'!P24,0))</f>
        <v>0</v>
      </c>
    </row>
    <row r="25" spans="1:16" ht="22.5" x14ac:dyDescent="0.2">
      <c r="A25" s="51">
        <f>IF(P25=0,0,IF(COUNTBLANK(P25)=1,0,COUNTA($P$14:P25)))</f>
        <v>0</v>
      </c>
      <c r="B25" s="24" t="str">
        <f>IF($C$4="citu pasākumu izmaksas",IF('12a+c+n'!$Q25="C",'12a+c+n'!B25,0))</f>
        <v>14-00000</v>
      </c>
      <c r="C25" s="24" t="str">
        <f>IF($C$4="citu pasākumu izmaksas",IF('12a+c+n'!$Q25="C",'12a+c+n'!C25,0))</f>
        <v>Noslēgvārsts dn50</v>
      </c>
      <c r="D25" s="24" t="str">
        <f>IF($C$4="citu pasākumu izmaksas",IF('12a+c+n'!$Q25="C",'12a+c+n'!D25,0))</f>
        <v>gb</v>
      </c>
      <c r="E25" s="46"/>
      <c r="F25" s="65"/>
      <c r="G25" s="116"/>
      <c r="H25" s="116">
        <f>IF($C$4="citu pasākumu izmaksas",IF('12a+c+n'!$Q25="C",'12a+c+n'!H25,0))</f>
        <v>0</v>
      </c>
      <c r="I25" s="116"/>
      <c r="J25" s="116"/>
      <c r="K25" s="117">
        <f>IF($C$4="citu pasākumu izmaksas",IF('12a+c+n'!$Q25="C",'12a+c+n'!K25,0))</f>
        <v>0</v>
      </c>
      <c r="L25" s="82">
        <f>IF($C$4="citu pasākumu izmaksas",IF('12a+c+n'!$Q25="C",'12a+c+n'!L25,0))</f>
        <v>0</v>
      </c>
      <c r="M25" s="116">
        <f>IF($C$4="citu pasākumu izmaksas",IF('12a+c+n'!$Q25="C",'12a+c+n'!M25,0))</f>
        <v>0</v>
      </c>
      <c r="N25" s="116">
        <f>IF($C$4="citu pasākumu izmaksas",IF('12a+c+n'!$Q25="C",'12a+c+n'!N25,0))</f>
        <v>0</v>
      </c>
      <c r="O25" s="116">
        <f>IF($C$4="citu pasākumu izmaksas",IF('12a+c+n'!$Q25="C",'12a+c+n'!O25,0))</f>
        <v>0</v>
      </c>
      <c r="P25" s="117">
        <f>IF($C$4="citu pasākumu izmaksas",IF('12a+c+n'!$Q25="C",'12a+c+n'!P25,0))</f>
        <v>0</v>
      </c>
    </row>
    <row r="26" spans="1:16" ht="22.5" x14ac:dyDescent="0.2">
      <c r="A26" s="51">
        <f>IF(P26=0,0,IF(COUNTBLANK(P26)=1,0,COUNTA($P$14:P26)))</f>
        <v>0</v>
      </c>
      <c r="B26" s="24" t="str">
        <f>IF($C$4="citu pasākumu izmaksas",IF('12a+c+n'!$Q26="C",'12a+c+n'!B26,0))</f>
        <v>14-00000</v>
      </c>
      <c r="C26" s="24" t="str">
        <f>IF($C$4="citu pasākumu izmaksas",IF('12a+c+n'!$Q26="C",'12a+c+n'!C26,0))</f>
        <v>Pieslēgums ūdensvadam pagrabstāvā</v>
      </c>
      <c r="D26" s="24" t="str">
        <f>IF($C$4="citu pasākumu izmaksas",IF('12a+c+n'!$Q26="C",'12a+c+n'!D26,0))</f>
        <v>kompl.</v>
      </c>
      <c r="E26" s="46"/>
      <c r="F26" s="65"/>
      <c r="G26" s="116"/>
      <c r="H26" s="116">
        <f>IF($C$4="citu pasākumu izmaksas",IF('12a+c+n'!$Q26="C",'12a+c+n'!H26,0))</f>
        <v>0</v>
      </c>
      <c r="I26" s="116"/>
      <c r="J26" s="116"/>
      <c r="K26" s="117">
        <f>IF($C$4="citu pasākumu izmaksas",IF('12a+c+n'!$Q26="C",'12a+c+n'!K26,0))</f>
        <v>0</v>
      </c>
      <c r="L26" s="82">
        <f>IF($C$4="citu pasākumu izmaksas",IF('12a+c+n'!$Q26="C",'12a+c+n'!L26,0))</f>
        <v>0</v>
      </c>
      <c r="M26" s="116">
        <f>IF($C$4="citu pasākumu izmaksas",IF('12a+c+n'!$Q26="C",'12a+c+n'!M26,0))</f>
        <v>0</v>
      </c>
      <c r="N26" s="116">
        <f>IF($C$4="citu pasākumu izmaksas",IF('12a+c+n'!$Q26="C",'12a+c+n'!N26,0))</f>
        <v>0</v>
      </c>
      <c r="O26" s="116">
        <f>IF($C$4="citu pasākumu izmaksas",IF('12a+c+n'!$Q26="C",'12a+c+n'!O26,0))</f>
        <v>0</v>
      </c>
      <c r="P26" s="117">
        <f>IF($C$4="citu pasākumu izmaksas",IF('12a+c+n'!$Q26="C",'12a+c+n'!P26,0))</f>
        <v>0</v>
      </c>
    </row>
    <row r="27" spans="1:16" ht="22.5" x14ac:dyDescent="0.2">
      <c r="A27" s="51">
        <f>IF(P27=0,0,IF(COUNTBLANK(P27)=1,0,COUNTA($P$14:P27)))</f>
        <v>0</v>
      </c>
      <c r="B27" s="24" t="str">
        <f>IF($C$4="citu pasākumu izmaksas",IF('12a+c+n'!$Q27="C",'12a+c+n'!B27,0))</f>
        <v>14-00000</v>
      </c>
      <c r="C27" s="24" t="str">
        <f>IF($C$4="citu pasākumu izmaksas",IF('12a+c+n'!$Q27="C",'12a+c+n'!C27,0))</f>
        <v>Tukšošanas vārsti dn15</v>
      </c>
      <c r="D27" s="24" t="str">
        <f>IF($C$4="citu pasākumu izmaksas",IF('12a+c+n'!$Q27="C",'12a+c+n'!D27,0))</f>
        <v>gb</v>
      </c>
      <c r="E27" s="46"/>
      <c r="F27" s="65"/>
      <c r="G27" s="116"/>
      <c r="H27" s="116">
        <f>IF($C$4="citu pasākumu izmaksas",IF('12a+c+n'!$Q27="C",'12a+c+n'!H27,0))</f>
        <v>0</v>
      </c>
      <c r="I27" s="116"/>
      <c r="J27" s="116"/>
      <c r="K27" s="117">
        <f>IF($C$4="citu pasākumu izmaksas",IF('12a+c+n'!$Q27="C",'12a+c+n'!K27,0))</f>
        <v>0</v>
      </c>
      <c r="L27" s="82">
        <f>IF($C$4="citu pasākumu izmaksas",IF('12a+c+n'!$Q27="C",'12a+c+n'!L27,0))</f>
        <v>0</v>
      </c>
      <c r="M27" s="116">
        <f>IF($C$4="citu pasākumu izmaksas",IF('12a+c+n'!$Q27="C",'12a+c+n'!M27,0))</f>
        <v>0</v>
      </c>
      <c r="N27" s="116">
        <f>IF($C$4="citu pasākumu izmaksas",IF('12a+c+n'!$Q27="C",'12a+c+n'!N27,0))</f>
        <v>0</v>
      </c>
      <c r="O27" s="116">
        <f>IF($C$4="citu pasākumu izmaksas",IF('12a+c+n'!$Q27="C",'12a+c+n'!O27,0))</f>
        <v>0</v>
      </c>
      <c r="P27" s="117">
        <f>IF($C$4="citu pasākumu izmaksas",IF('12a+c+n'!$Q27="C",'12a+c+n'!P27,0))</f>
        <v>0</v>
      </c>
    </row>
    <row r="28" spans="1:16" ht="22.5" x14ac:dyDescent="0.2">
      <c r="A28" s="51">
        <f>IF(P28=0,0,IF(COUNTBLANK(P28)=1,0,COUNTA($P$14:P28)))</f>
        <v>0</v>
      </c>
      <c r="B28" s="24" t="str">
        <f>IF($C$4="citu pasākumu izmaksas",IF('12a+c+n'!$Q28="C",'12a+c+n'!B28,0))</f>
        <v>14-00000</v>
      </c>
      <c r="C28" s="24" t="str">
        <f>IF($C$4="citu pasākumu izmaksas",IF('12a+c+n'!$Q28="C",'12a+c+n'!C28,0))</f>
        <v>Cauruļvadu hidrauliskā pārbaude</v>
      </c>
      <c r="D28" s="24" t="str">
        <f>IF($C$4="citu pasākumu izmaksas",IF('12a+c+n'!$Q28="C",'12a+c+n'!D28,0))</f>
        <v>kompl.</v>
      </c>
      <c r="E28" s="46"/>
      <c r="F28" s="65"/>
      <c r="G28" s="116"/>
      <c r="H28" s="116">
        <f>IF($C$4="citu pasākumu izmaksas",IF('12a+c+n'!$Q28="C",'12a+c+n'!H28,0))</f>
        <v>0</v>
      </c>
      <c r="I28" s="116"/>
      <c r="J28" s="116"/>
      <c r="K28" s="117">
        <f>IF($C$4="citu pasākumu izmaksas",IF('12a+c+n'!$Q28="C",'12a+c+n'!K28,0))</f>
        <v>0</v>
      </c>
      <c r="L28" s="82">
        <f>IF($C$4="citu pasākumu izmaksas",IF('12a+c+n'!$Q28="C",'12a+c+n'!L28,0))</f>
        <v>0</v>
      </c>
      <c r="M28" s="116">
        <f>IF($C$4="citu pasākumu izmaksas",IF('12a+c+n'!$Q28="C",'12a+c+n'!M28,0))</f>
        <v>0</v>
      </c>
      <c r="N28" s="116">
        <f>IF($C$4="citu pasākumu izmaksas",IF('12a+c+n'!$Q28="C",'12a+c+n'!N28,0))</f>
        <v>0</v>
      </c>
      <c r="O28" s="116">
        <f>IF($C$4="citu pasākumu izmaksas",IF('12a+c+n'!$Q28="C",'12a+c+n'!O28,0))</f>
        <v>0</v>
      </c>
      <c r="P28" s="117">
        <f>IF($C$4="citu pasākumu izmaksas",IF('12a+c+n'!$Q28="C",'12a+c+n'!P28,0))</f>
        <v>0</v>
      </c>
    </row>
    <row r="29" spans="1:16" x14ac:dyDescent="0.2">
      <c r="A29" s="51">
        <f>IF(P29=0,0,IF(COUNTBLANK(P29)=1,0,COUNTA($P$14:P29)))</f>
        <v>0</v>
      </c>
      <c r="B29" s="24">
        <f>IF($C$4="citu pasākumu izmaksas",IF('12a+c+n'!$Q29="C",'12a+c+n'!B29,0))</f>
        <v>0</v>
      </c>
      <c r="C29" s="24">
        <f>IF($C$4="citu pasākumu izmaksas",IF('12a+c+n'!$Q29="C",'12a+c+n'!C29,0))</f>
        <v>0</v>
      </c>
      <c r="D29" s="24">
        <f>IF($C$4="citu pasākumu izmaksas",IF('12a+c+n'!$Q29="C",'12a+c+n'!D29,0))</f>
        <v>0</v>
      </c>
      <c r="E29" s="46"/>
      <c r="F29" s="65"/>
      <c r="G29" s="116"/>
      <c r="H29" s="116">
        <f>IF($C$4="citu pasākumu izmaksas",IF('12a+c+n'!$Q29="C",'12a+c+n'!H29,0))</f>
        <v>0</v>
      </c>
      <c r="I29" s="116"/>
      <c r="J29" s="116"/>
      <c r="K29" s="117">
        <f>IF($C$4="citu pasākumu izmaksas",IF('12a+c+n'!$Q29="C",'12a+c+n'!K29,0))</f>
        <v>0</v>
      </c>
      <c r="L29" s="82">
        <f>IF($C$4="citu pasākumu izmaksas",IF('12a+c+n'!$Q29="C",'12a+c+n'!L29,0))</f>
        <v>0</v>
      </c>
      <c r="M29" s="116">
        <f>IF($C$4="citu pasākumu izmaksas",IF('12a+c+n'!$Q29="C",'12a+c+n'!M29,0))</f>
        <v>0</v>
      </c>
      <c r="N29" s="116">
        <f>IF($C$4="citu pasākumu izmaksas",IF('12a+c+n'!$Q29="C",'12a+c+n'!N29,0))</f>
        <v>0</v>
      </c>
      <c r="O29" s="116">
        <f>IF($C$4="citu pasākumu izmaksas",IF('12a+c+n'!$Q29="C",'12a+c+n'!O29,0))</f>
        <v>0</v>
      </c>
      <c r="P29" s="117">
        <f>IF($C$4="citu pasākumu izmaksas",IF('12a+c+n'!$Q29="C",'12a+c+n'!P29,0))</f>
        <v>0</v>
      </c>
    </row>
    <row r="30" spans="1:16" ht="22.5" x14ac:dyDescent="0.2">
      <c r="A30" s="51">
        <f>IF(P30=0,0,IF(COUNTBLANK(P30)=1,0,COUNTA($P$14:P30)))</f>
        <v>0</v>
      </c>
      <c r="B30" s="24" t="str">
        <f>IF($C$4="citu pasākumu izmaksas",IF('12a+c+n'!$Q30="C",'12a+c+n'!B30,0))</f>
        <v>14-00000</v>
      </c>
      <c r="C30" s="24" t="str">
        <f>IF($C$4="citu pasākumu izmaksas",IF('12a+c+n'!$Q30="C",'12a+c+n'!C30,0))</f>
        <v>PP-R kausējamā caurule ar veidgabaliem d15</v>
      </c>
      <c r="D30" s="24" t="str">
        <f>IF($C$4="citu pasākumu izmaksas",IF('12a+c+n'!$Q30="C",'12a+c+n'!D30,0))</f>
        <v>m</v>
      </c>
      <c r="E30" s="46"/>
      <c r="F30" s="65"/>
      <c r="G30" s="116"/>
      <c r="H30" s="116">
        <f>IF($C$4="citu pasākumu izmaksas",IF('12a+c+n'!$Q30="C",'12a+c+n'!H30,0))</f>
        <v>0</v>
      </c>
      <c r="I30" s="116"/>
      <c r="J30" s="116"/>
      <c r="K30" s="117">
        <f>IF($C$4="citu pasākumu izmaksas",IF('12a+c+n'!$Q30="C",'12a+c+n'!K30,0))</f>
        <v>0</v>
      </c>
      <c r="L30" s="82">
        <f>IF($C$4="citu pasākumu izmaksas",IF('12a+c+n'!$Q30="C",'12a+c+n'!L30,0))</f>
        <v>0</v>
      </c>
      <c r="M30" s="116">
        <f>IF($C$4="citu pasākumu izmaksas",IF('12a+c+n'!$Q30="C",'12a+c+n'!M30,0))</f>
        <v>0</v>
      </c>
      <c r="N30" s="116">
        <f>IF($C$4="citu pasākumu izmaksas",IF('12a+c+n'!$Q30="C",'12a+c+n'!N30,0))</f>
        <v>0</v>
      </c>
      <c r="O30" s="116">
        <f>IF($C$4="citu pasākumu izmaksas",IF('12a+c+n'!$Q30="C",'12a+c+n'!O30,0))</f>
        <v>0</v>
      </c>
      <c r="P30" s="117">
        <f>IF($C$4="citu pasākumu izmaksas",IF('12a+c+n'!$Q30="C",'12a+c+n'!P30,0))</f>
        <v>0</v>
      </c>
    </row>
    <row r="31" spans="1:16" ht="22.5" x14ac:dyDescent="0.2">
      <c r="A31" s="51">
        <f>IF(P31=0,0,IF(COUNTBLANK(P31)=1,0,COUNTA($P$14:P31)))</f>
        <v>0</v>
      </c>
      <c r="B31" s="24" t="str">
        <f>IF($C$4="citu pasākumu izmaksas",IF('12a+c+n'!$Q31="C",'12a+c+n'!B31,0))</f>
        <v>14-00000</v>
      </c>
      <c r="C31" s="24" t="str">
        <f>IF($C$4="citu pasākumu izmaksas",IF('12a+c+n'!$Q31="C",'12a+c+n'!C31,0))</f>
        <v>PP-R kausējamā caurule ar veidgabaliem d20</v>
      </c>
      <c r="D31" s="24" t="str">
        <f>IF($C$4="citu pasākumu izmaksas",IF('12a+c+n'!$Q31="C",'12a+c+n'!D31,0))</f>
        <v>m</v>
      </c>
      <c r="E31" s="46"/>
      <c r="F31" s="65"/>
      <c r="G31" s="116"/>
      <c r="H31" s="116">
        <f>IF($C$4="citu pasākumu izmaksas",IF('12a+c+n'!$Q31="C",'12a+c+n'!H31,0))</f>
        <v>0</v>
      </c>
      <c r="I31" s="116"/>
      <c r="J31" s="116"/>
      <c r="K31" s="117">
        <f>IF($C$4="citu pasākumu izmaksas",IF('12a+c+n'!$Q31="C",'12a+c+n'!K31,0))</f>
        <v>0</v>
      </c>
      <c r="L31" s="82">
        <f>IF($C$4="citu pasākumu izmaksas",IF('12a+c+n'!$Q31="C",'12a+c+n'!L31,0))</f>
        <v>0</v>
      </c>
      <c r="M31" s="116">
        <f>IF($C$4="citu pasākumu izmaksas",IF('12a+c+n'!$Q31="C",'12a+c+n'!M31,0))</f>
        <v>0</v>
      </c>
      <c r="N31" s="116">
        <f>IF($C$4="citu pasākumu izmaksas",IF('12a+c+n'!$Q31="C",'12a+c+n'!N31,0))</f>
        <v>0</v>
      </c>
      <c r="O31" s="116">
        <f>IF($C$4="citu pasākumu izmaksas",IF('12a+c+n'!$Q31="C",'12a+c+n'!O31,0))</f>
        <v>0</v>
      </c>
      <c r="P31" s="117">
        <f>IF($C$4="citu pasākumu izmaksas",IF('12a+c+n'!$Q31="C",'12a+c+n'!P31,0))</f>
        <v>0</v>
      </c>
    </row>
    <row r="32" spans="1:16" ht="22.5" x14ac:dyDescent="0.2">
      <c r="A32" s="51">
        <f>IF(P32=0,0,IF(COUNTBLANK(P32)=1,0,COUNTA($P$14:P32)))</f>
        <v>0</v>
      </c>
      <c r="B32" s="24" t="str">
        <f>IF($C$4="citu pasākumu izmaksas",IF('12a+c+n'!$Q32="C",'12a+c+n'!B32,0))</f>
        <v>14-00000</v>
      </c>
      <c r="C32" s="24" t="str">
        <f>IF($C$4="citu pasākumu izmaksas",IF('12a+c+n'!$Q32="C",'12a+c+n'!C32,0))</f>
        <v>PP-R kausējamā caurule ar veidgabaliem d25</v>
      </c>
      <c r="D32" s="24" t="str">
        <f>IF($C$4="citu pasākumu izmaksas",IF('12a+c+n'!$Q32="C",'12a+c+n'!D32,0))</f>
        <v>m</v>
      </c>
      <c r="E32" s="46"/>
      <c r="F32" s="65"/>
      <c r="G32" s="116"/>
      <c r="H32" s="116">
        <f>IF($C$4="citu pasākumu izmaksas",IF('12a+c+n'!$Q32="C",'12a+c+n'!H32,0))</f>
        <v>0</v>
      </c>
      <c r="I32" s="116"/>
      <c r="J32" s="116"/>
      <c r="K32" s="117">
        <f>IF($C$4="citu pasākumu izmaksas",IF('12a+c+n'!$Q32="C",'12a+c+n'!K32,0))</f>
        <v>0</v>
      </c>
      <c r="L32" s="82">
        <f>IF($C$4="citu pasākumu izmaksas",IF('12a+c+n'!$Q32="C",'12a+c+n'!L32,0))</f>
        <v>0</v>
      </c>
      <c r="M32" s="116">
        <f>IF($C$4="citu pasākumu izmaksas",IF('12a+c+n'!$Q32="C",'12a+c+n'!M32,0))</f>
        <v>0</v>
      </c>
      <c r="N32" s="116">
        <f>IF($C$4="citu pasākumu izmaksas",IF('12a+c+n'!$Q32="C",'12a+c+n'!N32,0))</f>
        <v>0</v>
      </c>
      <c r="O32" s="116">
        <f>IF($C$4="citu pasākumu izmaksas",IF('12a+c+n'!$Q32="C",'12a+c+n'!O32,0))</f>
        <v>0</v>
      </c>
      <c r="P32" s="117">
        <f>IF($C$4="citu pasākumu izmaksas",IF('12a+c+n'!$Q32="C",'12a+c+n'!P32,0))</f>
        <v>0</v>
      </c>
    </row>
    <row r="33" spans="1:16" ht="22.5" x14ac:dyDescent="0.2">
      <c r="A33" s="51">
        <f>IF(P33=0,0,IF(COUNTBLANK(P33)=1,0,COUNTA($P$14:P33)))</f>
        <v>0</v>
      </c>
      <c r="B33" s="24" t="str">
        <f>IF($C$4="citu pasākumu izmaksas",IF('12a+c+n'!$Q33="C",'12a+c+n'!B33,0))</f>
        <v>14-00000</v>
      </c>
      <c r="C33" s="24" t="str">
        <f>IF($C$4="citu pasākumu izmaksas",IF('12a+c+n'!$Q33="C",'12a+c+n'!C33,0))</f>
        <v>Pretkondensāta izolācija d15 b=9mm</v>
      </c>
      <c r="D33" s="24" t="str">
        <f>IF($C$4="citu pasākumu izmaksas",IF('12a+c+n'!$Q33="C",'12a+c+n'!D33,0))</f>
        <v>m</v>
      </c>
      <c r="E33" s="46"/>
      <c r="F33" s="65"/>
      <c r="G33" s="116"/>
      <c r="H33" s="116">
        <f>IF($C$4="citu pasākumu izmaksas",IF('12a+c+n'!$Q33="C",'12a+c+n'!H33,0))</f>
        <v>0</v>
      </c>
      <c r="I33" s="116"/>
      <c r="J33" s="116"/>
      <c r="K33" s="117">
        <f>IF($C$4="citu pasākumu izmaksas",IF('12a+c+n'!$Q33="C",'12a+c+n'!K33,0))</f>
        <v>0</v>
      </c>
      <c r="L33" s="82">
        <f>IF($C$4="citu pasākumu izmaksas",IF('12a+c+n'!$Q33="C",'12a+c+n'!L33,0))</f>
        <v>0</v>
      </c>
      <c r="M33" s="116">
        <f>IF($C$4="citu pasākumu izmaksas",IF('12a+c+n'!$Q33="C",'12a+c+n'!M33,0))</f>
        <v>0</v>
      </c>
      <c r="N33" s="116">
        <f>IF($C$4="citu pasākumu izmaksas",IF('12a+c+n'!$Q33="C",'12a+c+n'!N33,0))</f>
        <v>0</v>
      </c>
      <c r="O33" s="116">
        <f>IF($C$4="citu pasākumu izmaksas",IF('12a+c+n'!$Q33="C",'12a+c+n'!O33,0))</f>
        <v>0</v>
      </c>
      <c r="P33" s="117">
        <f>IF($C$4="citu pasākumu izmaksas",IF('12a+c+n'!$Q33="C",'12a+c+n'!P33,0))</f>
        <v>0</v>
      </c>
    </row>
    <row r="34" spans="1:16" ht="22.5" x14ac:dyDescent="0.2">
      <c r="A34" s="51">
        <f>IF(P34=0,0,IF(COUNTBLANK(P34)=1,0,COUNTA($P$14:P34)))</f>
        <v>0</v>
      </c>
      <c r="B34" s="24" t="str">
        <f>IF($C$4="citu pasākumu izmaksas",IF('12a+c+n'!$Q34="C",'12a+c+n'!B34,0))</f>
        <v>14-00000</v>
      </c>
      <c r="C34" s="24" t="str">
        <f>IF($C$4="citu pasākumu izmaksas",IF('12a+c+n'!$Q34="C",'12a+c+n'!C34,0))</f>
        <v>Pretkondensāta izolācija d20 b=9mm</v>
      </c>
      <c r="D34" s="24" t="str">
        <f>IF($C$4="citu pasākumu izmaksas",IF('12a+c+n'!$Q34="C",'12a+c+n'!D34,0))</f>
        <v>m</v>
      </c>
      <c r="E34" s="46"/>
      <c r="F34" s="65"/>
      <c r="G34" s="116"/>
      <c r="H34" s="116">
        <f>IF($C$4="citu pasākumu izmaksas",IF('12a+c+n'!$Q34="C",'12a+c+n'!H34,0))</f>
        <v>0</v>
      </c>
      <c r="I34" s="116"/>
      <c r="J34" s="116"/>
      <c r="K34" s="117">
        <f>IF($C$4="citu pasākumu izmaksas",IF('12a+c+n'!$Q34="C",'12a+c+n'!K34,0))</f>
        <v>0</v>
      </c>
      <c r="L34" s="82">
        <f>IF($C$4="citu pasākumu izmaksas",IF('12a+c+n'!$Q34="C",'12a+c+n'!L34,0))</f>
        <v>0</v>
      </c>
      <c r="M34" s="116">
        <f>IF($C$4="citu pasākumu izmaksas",IF('12a+c+n'!$Q34="C",'12a+c+n'!M34,0))</f>
        <v>0</v>
      </c>
      <c r="N34" s="116">
        <f>IF($C$4="citu pasākumu izmaksas",IF('12a+c+n'!$Q34="C",'12a+c+n'!N34,0))</f>
        <v>0</v>
      </c>
      <c r="O34" s="116">
        <f>IF($C$4="citu pasākumu izmaksas",IF('12a+c+n'!$Q34="C",'12a+c+n'!O34,0))</f>
        <v>0</v>
      </c>
      <c r="P34" s="117">
        <f>IF($C$4="citu pasākumu izmaksas",IF('12a+c+n'!$Q34="C",'12a+c+n'!P34,0))</f>
        <v>0</v>
      </c>
    </row>
    <row r="35" spans="1:16" ht="22.5" x14ac:dyDescent="0.2">
      <c r="A35" s="51">
        <f>IF(P35=0,0,IF(COUNTBLANK(P35)=1,0,COUNTA($P$14:P35)))</f>
        <v>0</v>
      </c>
      <c r="B35" s="24" t="str">
        <f>IF($C$4="citu pasākumu izmaksas",IF('12a+c+n'!$Q35="C",'12a+c+n'!B35,0))</f>
        <v>14-00000</v>
      </c>
      <c r="C35" s="24" t="str">
        <f>IF($C$4="citu pasākumu izmaksas",IF('12a+c+n'!$Q35="C",'12a+c+n'!C35,0))</f>
        <v>Pretkondensāta izolācija d25 b=9mm</v>
      </c>
      <c r="D35" s="24" t="str">
        <f>IF($C$4="citu pasākumu izmaksas",IF('12a+c+n'!$Q35="C",'12a+c+n'!D35,0))</f>
        <v>m</v>
      </c>
      <c r="E35" s="46"/>
      <c r="F35" s="65"/>
      <c r="G35" s="116"/>
      <c r="H35" s="116">
        <f>IF($C$4="citu pasākumu izmaksas",IF('12a+c+n'!$Q35="C",'12a+c+n'!H35,0))</f>
        <v>0</v>
      </c>
      <c r="I35" s="116"/>
      <c r="J35" s="116"/>
      <c r="K35" s="117">
        <f>IF($C$4="citu pasākumu izmaksas",IF('12a+c+n'!$Q35="C",'12a+c+n'!K35,0))</f>
        <v>0</v>
      </c>
      <c r="L35" s="82">
        <f>IF($C$4="citu pasākumu izmaksas",IF('12a+c+n'!$Q35="C",'12a+c+n'!L35,0))</f>
        <v>0</v>
      </c>
      <c r="M35" s="116">
        <f>IF($C$4="citu pasākumu izmaksas",IF('12a+c+n'!$Q35="C",'12a+c+n'!M35,0))</f>
        <v>0</v>
      </c>
      <c r="N35" s="116">
        <f>IF($C$4="citu pasākumu izmaksas",IF('12a+c+n'!$Q35="C",'12a+c+n'!N35,0))</f>
        <v>0</v>
      </c>
      <c r="O35" s="116">
        <f>IF($C$4="citu pasākumu izmaksas",IF('12a+c+n'!$Q35="C",'12a+c+n'!O35,0))</f>
        <v>0</v>
      </c>
      <c r="P35" s="117">
        <f>IF($C$4="citu pasākumu izmaksas",IF('12a+c+n'!$Q35="C",'12a+c+n'!P35,0))</f>
        <v>0</v>
      </c>
    </row>
    <row r="36" spans="1:16" ht="22.5" x14ac:dyDescent="0.2">
      <c r="A36" s="51">
        <f>IF(P36=0,0,IF(COUNTBLANK(P36)=1,0,COUNTA($P$14:P36)))</f>
        <v>0</v>
      </c>
      <c r="B36" s="24" t="str">
        <f>IF($C$4="citu pasākumu izmaksas",IF('12a+c+n'!$Q36="C",'12a+c+n'!B36,0))</f>
        <v>14-00000</v>
      </c>
      <c r="C36" s="24" t="str">
        <f>IF($C$4="citu pasākumu izmaksas",IF('12a+c+n'!$Q36="C",'12a+c+n'!C36,0))</f>
        <v>Lodveida vārsts dn15</v>
      </c>
      <c r="D36" s="24" t="str">
        <f>IF($C$4="citu pasākumu izmaksas",IF('12a+c+n'!$Q36="C",'12a+c+n'!D36,0))</f>
        <v>gb</v>
      </c>
      <c r="E36" s="46"/>
      <c r="F36" s="65"/>
      <c r="G36" s="116"/>
      <c r="H36" s="116">
        <f>IF($C$4="citu pasākumu izmaksas",IF('12a+c+n'!$Q36="C",'12a+c+n'!H36,0))</f>
        <v>0</v>
      </c>
      <c r="I36" s="116"/>
      <c r="J36" s="116"/>
      <c r="K36" s="117">
        <f>IF($C$4="citu pasākumu izmaksas",IF('12a+c+n'!$Q36="C",'12a+c+n'!K36,0))</f>
        <v>0</v>
      </c>
      <c r="L36" s="82">
        <f>IF($C$4="citu pasākumu izmaksas",IF('12a+c+n'!$Q36="C",'12a+c+n'!L36,0))</f>
        <v>0</v>
      </c>
      <c r="M36" s="116">
        <f>IF($C$4="citu pasākumu izmaksas",IF('12a+c+n'!$Q36="C",'12a+c+n'!M36,0))</f>
        <v>0</v>
      </c>
      <c r="N36" s="116">
        <f>IF($C$4="citu pasākumu izmaksas",IF('12a+c+n'!$Q36="C",'12a+c+n'!N36,0))</f>
        <v>0</v>
      </c>
      <c r="O36" s="116">
        <f>IF($C$4="citu pasākumu izmaksas",IF('12a+c+n'!$Q36="C",'12a+c+n'!O36,0))</f>
        <v>0</v>
      </c>
      <c r="P36" s="117">
        <f>IF($C$4="citu pasākumu izmaksas",IF('12a+c+n'!$Q36="C",'12a+c+n'!P36,0))</f>
        <v>0</v>
      </c>
    </row>
    <row r="37" spans="1:16" ht="22.5" x14ac:dyDescent="0.2">
      <c r="A37" s="51">
        <f>IF(P37=0,0,IF(COUNTBLANK(P37)=1,0,COUNTA($P$14:P37)))</f>
        <v>0</v>
      </c>
      <c r="B37" s="24" t="str">
        <f>IF($C$4="citu pasākumu izmaksas",IF('12a+c+n'!$Q37="C",'12a+c+n'!B37,0))</f>
        <v>14-00000</v>
      </c>
      <c r="C37" s="24" t="str">
        <f>IF($C$4="citu pasākumu izmaksas",IF('12a+c+n'!$Q37="C",'12a+c+n'!C37,0))</f>
        <v>Lodveida vārsts dn20</v>
      </c>
      <c r="D37" s="24" t="str">
        <f>IF($C$4="citu pasākumu izmaksas",IF('12a+c+n'!$Q37="C",'12a+c+n'!D37,0))</f>
        <v>gb</v>
      </c>
      <c r="E37" s="46"/>
      <c r="F37" s="65"/>
      <c r="G37" s="116"/>
      <c r="H37" s="116">
        <f>IF($C$4="citu pasākumu izmaksas",IF('12a+c+n'!$Q37="C",'12a+c+n'!H37,0))</f>
        <v>0</v>
      </c>
      <c r="I37" s="116"/>
      <c r="J37" s="116"/>
      <c r="K37" s="117">
        <f>IF($C$4="citu pasākumu izmaksas",IF('12a+c+n'!$Q37="C",'12a+c+n'!K37,0))</f>
        <v>0</v>
      </c>
      <c r="L37" s="82">
        <f>IF($C$4="citu pasākumu izmaksas",IF('12a+c+n'!$Q37="C",'12a+c+n'!L37,0))</f>
        <v>0</v>
      </c>
      <c r="M37" s="116">
        <f>IF($C$4="citu pasākumu izmaksas",IF('12a+c+n'!$Q37="C",'12a+c+n'!M37,0))</f>
        <v>0</v>
      </c>
      <c r="N37" s="116">
        <f>IF($C$4="citu pasākumu izmaksas",IF('12a+c+n'!$Q37="C",'12a+c+n'!N37,0))</f>
        <v>0</v>
      </c>
      <c r="O37" s="116">
        <f>IF($C$4="citu pasākumu izmaksas",IF('12a+c+n'!$Q37="C",'12a+c+n'!O37,0))</f>
        <v>0</v>
      </c>
      <c r="P37" s="117">
        <f>IF($C$4="citu pasākumu izmaksas",IF('12a+c+n'!$Q37="C",'12a+c+n'!P37,0))</f>
        <v>0</v>
      </c>
    </row>
    <row r="38" spans="1:16" ht="22.5" x14ac:dyDescent="0.2">
      <c r="A38" s="51">
        <f>IF(P38=0,0,IF(COUNTBLANK(P38)=1,0,COUNTA($P$14:P38)))</f>
        <v>0</v>
      </c>
      <c r="B38" s="24" t="str">
        <f>IF($C$4="citu pasākumu izmaksas",IF('12a+c+n'!$Q38="C",'12a+c+n'!B38,0))</f>
        <v>14-00000</v>
      </c>
      <c r="C38" s="24" t="str">
        <f>IF($C$4="citu pasākumu izmaksas",IF('12a+c+n'!$Q38="C",'12a+c+n'!C38,0))</f>
        <v>Lodveida vārsts dn25</v>
      </c>
      <c r="D38" s="24" t="str">
        <f>IF($C$4="citu pasākumu izmaksas",IF('12a+c+n'!$Q38="C",'12a+c+n'!D38,0))</f>
        <v>gb</v>
      </c>
      <c r="E38" s="46"/>
      <c r="F38" s="65"/>
      <c r="G38" s="116"/>
      <c r="H38" s="116">
        <f>IF($C$4="citu pasākumu izmaksas",IF('12a+c+n'!$Q38="C",'12a+c+n'!H38,0))</f>
        <v>0</v>
      </c>
      <c r="I38" s="116"/>
      <c r="J38" s="116"/>
      <c r="K38" s="117">
        <f>IF($C$4="citu pasākumu izmaksas",IF('12a+c+n'!$Q38="C",'12a+c+n'!K38,0))</f>
        <v>0</v>
      </c>
      <c r="L38" s="82">
        <f>IF($C$4="citu pasākumu izmaksas",IF('12a+c+n'!$Q38="C",'12a+c+n'!L38,0))</f>
        <v>0</v>
      </c>
      <c r="M38" s="116">
        <f>IF($C$4="citu pasākumu izmaksas",IF('12a+c+n'!$Q38="C",'12a+c+n'!M38,0))</f>
        <v>0</v>
      </c>
      <c r="N38" s="116">
        <f>IF($C$4="citu pasākumu izmaksas",IF('12a+c+n'!$Q38="C",'12a+c+n'!N38,0))</f>
        <v>0</v>
      </c>
      <c r="O38" s="116">
        <f>IF($C$4="citu pasākumu izmaksas",IF('12a+c+n'!$Q38="C",'12a+c+n'!O38,0))</f>
        <v>0</v>
      </c>
      <c r="P38" s="117">
        <f>IF($C$4="citu pasākumu izmaksas",IF('12a+c+n'!$Q38="C",'12a+c+n'!P38,0))</f>
        <v>0</v>
      </c>
    </row>
    <row r="39" spans="1:16" ht="22.5" x14ac:dyDescent="0.2">
      <c r="A39" s="51">
        <f>IF(P39=0,0,IF(COUNTBLANK(P39)=1,0,COUNTA($P$14:P39)))</f>
        <v>0</v>
      </c>
      <c r="B39" s="24" t="str">
        <f>IF($C$4="citu pasākumu izmaksas",IF('12a+c+n'!$Q39="C",'12a+c+n'!B39,0))</f>
        <v>14-00000</v>
      </c>
      <c r="C39" s="24" t="str">
        <f>IF($C$4="citu pasākumu izmaksas",IF('12a+c+n'!$Q39="C",'12a+c+n'!C39,0))</f>
        <v>Tukšošanas vārsti dn15</v>
      </c>
      <c r="D39" s="24" t="str">
        <f>IF($C$4="citu pasākumu izmaksas",IF('12a+c+n'!$Q39="C",'12a+c+n'!D39,0))</f>
        <v>gb</v>
      </c>
      <c r="E39" s="46"/>
      <c r="F39" s="65"/>
      <c r="G39" s="116"/>
      <c r="H39" s="116">
        <f>IF($C$4="citu pasākumu izmaksas",IF('12a+c+n'!$Q39="C",'12a+c+n'!H39,0))</f>
        <v>0</v>
      </c>
      <c r="I39" s="116"/>
      <c r="J39" s="116"/>
      <c r="K39" s="117">
        <f>IF($C$4="citu pasākumu izmaksas",IF('12a+c+n'!$Q39="C",'12a+c+n'!K39,0))</f>
        <v>0</v>
      </c>
      <c r="L39" s="82">
        <f>IF($C$4="citu pasākumu izmaksas",IF('12a+c+n'!$Q39="C",'12a+c+n'!L39,0))</f>
        <v>0</v>
      </c>
      <c r="M39" s="116">
        <f>IF($C$4="citu pasākumu izmaksas",IF('12a+c+n'!$Q39="C",'12a+c+n'!M39,0))</f>
        <v>0</v>
      </c>
      <c r="N39" s="116">
        <f>IF($C$4="citu pasākumu izmaksas",IF('12a+c+n'!$Q39="C",'12a+c+n'!N39,0))</f>
        <v>0</v>
      </c>
      <c r="O39" s="116">
        <f>IF($C$4="citu pasākumu izmaksas",IF('12a+c+n'!$Q39="C",'12a+c+n'!O39,0))</f>
        <v>0</v>
      </c>
      <c r="P39" s="117">
        <f>IF($C$4="citu pasākumu izmaksas",IF('12a+c+n'!$Q39="C",'12a+c+n'!P39,0))</f>
        <v>0</v>
      </c>
    </row>
    <row r="40" spans="1:16" ht="22.5" x14ac:dyDescent="0.2">
      <c r="A40" s="51">
        <f>IF(P40=0,0,IF(COUNTBLANK(P40)=1,0,COUNTA($P$14:P40)))</f>
        <v>0</v>
      </c>
      <c r="B40" s="24" t="str">
        <f>IF($C$4="citu pasākumu izmaksas",IF('12a+c+n'!$Q40="C",'12a+c+n'!B40,0))</f>
        <v>14-00000</v>
      </c>
      <c r="C40" s="24" t="str">
        <f>IF($C$4="citu pasākumu izmaksas",IF('12a+c+n'!$Q40="C",'12a+c+n'!C40,0))</f>
        <v>Cauruļvadu hidrauliskā pārbaude</v>
      </c>
      <c r="D40" s="24" t="str">
        <f>IF($C$4="citu pasākumu izmaksas",IF('12a+c+n'!$Q40="C",'12a+c+n'!D40,0))</f>
        <v>kompl.</v>
      </c>
      <c r="E40" s="46"/>
      <c r="F40" s="65"/>
      <c r="G40" s="116"/>
      <c r="H40" s="116">
        <f>IF($C$4="citu pasākumu izmaksas",IF('12a+c+n'!$Q40="C",'12a+c+n'!H40,0))</f>
        <v>0</v>
      </c>
      <c r="I40" s="116"/>
      <c r="J40" s="116"/>
      <c r="K40" s="117">
        <f>IF($C$4="citu pasākumu izmaksas",IF('12a+c+n'!$Q40="C",'12a+c+n'!K40,0))</f>
        <v>0</v>
      </c>
      <c r="L40" s="82">
        <f>IF($C$4="citu pasākumu izmaksas",IF('12a+c+n'!$Q40="C",'12a+c+n'!L40,0))</f>
        <v>0</v>
      </c>
      <c r="M40" s="116">
        <f>IF($C$4="citu pasākumu izmaksas",IF('12a+c+n'!$Q40="C",'12a+c+n'!M40,0))</f>
        <v>0</v>
      </c>
      <c r="N40" s="116">
        <f>IF($C$4="citu pasākumu izmaksas",IF('12a+c+n'!$Q40="C",'12a+c+n'!N40,0))</f>
        <v>0</v>
      </c>
      <c r="O40" s="116">
        <f>IF($C$4="citu pasākumu izmaksas",IF('12a+c+n'!$Q40="C",'12a+c+n'!O40,0))</f>
        <v>0</v>
      </c>
      <c r="P40" s="117">
        <f>IF($C$4="citu pasākumu izmaksas",IF('12a+c+n'!$Q40="C",'12a+c+n'!P40,0))</f>
        <v>0</v>
      </c>
    </row>
    <row r="41" spans="1:16" ht="22.5" x14ac:dyDescent="0.2">
      <c r="A41" s="51">
        <f>IF(P41=0,0,IF(COUNTBLANK(P41)=1,0,COUNTA($P$14:P41)))</f>
        <v>0</v>
      </c>
      <c r="B41" s="24" t="str">
        <f>IF($C$4="citu pasākumu izmaksas",IF('12a+c+n'!$Q41="C",'12a+c+n'!B41,0))</f>
        <v>14-00000</v>
      </c>
      <c r="C41" s="24" t="str">
        <f>IF($C$4="citu pasākumu izmaksas",IF('12a+c+n'!$Q41="C",'12a+c+n'!C41,0))</f>
        <v>Pieslēgums pie esošās dzīvokļu ūdensapgādes</v>
      </c>
      <c r="D41" s="24" t="str">
        <f>IF($C$4="citu pasākumu izmaksas",IF('12a+c+n'!$Q41="C",'12a+c+n'!D41,0))</f>
        <v>kompl.</v>
      </c>
      <c r="E41" s="46"/>
      <c r="F41" s="65"/>
      <c r="G41" s="116"/>
      <c r="H41" s="116">
        <f>IF($C$4="citu pasākumu izmaksas",IF('12a+c+n'!$Q41="C",'12a+c+n'!H41,0))</f>
        <v>0</v>
      </c>
      <c r="I41" s="116"/>
      <c r="J41" s="116"/>
      <c r="K41" s="117">
        <f>IF($C$4="citu pasākumu izmaksas",IF('12a+c+n'!$Q41="C",'12a+c+n'!K41,0))</f>
        <v>0</v>
      </c>
      <c r="L41" s="82">
        <f>IF($C$4="citu pasākumu izmaksas",IF('12a+c+n'!$Q41="C",'12a+c+n'!L41,0))</f>
        <v>0</v>
      </c>
      <c r="M41" s="116">
        <f>IF($C$4="citu pasākumu izmaksas",IF('12a+c+n'!$Q41="C",'12a+c+n'!M41,0))</f>
        <v>0</v>
      </c>
      <c r="N41" s="116">
        <f>IF($C$4="citu pasākumu izmaksas",IF('12a+c+n'!$Q41="C",'12a+c+n'!N41,0))</f>
        <v>0</v>
      </c>
      <c r="O41" s="116">
        <f>IF($C$4="citu pasākumu izmaksas",IF('12a+c+n'!$Q41="C",'12a+c+n'!O41,0))</f>
        <v>0</v>
      </c>
      <c r="P41" s="117">
        <f>IF($C$4="citu pasākumu izmaksas",IF('12a+c+n'!$Q41="C",'12a+c+n'!P41,0))</f>
        <v>0</v>
      </c>
    </row>
    <row r="42" spans="1:16" x14ac:dyDescent="0.2">
      <c r="A42" s="51">
        <f>IF(P42=0,0,IF(COUNTBLANK(P42)=1,0,COUNTA($P$14:P42)))</f>
        <v>0</v>
      </c>
      <c r="B42" s="24">
        <f>IF($C$4="citu pasākumu izmaksas",IF('12a+c+n'!$Q42="C",'12a+c+n'!B42,0))</f>
        <v>0</v>
      </c>
      <c r="C42" s="24">
        <f>IF($C$4="citu pasākumu izmaksas",IF('12a+c+n'!$Q42="C",'12a+c+n'!C42,0))</f>
        <v>0</v>
      </c>
      <c r="D42" s="24">
        <f>IF($C$4="citu pasākumu izmaksas",IF('12a+c+n'!$Q42="C",'12a+c+n'!D42,0))</f>
        <v>0</v>
      </c>
      <c r="E42" s="46"/>
      <c r="F42" s="65"/>
      <c r="G42" s="116"/>
      <c r="H42" s="116">
        <f>IF($C$4="citu pasākumu izmaksas",IF('12a+c+n'!$Q42="C",'12a+c+n'!H42,0))</f>
        <v>0</v>
      </c>
      <c r="I42" s="116"/>
      <c r="J42" s="116"/>
      <c r="K42" s="117">
        <f>IF($C$4="citu pasākumu izmaksas",IF('12a+c+n'!$Q42="C",'12a+c+n'!K42,0))</f>
        <v>0</v>
      </c>
      <c r="L42" s="82">
        <f>IF($C$4="citu pasākumu izmaksas",IF('12a+c+n'!$Q42="C",'12a+c+n'!L42,0))</f>
        <v>0</v>
      </c>
      <c r="M42" s="116">
        <f>IF($C$4="citu pasākumu izmaksas",IF('12a+c+n'!$Q42="C",'12a+c+n'!M42,0))</f>
        <v>0</v>
      </c>
      <c r="N42" s="116">
        <f>IF($C$4="citu pasākumu izmaksas",IF('12a+c+n'!$Q42="C",'12a+c+n'!N42,0))</f>
        <v>0</v>
      </c>
      <c r="O42" s="116">
        <f>IF($C$4="citu pasākumu izmaksas",IF('12a+c+n'!$Q42="C",'12a+c+n'!O42,0))</f>
        <v>0</v>
      </c>
      <c r="P42" s="117">
        <f>IF($C$4="citu pasākumu izmaksas",IF('12a+c+n'!$Q42="C",'12a+c+n'!P42,0))</f>
        <v>0</v>
      </c>
    </row>
    <row r="43" spans="1:16" hidden="1" x14ac:dyDescent="0.2">
      <c r="A43" s="51">
        <f>IF(P43=0,0,IF(COUNTBLANK(P43)=1,0,COUNTA($P$14:P43)))</f>
        <v>0</v>
      </c>
      <c r="B43" s="24">
        <f>IF($C$4="citu pasākumu izmaksas",IF('12a+c+n'!$Q43="C",'12a+c+n'!B43,0))</f>
        <v>0</v>
      </c>
      <c r="C43" s="24">
        <f>IF($C$4="citu pasākumu izmaksas",IF('12a+c+n'!$Q43="C",'12a+c+n'!C43,0))</f>
        <v>0</v>
      </c>
      <c r="D43" s="24">
        <f>IF($C$4="citu pasākumu izmaksas",IF('12a+c+n'!$Q43="C",'12a+c+n'!D43,0))</f>
        <v>0</v>
      </c>
      <c r="E43" s="46"/>
      <c r="F43" s="65"/>
      <c r="G43" s="116"/>
      <c r="H43" s="116">
        <f>IF($C$4="citu pasākumu izmaksas",IF('12a+c+n'!$Q43="C",'12a+c+n'!H43,0))</f>
        <v>0</v>
      </c>
      <c r="I43" s="116"/>
      <c r="J43" s="116"/>
      <c r="K43" s="117">
        <f>IF($C$4="citu pasākumu izmaksas",IF('12a+c+n'!$Q43="C",'12a+c+n'!K43,0))</f>
        <v>0</v>
      </c>
      <c r="L43" s="82">
        <f>IF($C$4="citu pasākumu izmaksas",IF('12a+c+n'!$Q43="C",'12a+c+n'!L43,0))</f>
        <v>0</v>
      </c>
      <c r="M43" s="116">
        <f>IF($C$4="citu pasākumu izmaksas",IF('12a+c+n'!$Q43="C",'12a+c+n'!M43,0))</f>
        <v>0</v>
      </c>
      <c r="N43" s="116">
        <f>IF($C$4="citu pasākumu izmaksas",IF('12a+c+n'!$Q43="C",'12a+c+n'!N43,0))</f>
        <v>0</v>
      </c>
      <c r="O43" s="116">
        <f>IF($C$4="citu pasākumu izmaksas",IF('12a+c+n'!$Q43="C",'12a+c+n'!O43,0))</f>
        <v>0</v>
      </c>
      <c r="P43" s="117">
        <f>IF($C$4="citu pasākumu izmaksas",IF('12a+c+n'!$Q43="C",'12a+c+n'!P43,0))</f>
        <v>0</v>
      </c>
    </row>
    <row r="44" spans="1:16" hidden="1" x14ac:dyDescent="0.2">
      <c r="A44" s="51">
        <f>IF(P44=0,0,IF(COUNTBLANK(P44)=1,0,COUNTA($P$14:P44)))</f>
        <v>0</v>
      </c>
      <c r="B44" s="24">
        <f>IF($C$4="citu pasākumu izmaksas",IF('12a+c+n'!$Q44="C",'12a+c+n'!B44,0))</f>
        <v>0</v>
      </c>
      <c r="C44" s="24">
        <f>IF($C$4="citu pasākumu izmaksas",IF('12a+c+n'!$Q44="C",'12a+c+n'!C44,0))</f>
        <v>0</v>
      </c>
      <c r="D44" s="24">
        <f>IF($C$4="citu pasākumu izmaksas",IF('12a+c+n'!$Q44="C",'12a+c+n'!D44,0))</f>
        <v>0</v>
      </c>
      <c r="E44" s="46"/>
      <c r="F44" s="65"/>
      <c r="G44" s="116"/>
      <c r="H44" s="116">
        <f>IF($C$4="citu pasākumu izmaksas",IF('12a+c+n'!$Q44="C",'12a+c+n'!H44,0))</f>
        <v>0</v>
      </c>
      <c r="I44" s="116"/>
      <c r="J44" s="116"/>
      <c r="K44" s="117">
        <f>IF($C$4="citu pasākumu izmaksas",IF('12a+c+n'!$Q44="C",'12a+c+n'!K44,0))</f>
        <v>0</v>
      </c>
      <c r="L44" s="82">
        <f>IF($C$4="citu pasākumu izmaksas",IF('12a+c+n'!$Q44="C",'12a+c+n'!L44,0))</f>
        <v>0</v>
      </c>
      <c r="M44" s="116">
        <f>IF($C$4="citu pasākumu izmaksas",IF('12a+c+n'!$Q44="C",'12a+c+n'!M44,0))</f>
        <v>0</v>
      </c>
      <c r="N44" s="116">
        <f>IF($C$4="citu pasākumu izmaksas",IF('12a+c+n'!$Q44="C",'12a+c+n'!N44,0))</f>
        <v>0</v>
      </c>
      <c r="O44" s="116">
        <f>IF($C$4="citu pasākumu izmaksas",IF('12a+c+n'!$Q44="C",'12a+c+n'!O44,0))</f>
        <v>0</v>
      </c>
      <c r="P44" s="117">
        <f>IF($C$4="citu pasākumu izmaksas",IF('12a+c+n'!$Q44="C",'12a+c+n'!P44,0))</f>
        <v>0</v>
      </c>
    </row>
    <row r="45" spans="1:16" hidden="1" x14ac:dyDescent="0.2">
      <c r="A45" s="51">
        <f>IF(P45=0,0,IF(COUNTBLANK(P45)=1,0,COUNTA($P$14:P45)))</f>
        <v>0</v>
      </c>
      <c r="B45" s="24">
        <f>IF($C$4="citu pasākumu izmaksas",IF('12a+c+n'!$Q45="C",'12a+c+n'!B45,0))</f>
        <v>0</v>
      </c>
      <c r="C45" s="24">
        <f>IF($C$4="citu pasākumu izmaksas",IF('12a+c+n'!$Q45="C",'12a+c+n'!C45,0))</f>
        <v>0</v>
      </c>
      <c r="D45" s="24">
        <f>IF($C$4="citu pasākumu izmaksas",IF('12a+c+n'!$Q45="C",'12a+c+n'!D45,0))</f>
        <v>0</v>
      </c>
      <c r="E45" s="46"/>
      <c r="F45" s="65"/>
      <c r="G45" s="116"/>
      <c r="H45" s="116">
        <f>IF($C$4="citu pasākumu izmaksas",IF('12a+c+n'!$Q45="C",'12a+c+n'!H45,0))</f>
        <v>0</v>
      </c>
      <c r="I45" s="116"/>
      <c r="J45" s="116"/>
      <c r="K45" s="117">
        <f>IF($C$4="citu pasākumu izmaksas",IF('12a+c+n'!$Q45="C",'12a+c+n'!K45,0))</f>
        <v>0</v>
      </c>
      <c r="L45" s="82">
        <f>IF($C$4="citu pasākumu izmaksas",IF('12a+c+n'!$Q45="C",'12a+c+n'!L45,0))</f>
        <v>0</v>
      </c>
      <c r="M45" s="116">
        <f>IF($C$4="citu pasākumu izmaksas",IF('12a+c+n'!$Q45="C",'12a+c+n'!M45,0))</f>
        <v>0</v>
      </c>
      <c r="N45" s="116">
        <f>IF($C$4="citu pasākumu izmaksas",IF('12a+c+n'!$Q45="C",'12a+c+n'!N45,0))</f>
        <v>0</v>
      </c>
      <c r="O45" s="116">
        <f>IF($C$4="citu pasākumu izmaksas",IF('12a+c+n'!$Q45="C",'12a+c+n'!O45,0))</f>
        <v>0</v>
      </c>
      <c r="P45" s="117">
        <f>IF($C$4="citu pasākumu izmaksas",IF('12a+c+n'!$Q45="C",'12a+c+n'!P45,0))</f>
        <v>0</v>
      </c>
    </row>
    <row r="46" spans="1:16" hidden="1" x14ac:dyDescent="0.2">
      <c r="A46" s="51">
        <f>IF(P46=0,0,IF(COUNTBLANK(P46)=1,0,COUNTA($P$14:P46)))</f>
        <v>0</v>
      </c>
      <c r="B46" s="24">
        <f>IF($C$4="citu pasākumu izmaksas",IF('12a+c+n'!$Q46="C",'12a+c+n'!B46,0))</f>
        <v>0</v>
      </c>
      <c r="C46" s="24">
        <f>IF($C$4="citu pasākumu izmaksas",IF('12a+c+n'!$Q46="C",'12a+c+n'!C46,0))</f>
        <v>0</v>
      </c>
      <c r="D46" s="24">
        <f>IF($C$4="citu pasākumu izmaksas",IF('12a+c+n'!$Q46="C",'12a+c+n'!D46,0))</f>
        <v>0</v>
      </c>
      <c r="E46" s="46"/>
      <c r="F46" s="65"/>
      <c r="G46" s="116"/>
      <c r="H46" s="116">
        <f>IF($C$4="citu pasākumu izmaksas",IF('12a+c+n'!$Q46="C",'12a+c+n'!H46,0))</f>
        <v>0</v>
      </c>
      <c r="I46" s="116"/>
      <c r="J46" s="116"/>
      <c r="K46" s="117">
        <f>IF($C$4="citu pasākumu izmaksas",IF('12a+c+n'!$Q46="C",'12a+c+n'!K46,0))</f>
        <v>0</v>
      </c>
      <c r="L46" s="82">
        <f>IF($C$4="citu pasākumu izmaksas",IF('12a+c+n'!$Q46="C",'12a+c+n'!L46,0))</f>
        <v>0</v>
      </c>
      <c r="M46" s="116">
        <f>IF($C$4="citu pasākumu izmaksas",IF('12a+c+n'!$Q46="C",'12a+c+n'!M46,0))</f>
        <v>0</v>
      </c>
      <c r="N46" s="116">
        <f>IF($C$4="citu pasākumu izmaksas",IF('12a+c+n'!$Q46="C",'12a+c+n'!N46,0))</f>
        <v>0</v>
      </c>
      <c r="O46" s="116">
        <f>IF($C$4="citu pasākumu izmaksas",IF('12a+c+n'!$Q46="C",'12a+c+n'!O46,0))</f>
        <v>0</v>
      </c>
      <c r="P46" s="117">
        <f>IF($C$4="citu pasākumu izmaksas",IF('12a+c+n'!$Q46="C",'12a+c+n'!P46,0))</f>
        <v>0</v>
      </c>
    </row>
    <row r="47" spans="1:16" hidden="1" x14ac:dyDescent="0.2">
      <c r="A47" s="51">
        <f>IF(P47=0,0,IF(COUNTBLANK(P47)=1,0,COUNTA($P$14:P47)))</f>
        <v>0</v>
      </c>
      <c r="B47" s="24">
        <f>IF($C$4="citu pasākumu izmaksas",IF('12a+c+n'!$Q47="C",'12a+c+n'!B47,0))</f>
        <v>0</v>
      </c>
      <c r="C47" s="24">
        <f>IF($C$4="citu pasākumu izmaksas",IF('12a+c+n'!$Q47="C",'12a+c+n'!C47,0))</f>
        <v>0</v>
      </c>
      <c r="D47" s="24">
        <f>IF($C$4="citu pasākumu izmaksas",IF('12a+c+n'!$Q47="C",'12a+c+n'!D47,0))</f>
        <v>0</v>
      </c>
      <c r="E47" s="46"/>
      <c r="F47" s="65"/>
      <c r="G47" s="116"/>
      <c r="H47" s="116">
        <f>IF($C$4="citu pasākumu izmaksas",IF('12a+c+n'!$Q47="C",'12a+c+n'!H47,0))</f>
        <v>0</v>
      </c>
      <c r="I47" s="116"/>
      <c r="J47" s="116"/>
      <c r="K47" s="117">
        <f>IF($C$4="citu pasākumu izmaksas",IF('12a+c+n'!$Q47="C",'12a+c+n'!K47,0))</f>
        <v>0</v>
      </c>
      <c r="L47" s="82">
        <f>IF($C$4="citu pasākumu izmaksas",IF('12a+c+n'!$Q47="C",'12a+c+n'!L47,0))</f>
        <v>0</v>
      </c>
      <c r="M47" s="116">
        <f>IF($C$4="citu pasākumu izmaksas",IF('12a+c+n'!$Q47="C",'12a+c+n'!M47,0))</f>
        <v>0</v>
      </c>
      <c r="N47" s="116">
        <f>IF($C$4="citu pasākumu izmaksas",IF('12a+c+n'!$Q47="C",'12a+c+n'!N47,0))</f>
        <v>0</v>
      </c>
      <c r="O47" s="116">
        <f>IF($C$4="citu pasākumu izmaksas",IF('12a+c+n'!$Q47="C",'12a+c+n'!O47,0))</f>
        <v>0</v>
      </c>
      <c r="P47" s="117">
        <f>IF($C$4="citu pasākumu izmaksas",IF('12a+c+n'!$Q47="C",'12a+c+n'!P47,0))</f>
        <v>0</v>
      </c>
    </row>
    <row r="48" spans="1:16" hidden="1" x14ac:dyDescent="0.2">
      <c r="A48" s="51">
        <f>IF(P48=0,0,IF(COUNTBLANK(P48)=1,0,COUNTA($P$14:P48)))</f>
        <v>0</v>
      </c>
      <c r="B48" s="24">
        <f>IF($C$4="citu pasākumu izmaksas",IF('12a+c+n'!$Q48="C",'12a+c+n'!B48,0))</f>
        <v>0</v>
      </c>
      <c r="C48" s="24">
        <f>IF($C$4="citu pasākumu izmaksas",IF('12a+c+n'!$Q48="C",'12a+c+n'!C48,0))</f>
        <v>0</v>
      </c>
      <c r="D48" s="24">
        <f>IF($C$4="citu pasākumu izmaksas",IF('12a+c+n'!$Q48="C",'12a+c+n'!D48,0))</f>
        <v>0</v>
      </c>
      <c r="E48" s="46"/>
      <c r="F48" s="65"/>
      <c r="G48" s="116"/>
      <c r="H48" s="116">
        <f>IF($C$4="citu pasākumu izmaksas",IF('12a+c+n'!$Q48="C",'12a+c+n'!H48,0))</f>
        <v>0</v>
      </c>
      <c r="I48" s="116"/>
      <c r="J48" s="116"/>
      <c r="K48" s="117">
        <f>IF($C$4="citu pasākumu izmaksas",IF('12a+c+n'!$Q48="C",'12a+c+n'!K48,0))</f>
        <v>0</v>
      </c>
      <c r="L48" s="82">
        <f>IF($C$4="citu pasākumu izmaksas",IF('12a+c+n'!$Q48="C",'12a+c+n'!L48,0))</f>
        <v>0</v>
      </c>
      <c r="M48" s="116">
        <f>IF($C$4="citu pasākumu izmaksas",IF('12a+c+n'!$Q48="C",'12a+c+n'!M48,0))</f>
        <v>0</v>
      </c>
      <c r="N48" s="116">
        <f>IF($C$4="citu pasākumu izmaksas",IF('12a+c+n'!$Q48="C",'12a+c+n'!N48,0))</f>
        <v>0</v>
      </c>
      <c r="O48" s="116">
        <f>IF($C$4="citu pasākumu izmaksas",IF('12a+c+n'!$Q48="C",'12a+c+n'!O48,0))</f>
        <v>0</v>
      </c>
      <c r="P48" s="117">
        <f>IF($C$4="citu pasākumu izmaksas",IF('12a+c+n'!$Q48="C",'12a+c+n'!P48,0))</f>
        <v>0</v>
      </c>
    </row>
    <row r="49" spans="1:16" hidden="1" x14ac:dyDescent="0.2">
      <c r="A49" s="51">
        <f>IF(P49=0,0,IF(COUNTBLANK(P49)=1,0,COUNTA($P$14:P49)))</f>
        <v>0</v>
      </c>
      <c r="B49" s="24">
        <f>IF($C$4="citu pasākumu izmaksas",IF('12a+c+n'!$Q49="C",'12a+c+n'!B49,0))</f>
        <v>0</v>
      </c>
      <c r="C49" s="24">
        <f>IF($C$4="citu pasākumu izmaksas",IF('12a+c+n'!$Q49="C",'12a+c+n'!C49,0))</f>
        <v>0</v>
      </c>
      <c r="D49" s="24">
        <f>IF($C$4="citu pasākumu izmaksas",IF('12a+c+n'!$Q49="C",'12a+c+n'!D49,0))</f>
        <v>0</v>
      </c>
      <c r="E49" s="46"/>
      <c r="F49" s="65"/>
      <c r="G49" s="116"/>
      <c r="H49" s="116">
        <f>IF($C$4="citu pasākumu izmaksas",IF('12a+c+n'!$Q49="C",'12a+c+n'!H49,0))</f>
        <v>0</v>
      </c>
      <c r="I49" s="116"/>
      <c r="J49" s="116"/>
      <c r="K49" s="117">
        <f>IF($C$4="citu pasākumu izmaksas",IF('12a+c+n'!$Q49="C",'12a+c+n'!K49,0))</f>
        <v>0</v>
      </c>
      <c r="L49" s="82">
        <f>IF($C$4="citu pasākumu izmaksas",IF('12a+c+n'!$Q49="C",'12a+c+n'!L49,0))</f>
        <v>0</v>
      </c>
      <c r="M49" s="116">
        <f>IF($C$4="citu pasākumu izmaksas",IF('12a+c+n'!$Q49="C",'12a+c+n'!M49,0))</f>
        <v>0</v>
      </c>
      <c r="N49" s="116">
        <f>IF($C$4="citu pasākumu izmaksas",IF('12a+c+n'!$Q49="C",'12a+c+n'!N49,0))</f>
        <v>0</v>
      </c>
      <c r="O49" s="116">
        <f>IF($C$4="citu pasākumu izmaksas",IF('12a+c+n'!$Q49="C",'12a+c+n'!O49,0))</f>
        <v>0</v>
      </c>
      <c r="P49" s="117">
        <f>IF($C$4="citu pasākumu izmaksas",IF('12a+c+n'!$Q49="C",'12a+c+n'!P49,0))</f>
        <v>0</v>
      </c>
    </row>
    <row r="50" spans="1:16" hidden="1" x14ac:dyDescent="0.2">
      <c r="A50" s="51">
        <f>IF(P50=0,0,IF(COUNTBLANK(P50)=1,0,COUNTA($P$14:P50)))</f>
        <v>0</v>
      </c>
      <c r="B50" s="24">
        <f>IF($C$4="citu pasākumu izmaksas",IF('12a+c+n'!$Q50="C",'12a+c+n'!B50,0))</f>
        <v>0</v>
      </c>
      <c r="C50" s="24">
        <f>IF($C$4="citu pasākumu izmaksas",IF('12a+c+n'!$Q50="C",'12a+c+n'!C50,0))</f>
        <v>0</v>
      </c>
      <c r="D50" s="24">
        <f>IF($C$4="citu pasākumu izmaksas",IF('12a+c+n'!$Q50="C",'12a+c+n'!D50,0))</f>
        <v>0</v>
      </c>
      <c r="E50" s="46"/>
      <c r="F50" s="65"/>
      <c r="G50" s="116"/>
      <c r="H50" s="116">
        <f>IF($C$4="citu pasākumu izmaksas",IF('12a+c+n'!$Q50="C",'12a+c+n'!H50,0))</f>
        <v>0</v>
      </c>
      <c r="I50" s="116"/>
      <c r="J50" s="116"/>
      <c r="K50" s="117">
        <f>IF($C$4="citu pasākumu izmaksas",IF('12a+c+n'!$Q50="C",'12a+c+n'!K50,0))</f>
        <v>0</v>
      </c>
      <c r="L50" s="82">
        <f>IF($C$4="citu pasākumu izmaksas",IF('12a+c+n'!$Q50="C",'12a+c+n'!L50,0))</f>
        <v>0</v>
      </c>
      <c r="M50" s="116">
        <f>IF($C$4="citu pasākumu izmaksas",IF('12a+c+n'!$Q50="C",'12a+c+n'!M50,0))</f>
        <v>0</v>
      </c>
      <c r="N50" s="116">
        <f>IF($C$4="citu pasākumu izmaksas",IF('12a+c+n'!$Q50="C",'12a+c+n'!N50,0))</f>
        <v>0</v>
      </c>
      <c r="O50" s="116">
        <f>IF($C$4="citu pasākumu izmaksas",IF('12a+c+n'!$Q50="C",'12a+c+n'!O50,0))</f>
        <v>0</v>
      </c>
      <c r="P50" s="117">
        <f>IF($C$4="citu pasākumu izmaksas",IF('12a+c+n'!$Q50="C",'12a+c+n'!P50,0))</f>
        <v>0</v>
      </c>
    </row>
    <row r="51" spans="1:16" hidden="1" x14ac:dyDescent="0.2">
      <c r="A51" s="51">
        <f>IF(P51=0,0,IF(COUNTBLANK(P51)=1,0,COUNTA($P$14:P51)))</f>
        <v>0</v>
      </c>
      <c r="B51" s="24">
        <f>IF($C$4="citu pasākumu izmaksas",IF('12a+c+n'!$Q51="C",'12a+c+n'!B51,0))</f>
        <v>0</v>
      </c>
      <c r="C51" s="24">
        <f>IF($C$4="citu pasākumu izmaksas",IF('12a+c+n'!$Q51="C",'12a+c+n'!C51,0))</f>
        <v>0</v>
      </c>
      <c r="D51" s="24">
        <f>IF($C$4="citu pasākumu izmaksas",IF('12a+c+n'!$Q51="C",'12a+c+n'!D51,0))</f>
        <v>0</v>
      </c>
      <c r="E51" s="46"/>
      <c r="F51" s="65"/>
      <c r="G51" s="116"/>
      <c r="H51" s="116">
        <f>IF($C$4="citu pasākumu izmaksas",IF('12a+c+n'!$Q51="C",'12a+c+n'!H51,0))</f>
        <v>0</v>
      </c>
      <c r="I51" s="116"/>
      <c r="J51" s="116"/>
      <c r="K51" s="117">
        <f>IF($C$4="citu pasākumu izmaksas",IF('12a+c+n'!$Q51="C",'12a+c+n'!K51,0))</f>
        <v>0</v>
      </c>
      <c r="L51" s="82">
        <f>IF($C$4="citu pasākumu izmaksas",IF('12a+c+n'!$Q51="C",'12a+c+n'!L51,0))</f>
        <v>0</v>
      </c>
      <c r="M51" s="116">
        <f>IF($C$4="citu pasākumu izmaksas",IF('12a+c+n'!$Q51="C",'12a+c+n'!M51,0))</f>
        <v>0</v>
      </c>
      <c r="N51" s="116">
        <f>IF($C$4="citu pasākumu izmaksas",IF('12a+c+n'!$Q51="C",'12a+c+n'!N51,0))</f>
        <v>0</v>
      </c>
      <c r="O51" s="116">
        <f>IF($C$4="citu pasākumu izmaksas",IF('12a+c+n'!$Q51="C",'12a+c+n'!O51,0))</f>
        <v>0</v>
      </c>
      <c r="P51" s="117">
        <f>IF($C$4="citu pasākumu izmaksas",IF('12a+c+n'!$Q51="C",'12a+c+n'!P51,0))</f>
        <v>0</v>
      </c>
    </row>
    <row r="52" spans="1:16" hidden="1" x14ac:dyDescent="0.2">
      <c r="A52" s="51">
        <f>IF(P52=0,0,IF(COUNTBLANK(P52)=1,0,COUNTA($P$14:P52)))</f>
        <v>0</v>
      </c>
      <c r="B52" s="24">
        <f>IF($C$4="citu pasākumu izmaksas",IF('12a+c+n'!$Q52="C",'12a+c+n'!B52,0))</f>
        <v>0</v>
      </c>
      <c r="C52" s="24">
        <f>IF($C$4="citu pasākumu izmaksas",IF('12a+c+n'!$Q52="C",'12a+c+n'!C52,0))</f>
        <v>0</v>
      </c>
      <c r="D52" s="24">
        <f>IF($C$4="citu pasākumu izmaksas",IF('12a+c+n'!$Q52="C",'12a+c+n'!D52,0))</f>
        <v>0</v>
      </c>
      <c r="E52" s="46"/>
      <c r="F52" s="65"/>
      <c r="G52" s="116"/>
      <c r="H52" s="116">
        <f>IF($C$4="citu pasākumu izmaksas",IF('12a+c+n'!$Q52="C",'12a+c+n'!H52,0))</f>
        <v>0</v>
      </c>
      <c r="I52" s="116"/>
      <c r="J52" s="116"/>
      <c r="K52" s="117">
        <f>IF($C$4="citu pasākumu izmaksas",IF('12a+c+n'!$Q52="C",'12a+c+n'!K52,0))</f>
        <v>0</v>
      </c>
      <c r="L52" s="82">
        <f>IF($C$4="citu pasākumu izmaksas",IF('12a+c+n'!$Q52="C",'12a+c+n'!L52,0))</f>
        <v>0</v>
      </c>
      <c r="M52" s="116">
        <f>IF($C$4="citu pasākumu izmaksas",IF('12a+c+n'!$Q52="C",'12a+c+n'!M52,0))</f>
        <v>0</v>
      </c>
      <c r="N52" s="116">
        <f>IF($C$4="citu pasākumu izmaksas",IF('12a+c+n'!$Q52="C",'12a+c+n'!N52,0))</f>
        <v>0</v>
      </c>
      <c r="O52" s="116">
        <f>IF($C$4="citu pasākumu izmaksas",IF('12a+c+n'!$Q52="C",'12a+c+n'!O52,0))</f>
        <v>0</v>
      </c>
      <c r="P52" s="117">
        <f>IF($C$4="citu pasākumu izmaksas",IF('12a+c+n'!$Q52="C",'12a+c+n'!P52,0))</f>
        <v>0</v>
      </c>
    </row>
    <row r="53" spans="1:16" hidden="1" x14ac:dyDescent="0.2">
      <c r="A53" s="51">
        <f>IF(P53=0,0,IF(COUNTBLANK(P53)=1,0,COUNTA($P$14:P53)))</f>
        <v>0</v>
      </c>
      <c r="B53" s="24">
        <f>IF($C$4="citu pasākumu izmaksas",IF('12a+c+n'!$Q53="C",'12a+c+n'!B53,0))</f>
        <v>0</v>
      </c>
      <c r="C53" s="24">
        <f>IF($C$4="citu pasākumu izmaksas",IF('12a+c+n'!$Q53="C",'12a+c+n'!C53,0))</f>
        <v>0</v>
      </c>
      <c r="D53" s="24">
        <f>IF($C$4="citu pasākumu izmaksas",IF('12a+c+n'!$Q53="C",'12a+c+n'!D53,0))</f>
        <v>0</v>
      </c>
      <c r="E53" s="46"/>
      <c r="F53" s="65"/>
      <c r="G53" s="116"/>
      <c r="H53" s="116">
        <f>IF($C$4="citu pasākumu izmaksas",IF('12a+c+n'!$Q53="C",'12a+c+n'!H53,0))</f>
        <v>0</v>
      </c>
      <c r="I53" s="116"/>
      <c r="J53" s="116"/>
      <c r="K53" s="117">
        <f>IF($C$4="citu pasākumu izmaksas",IF('12a+c+n'!$Q53="C",'12a+c+n'!K53,0))</f>
        <v>0</v>
      </c>
      <c r="L53" s="82">
        <f>IF($C$4="citu pasākumu izmaksas",IF('12a+c+n'!$Q53="C",'12a+c+n'!L53,0))</f>
        <v>0</v>
      </c>
      <c r="M53" s="116">
        <f>IF($C$4="citu pasākumu izmaksas",IF('12a+c+n'!$Q53="C",'12a+c+n'!M53,0))</f>
        <v>0</v>
      </c>
      <c r="N53" s="116">
        <f>IF($C$4="citu pasākumu izmaksas",IF('12a+c+n'!$Q53="C",'12a+c+n'!N53,0))</f>
        <v>0</v>
      </c>
      <c r="O53" s="116">
        <f>IF($C$4="citu pasākumu izmaksas",IF('12a+c+n'!$Q53="C",'12a+c+n'!O53,0))</f>
        <v>0</v>
      </c>
      <c r="P53" s="117">
        <f>IF($C$4="citu pasākumu izmaksas",IF('12a+c+n'!$Q53="C",'12a+c+n'!P53,0))</f>
        <v>0</v>
      </c>
    </row>
    <row r="54" spans="1:16" hidden="1" x14ac:dyDescent="0.2">
      <c r="A54" s="51">
        <f>IF(P54=0,0,IF(COUNTBLANK(P54)=1,0,COUNTA($P$14:P54)))</f>
        <v>0</v>
      </c>
      <c r="B54" s="24">
        <f>IF($C$4="citu pasākumu izmaksas",IF('12a+c+n'!$Q54="C",'12a+c+n'!B54,0))</f>
        <v>0</v>
      </c>
      <c r="C54" s="24">
        <f>IF($C$4="citu pasākumu izmaksas",IF('12a+c+n'!$Q54="C",'12a+c+n'!C54,0))</f>
        <v>0</v>
      </c>
      <c r="D54" s="24">
        <f>IF($C$4="citu pasākumu izmaksas",IF('12a+c+n'!$Q54="C",'12a+c+n'!D54,0))</f>
        <v>0</v>
      </c>
      <c r="E54" s="46"/>
      <c r="F54" s="65"/>
      <c r="G54" s="116"/>
      <c r="H54" s="116">
        <f>IF($C$4="citu pasākumu izmaksas",IF('12a+c+n'!$Q54="C",'12a+c+n'!H54,0))</f>
        <v>0</v>
      </c>
      <c r="I54" s="116"/>
      <c r="J54" s="116"/>
      <c r="K54" s="117">
        <f>IF($C$4="citu pasākumu izmaksas",IF('12a+c+n'!$Q54="C",'12a+c+n'!K54,0))</f>
        <v>0</v>
      </c>
      <c r="L54" s="82">
        <f>IF($C$4="citu pasākumu izmaksas",IF('12a+c+n'!$Q54="C",'12a+c+n'!L54,0))</f>
        <v>0</v>
      </c>
      <c r="M54" s="116">
        <f>IF($C$4="citu pasākumu izmaksas",IF('12a+c+n'!$Q54="C",'12a+c+n'!M54,0))</f>
        <v>0</v>
      </c>
      <c r="N54" s="116">
        <f>IF($C$4="citu pasākumu izmaksas",IF('12a+c+n'!$Q54="C",'12a+c+n'!N54,0))</f>
        <v>0</v>
      </c>
      <c r="O54" s="116">
        <f>IF($C$4="citu pasākumu izmaksas",IF('12a+c+n'!$Q54="C",'12a+c+n'!O54,0))</f>
        <v>0</v>
      </c>
      <c r="P54" s="117">
        <f>IF($C$4="citu pasākumu izmaksas",IF('12a+c+n'!$Q54="C",'12a+c+n'!P54,0))</f>
        <v>0</v>
      </c>
    </row>
    <row r="55" spans="1:16" hidden="1" x14ac:dyDescent="0.2">
      <c r="A55" s="51">
        <f>IF(P55=0,0,IF(COUNTBLANK(P55)=1,0,COUNTA($P$14:P55)))</f>
        <v>0</v>
      </c>
      <c r="B55" s="24">
        <f>IF($C$4="citu pasākumu izmaksas",IF('12a+c+n'!$Q55="C",'12a+c+n'!B55,0))</f>
        <v>0</v>
      </c>
      <c r="C55" s="24">
        <f>IF($C$4="citu pasākumu izmaksas",IF('12a+c+n'!$Q55="C",'12a+c+n'!C55,0))</f>
        <v>0</v>
      </c>
      <c r="D55" s="24">
        <f>IF($C$4="citu pasākumu izmaksas",IF('12a+c+n'!$Q55="C",'12a+c+n'!D55,0))</f>
        <v>0</v>
      </c>
      <c r="E55" s="46"/>
      <c r="F55" s="65"/>
      <c r="G55" s="116"/>
      <c r="H55" s="116">
        <f>IF($C$4="citu pasākumu izmaksas",IF('12a+c+n'!$Q55="C",'12a+c+n'!H55,0))</f>
        <v>0</v>
      </c>
      <c r="I55" s="116"/>
      <c r="J55" s="116"/>
      <c r="K55" s="117">
        <f>IF($C$4="citu pasākumu izmaksas",IF('12a+c+n'!$Q55="C",'12a+c+n'!K55,0))</f>
        <v>0</v>
      </c>
      <c r="L55" s="82">
        <f>IF($C$4="citu pasākumu izmaksas",IF('12a+c+n'!$Q55="C",'12a+c+n'!L55,0))</f>
        <v>0</v>
      </c>
      <c r="M55" s="116">
        <f>IF($C$4="citu pasākumu izmaksas",IF('12a+c+n'!$Q55="C",'12a+c+n'!M55,0))</f>
        <v>0</v>
      </c>
      <c r="N55" s="116">
        <f>IF($C$4="citu pasākumu izmaksas",IF('12a+c+n'!$Q55="C",'12a+c+n'!N55,0))</f>
        <v>0</v>
      </c>
      <c r="O55" s="116">
        <f>IF($C$4="citu pasākumu izmaksas",IF('12a+c+n'!$Q55="C",'12a+c+n'!O55,0))</f>
        <v>0</v>
      </c>
      <c r="P55" s="117">
        <f>IF($C$4="citu pasākumu izmaksas",IF('12a+c+n'!$Q55="C",'12a+c+n'!P55,0))</f>
        <v>0</v>
      </c>
    </row>
    <row r="56" spans="1:16" hidden="1" x14ac:dyDescent="0.2">
      <c r="A56" s="51">
        <f>IF(P56=0,0,IF(COUNTBLANK(P56)=1,0,COUNTA($P$14:P56)))</f>
        <v>0</v>
      </c>
      <c r="B56" s="24">
        <f>IF($C$4="citu pasākumu izmaksas",IF('12a+c+n'!$Q56="C",'12a+c+n'!B56,0))</f>
        <v>0</v>
      </c>
      <c r="C56" s="24">
        <f>IF($C$4="citu pasākumu izmaksas",IF('12a+c+n'!$Q56="C",'12a+c+n'!C56,0))</f>
        <v>0</v>
      </c>
      <c r="D56" s="24">
        <f>IF($C$4="citu pasākumu izmaksas",IF('12a+c+n'!$Q56="C",'12a+c+n'!D56,0))</f>
        <v>0</v>
      </c>
      <c r="E56" s="46"/>
      <c r="F56" s="65"/>
      <c r="G56" s="116"/>
      <c r="H56" s="116">
        <f>IF($C$4="citu pasākumu izmaksas",IF('12a+c+n'!$Q56="C",'12a+c+n'!H56,0))</f>
        <v>0</v>
      </c>
      <c r="I56" s="116"/>
      <c r="J56" s="116"/>
      <c r="K56" s="117">
        <f>IF($C$4="citu pasākumu izmaksas",IF('12a+c+n'!$Q56="C",'12a+c+n'!K56,0))</f>
        <v>0</v>
      </c>
      <c r="L56" s="82">
        <f>IF($C$4="citu pasākumu izmaksas",IF('12a+c+n'!$Q56="C",'12a+c+n'!L56,0))</f>
        <v>0</v>
      </c>
      <c r="M56" s="116">
        <f>IF($C$4="citu pasākumu izmaksas",IF('12a+c+n'!$Q56="C",'12a+c+n'!M56,0))</f>
        <v>0</v>
      </c>
      <c r="N56" s="116">
        <f>IF($C$4="citu pasākumu izmaksas",IF('12a+c+n'!$Q56="C",'12a+c+n'!N56,0))</f>
        <v>0</v>
      </c>
      <c r="O56" s="116">
        <f>IF($C$4="citu pasākumu izmaksas",IF('12a+c+n'!$Q56="C",'12a+c+n'!O56,0))</f>
        <v>0</v>
      </c>
      <c r="P56" s="117">
        <f>IF($C$4="citu pasākumu izmaksas",IF('12a+c+n'!$Q56="C",'12a+c+n'!P56,0))</f>
        <v>0</v>
      </c>
    </row>
    <row r="57" spans="1:16" hidden="1" x14ac:dyDescent="0.2">
      <c r="A57" s="51">
        <f>IF(P57=0,0,IF(COUNTBLANK(P57)=1,0,COUNTA($P$14:P57)))</f>
        <v>0</v>
      </c>
      <c r="B57" s="24">
        <f>IF($C$4="citu pasākumu izmaksas",IF('12a+c+n'!$Q57="C",'12a+c+n'!B57,0))</f>
        <v>0</v>
      </c>
      <c r="C57" s="24">
        <f>IF($C$4="citu pasākumu izmaksas",IF('12a+c+n'!$Q57="C",'12a+c+n'!C57,0))</f>
        <v>0</v>
      </c>
      <c r="D57" s="24">
        <f>IF($C$4="citu pasākumu izmaksas",IF('12a+c+n'!$Q57="C",'12a+c+n'!D57,0))</f>
        <v>0</v>
      </c>
      <c r="E57" s="46"/>
      <c r="F57" s="65"/>
      <c r="G57" s="116"/>
      <c r="H57" s="116">
        <f>IF($C$4="citu pasākumu izmaksas",IF('12a+c+n'!$Q57="C",'12a+c+n'!H57,0))</f>
        <v>0</v>
      </c>
      <c r="I57" s="116"/>
      <c r="J57" s="116"/>
      <c r="K57" s="117">
        <f>IF($C$4="citu pasākumu izmaksas",IF('12a+c+n'!$Q57="C",'12a+c+n'!K57,0))</f>
        <v>0</v>
      </c>
      <c r="L57" s="82">
        <f>IF($C$4="citu pasākumu izmaksas",IF('12a+c+n'!$Q57="C",'12a+c+n'!L57,0))</f>
        <v>0</v>
      </c>
      <c r="M57" s="116">
        <f>IF($C$4="citu pasākumu izmaksas",IF('12a+c+n'!$Q57="C",'12a+c+n'!M57,0))</f>
        <v>0</v>
      </c>
      <c r="N57" s="116">
        <f>IF($C$4="citu pasākumu izmaksas",IF('12a+c+n'!$Q57="C",'12a+c+n'!N57,0))</f>
        <v>0</v>
      </c>
      <c r="O57" s="116">
        <f>IF($C$4="citu pasākumu izmaksas",IF('12a+c+n'!$Q57="C",'12a+c+n'!O57,0))</f>
        <v>0</v>
      </c>
      <c r="P57" s="117">
        <f>IF($C$4="citu pasākumu izmaksas",IF('12a+c+n'!$Q57="C",'12a+c+n'!P57,0))</f>
        <v>0</v>
      </c>
    </row>
    <row r="58" spans="1:16" hidden="1" x14ac:dyDescent="0.2">
      <c r="A58" s="51">
        <f>IF(P58=0,0,IF(COUNTBLANK(P58)=1,0,COUNTA($P$14:P58)))</f>
        <v>0</v>
      </c>
      <c r="B58" s="24">
        <f>IF($C$4="citu pasākumu izmaksas",IF('12a+c+n'!$Q58="C",'12a+c+n'!B58,0))</f>
        <v>0</v>
      </c>
      <c r="C58" s="24">
        <f>IF($C$4="citu pasākumu izmaksas",IF('12a+c+n'!$Q58="C",'12a+c+n'!C58,0))</f>
        <v>0</v>
      </c>
      <c r="D58" s="24">
        <f>IF($C$4="citu pasākumu izmaksas",IF('12a+c+n'!$Q58="C",'12a+c+n'!D58,0))</f>
        <v>0</v>
      </c>
      <c r="E58" s="46"/>
      <c r="F58" s="65"/>
      <c r="G58" s="116"/>
      <c r="H58" s="116">
        <f>IF($C$4="citu pasākumu izmaksas",IF('12a+c+n'!$Q58="C",'12a+c+n'!H58,0))</f>
        <v>0</v>
      </c>
      <c r="I58" s="116"/>
      <c r="J58" s="116"/>
      <c r="K58" s="117">
        <f>IF($C$4="citu pasākumu izmaksas",IF('12a+c+n'!$Q58="C",'12a+c+n'!K58,0))</f>
        <v>0</v>
      </c>
      <c r="L58" s="82">
        <f>IF($C$4="citu pasākumu izmaksas",IF('12a+c+n'!$Q58="C",'12a+c+n'!L58,0))</f>
        <v>0</v>
      </c>
      <c r="M58" s="116">
        <f>IF($C$4="citu pasākumu izmaksas",IF('12a+c+n'!$Q58="C",'12a+c+n'!M58,0))</f>
        <v>0</v>
      </c>
      <c r="N58" s="116">
        <f>IF($C$4="citu pasākumu izmaksas",IF('12a+c+n'!$Q58="C",'12a+c+n'!N58,0))</f>
        <v>0</v>
      </c>
      <c r="O58" s="116">
        <f>IF($C$4="citu pasākumu izmaksas",IF('12a+c+n'!$Q58="C",'12a+c+n'!O58,0))</f>
        <v>0</v>
      </c>
      <c r="P58" s="117">
        <f>IF($C$4="citu pasākumu izmaksas",IF('12a+c+n'!$Q58="C",'12a+c+n'!P58,0))</f>
        <v>0</v>
      </c>
    </row>
    <row r="59" spans="1:16" hidden="1" x14ac:dyDescent="0.2">
      <c r="A59" s="51">
        <f>IF(P59=0,0,IF(COUNTBLANK(P59)=1,0,COUNTA($P$14:P59)))</f>
        <v>0</v>
      </c>
      <c r="B59" s="24">
        <f>IF($C$4="citu pasākumu izmaksas",IF('12a+c+n'!$Q59="C",'12a+c+n'!B59,0))</f>
        <v>0</v>
      </c>
      <c r="C59" s="24">
        <f>IF($C$4="citu pasākumu izmaksas",IF('12a+c+n'!$Q59="C",'12a+c+n'!C59,0))</f>
        <v>0</v>
      </c>
      <c r="D59" s="24">
        <f>IF($C$4="citu pasākumu izmaksas",IF('12a+c+n'!$Q59="C",'12a+c+n'!D59,0))</f>
        <v>0</v>
      </c>
      <c r="E59" s="46"/>
      <c r="F59" s="65"/>
      <c r="G59" s="116"/>
      <c r="H59" s="116">
        <f>IF($C$4="citu pasākumu izmaksas",IF('12a+c+n'!$Q59="C",'12a+c+n'!H59,0))</f>
        <v>0</v>
      </c>
      <c r="I59" s="116"/>
      <c r="J59" s="116"/>
      <c r="K59" s="117">
        <f>IF($C$4="citu pasākumu izmaksas",IF('12a+c+n'!$Q59="C",'12a+c+n'!K59,0))</f>
        <v>0</v>
      </c>
      <c r="L59" s="82">
        <f>IF($C$4="citu pasākumu izmaksas",IF('12a+c+n'!$Q59="C",'12a+c+n'!L59,0))</f>
        <v>0</v>
      </c>
      <c r="M59" s="116">
        <f>IF($C$4="citu pasākumu izmaksas",IF('12a+c+n'!$Q59="C",'12a+c+n'!M59,0))</f>
        <v>0</v>
      </c>
      <c r="N59" s="116">
        <f>IF($C$4="citu pasākumu izmaksas",IF('12a+c+n'!$Q59="C",'12a+c+n'!N59,0))</f>
        <v>0</v>
      </c>
      <c r="O59" s="116">
        <f>IF($C$4="citu pasākumu izmaksas",IF('12a+c+n'!$Q59="C",'12a+c+n'!O59,0))</f>
        <v>0</v>
      </c>
      <c r="P59" s="117">
        <f>IF($C$4="citu pasākumu izmaksas",IF('12a+c+n'!$Q59="C",'12a+c+n'!P59,0))</f>
        <v>0</v>
      </c>
    </row>
    <row r="60" spans="1:16" hidden="1" x14ac:dyDescent="0.2">
      <c r="A60" s="51">
        <f>IF(P60=0,0,IF(COUNTBLANK(P60)=1,0,COUNTA($P$14:P60)))</f>
        <v>0</v>
      </c>
      <c r="B60" s="24">
        <f>IF($C$4="citu pasākumu izmaksas",IF('12a+c+n'!$Q60="C",'12a+c+n'!B60,0))</f>
        <v>0</v>
      </c>
      <c r="C60" s="24">
        <f>IF($C$4="citu pasākumu izmaksas",IF('12a+c+n'!$Q60="C",'12a+c+n'!C60,0))</f>
        <v>0</v>
      </c>
      <c r="D60" s="24">
        <f>IF($C$4="citu pasākumu izmaksas",IF('12a+c+n'!$Q60="C",'12a+c+n'!D60,0))</f>
        <v>0</v>
      </c>
      <c r="E60" s="46"/>
      <c r="F60" s="65"/>
      <c r="G60" s="116"/>
      <c r="H60" s="116">
        <f>IF($C$4="citu pasākumu izmaksas",IF('12a+c+n'!$Q60="C",'12a+c+n'!H60,0))</f>
        <v>0</v>
      </c>
      <c r="I60" s="116"/>
      <c r="J60" s="116"/>
      <c r="K60" s="117">
        <f>IF($C$4="citu pasākumu izmaksas",IF('12a+c+n'!$Q60="C",'12a+c+n'!K60,0))</f>
        <v>0</v>
      </c>
      <c r="L60" s="82">
        <f>IF($C$4="citu pasākumu izmaksas",IF('12a+c+n'!$Q60="C",'12a+c+n'!L60,0))</f>
        <v>0</v>
      </c>
      <c r="M60" s="116">
        <f>IF($C$4="citu pasākumu izmaksas",IF('12a+c+n'!$Q60="C",'12a+c+n'!M60,0))</f>
        <v>0</v>
      </c>
      <c r="N60" s="116">
        <f>IF($C$4="citu pasākumu izmaksas",IF('12a+c+n'!$Q60="C",'12a+c+n'!N60,0))</f>
        <v>0</v>
      </c>
      <c r="O60" s="116">
        <f>IF($C$4="citu pasākumu izmaksas",IF('12a+c+n'!$Q60="C",'12a+c+n'!O60,0))</f>
        <v>0</v>
      </c>
      <c r="P60" s="117">
        <f>IF($C$4="citu pasākumu izmaksas",IF('12a+c+n'!$Q60="C",'12a+c+n'!P60,0))</f>
        <v>0</v>
      </c>
    </row>
    <row r="61" spans="1:16" hidden="1" x14ac:dyDescent="0.2">
      <c r="A61" s="51">
        <f>IF(P61=0,0,IF(COUNTBLANK(P61)=1,0,COUNTA($P$14:P61)))</f>
        <v>0</v>
      </c>
      <c r="B61" s="24">
        <f>IF($C$4="citu pasākumu izmaksas",IF('12a+c+n'!$Q61="C",'12a+c+n'!B61,0))</f>
        <v>0</v>
      </c>
      <c r="C61" s="24">
        <f>IF($C$4="citu pasākumu izmaksas",IF('12a+c+n'!$Q61="C",'12a+c+n'!C61,0))</f>
        <v>0</v>
      </c>
      <c r="D61" s="24">
        <f>IF($C$4="citu pasākumu izmaksas",IF('12a+c+n'!$Q61="C",'12a+c+n'!D61,0))</f>
        <v>0</v>
      </c>
      <c r="E61" s="46"/>
      <c r="F61" s="65"/>
      <c r="G61" s="116"/>
      <c r="H61" s="116">
        <f>IF($C$4="citu pasākumu izmaksas",IF('12a+c+n'!$Q61="C",'12a+c+n'!H61,0))</f>
        <v>0</v>
      </c>
      <c r="I61" s="116"/>
      <c r="J61" s="116"/>
      <c r="K61" s="117">
        <f>IF($C$4="citu pasākumu izmaksas",IF('12a+c+n'!$Q61="C",'12a+c+n'!K61,0))</f>
        <v>0</v>
      </c>
      <c r="L61" s="82">
        <f>IF($C$4="citu pasākumu izmaksas",IF('12a+c+n'!$Q61="C",'12a+c+n'!L61,0))</f>
        <v>0</v>
      </c>
      <c r="M61" s="116">
        <f>IF($C$4="citu pasākumu izmaksas",IF('12a+c+n'!$Q61="C",'12a+c+n'!M61,0))</f>
        <v>0</v>
      </c>
      <c r="N61" s="116">
        <f>IF($C$4="citu pasākumu izmaksas",IF('12a+c+n'!$Q61="C",'12a+c+n'!N61,0))</f>
        <v>0</v>
      </c>
      <c r="O61" s="116">
        <f>IF($C$4="citu pasākumu izmaksas",IF('12a+c+n'!$Q61="C",'12a+c+n'!O61,0))</f>
        <v>0</v>
      </c>
      <c r="P61" s="117">
        <f>IF($C$4="citu pasākumu izmaksas",IF('12a+c+n'!$Q61="C",'12a+c+n'!P61,0))</f>
        <v>0</v>
      </c>
    </row>
    <row r="62" spans="1:16" hidden="1" x14ac:dyDescent="0.2">
      <c r="A62" s="51">
        <f>IF(P62=0,0,IF(COUNTBLANK(P62)=1,0,COUNTA($P$14:P62)))</f>
        <v>0</v>
      </c>
      <c r="B62" s="24">
        <f>IF($C$4="citu pasākumu izmaksas",IF('12a+c+n'!$Q62="C",'12a+c+n'!B62,0))</f>
        <v>0</v>
      </c>
      <c r="C62" s="24">
        <f>IF($C$4="citu pasākumu izmaksas",IF('12a+c+n'!$Q62="C",'12a+c+n'!C62,0))</f>
        <v>0</v>
      </c>
      <c r="D62" s="24">
        <f>IF($C$4="citu pasākumu izmaksas",IF('12a+c+n'!$Q62="C",'12a+c+n'!D62,0))</f>
        <v>0</v>
      </c>
      <c r="E62" s="46"/>
      <c r="F62" s="65"/>
      <c r="G62" s="116"/>
      <c r="H62" s="116">
        <f>IF($C$4="citu pasākumu izmaksas",IF('12a+c+n'!$Q62="C",'12a+c+n'!H62,0))</f>
        <v>0</v>
      </c>
      <c r="I62" s="116"/>
      <c r="J62" s="116"/>
      <c r="K62" s="117">
        <f>IF($C$4="citu pasākumu izmaksas",IF('12a+c+n'!$Q62="C",'12a+c+n'!K62,0))</f>
        <v>0</v>
      </c>
      <c r="L62" s="82">
        <f>IF($C$4="citu pasākumu izmaksas",IF('12a+c+n'!$Q62="C",'12a+c+n'!L62,0))</f>
        <v>0</v>
      </c>
      <c r="M62" s="116">
        <f>IF($C$4="citu pasākumu izmaksas",IF('12a+c+n'!$Q62="C",'12a+c+n'!M62,0))</f>
        <v>0</v>
      </c>
      <c r="N62" s="116">
        <f>IF($C$4="citu pasākumu izmaksas",IF('12a+c+n'!$Q62="C",'12a+c+n'!N62,0))</f>
        <v>0</v>
      </c>
      <c r="O62" s="116">
        <f>IF($C$4="citu pasākumu izmaksas",IF('12a+c+n'!$Q62="C",'12a+c+n'!O62,0))</f>
        <v>0</v>
      </c>
      <c r="P62" s="117">
        <f>IF($C$4="citu pasākumu izmaksas",IF('12a+c+n'!$Q62="C",'12a+c+n'!P62,0))</f>
        <v>0</v>
      </c>
    </row>
    <row r="63" spans="1:16" hidden="1" x14ac:dyDescent="0.2">
      <c r="A63" s="51">
        <f>IF(P63=0,0,IF(COUNTBLANK(P63)=1,0,COUNTA($P$14:P63)))</f>
        <v>0</v>
      </c>
      <c r="B63" s="24">
        <f>IF($C$4="citu pasākumu izmaksas",IF('12a+c+n'!$Q63="C",'12a+c+n'!B63,0))</f>
        <v>0</v>
      </c>
      <c r="C63" s="24">
        <f>IF($C$4="citu pasākumu izmaksas",IF('12a+c+n'!$Q63="C",'12a+c+n'!C63,0))</f>
        <v>0</v>
      </c>
      <c r="D63" s="24">
        <f>IF($C$4="citu pasākumu izmaksas",IF('12a+c+n'!$Q63="C",'12a+c+n'!D63,0))</f>
        <v>0</v>
      </c>
      <c r="E63" s="46"/>
      <c r="F63" s="65"/>
      <c r="G63" s="116"/>
      <c r="H63" s="116">
        <f>IF($C$4="citu pasākumu izmaksas",IF('12a+c+n'!$Q63="C",'12a+c+n'!H63,0))</f>
        <v>0</v>
      </c>
      <c r="I63" s="116"/>
      <c r="J63" s="116"/>
      <c r="K63" s="117">
        <f>IF($C$4="citu pasākumu izmaksas",IF('12a+c+n'!$Q63="C",'12a+c+n'!K63,0))</f>
        <v>0</v>
      </c>
      <c r="L63" s="82">
        <f>IF($C$4="citu pasākumu izmaksas",IF('12a+c+n'!$Q63="C",'12a+c+n'!L63,0))</f>
        <v>0</v>
      </c>
      <c r="M63" s="116">
        <f>IF($C$4="citu pasākumu izmaksas",IF('12a+c+n'!$Q63="C",'12a+c+n'!M63,0))</f>
        <v>0</v>
      </c>
      <c r="N63" s="116">
        <f>IF($C$4="citu pasākumu izmaksas",IF('12a+c+n'!$Q63="C",'12a+c+n'!N63,0))</f>
        <v>0</v>
      </c>
      <c r="O63" s="116">
        <f>IF($C$4="citu pasākumu izmaksas",IF('12a+c+n'!$Q63="C",'12a+c+n'!O63,0))</f>
        <v>0</v>
      </c>
      <c r="P63" s="117">
        <f>IF($C$4="citu pasākumu izmaksas",IF('12a+c+n'!$Q63="C",'12a+c+n'!P63,0))</f>
        <v>0</v>
      </c>
    </row>
    <row r="64" spans="1:16" hidden="1" x14ac:dyDescent="0.2">
      <c r="A64" s="51">
        <f>IF(P64=0,0,IF(COUNTBLANK(P64)=1,0,COUNTA($P$14:P64)))</f>
        <v>0</v>
      </c>
      <c r="B64" s="24">
        <f>IF($C$4="citu pasākumu izmaksas",IF('12a+c+n'!$Q64="C",'12a+c+n'!B64,0))</f>
        <v>0</v>
      </c>
      <c r="C64" s="24">
        <f>IF($C$4="citu pasākumu izmaksas",IF('12a+c+n'!$Q64="C",'12a+c+n'!C64,0))</f>
        <v>0</v>
      </c>
      <c r="D64" s="24">
        <f>IF($C$4="citu pasākumu izmaksas",IF('12a+c+n'!$Q64="C",'12a+c+n'!D64,0))</f>
        <v>0</v>
      </c>
      <c r="E64" s="46"/>
      <c r="F64" s="65"/>
      <c r="G64" s="116"/>
      <c r="H64" s="116">
        <f>IF($C$4="citu pasākumu izmaksas",IF('12a+c+n'!$Q64="C",'12a+c+n'!H64,0))</f>
        <v>0</v>
      </c>
      <c r="I64" s="116"/>
      <c r="J64" s="116"/>
      <c r="K64" s="117">
        <f>IF($C$4="citu pasākumu izmaksas",IF('12a+c+n'!$Q64="C",'12a+c+n'!K64,0))</f>
        <v>0</v>
      </c>
      <c r="L64" s="82">
        <f>IF($C$4="citu pasākumu izmaksas",IF('12a+c+n'!$Q64="C",'12a+c+n'!L64,0))</f>
        <v>0</v>
      </c>
      <c r="M64" s="116">
        <f>IF($C$4="citu pasākumu izmaksas",IF('12a+c+n'!$Q64="C",'12a+c+n'!M64,0))</f>
        <v>0</v>
      </c>
      <c r="N64" s="116">
        <f>IF($C$4="citu pasākumu izmaksas",IF('12a+c+n'!$Q64="C",'12a+c+n'!N64,0))</f>
        <v>0</v>
      </c>
      <c r="O64" s="116">
        <f>IF($C$4="citu pasākumu izmaksas",IF('12a+c+n'!$Q64="C",'12a+c+n'!O64,0))</f>
        <v>0</v>
      </c>
      <c r="P64" s="117">
        <f>IF($C$4="citu pasākumu izmaksas",IF('12a+c+n'!$Q64="C",'12a+c+n'!P64,0))</f>
        <v>0</v>
      </c>
    </row>
    <row r="65" spans="1:16" hidden="1" x14ac:dyDescent="0.2">
      <c r="A65" s="51">
        <f>IF(P65=0,0,IF(COUNTBLANK(P65)=1,0,COUNTA($P$14:P65)))</f>
        <v>0</v>
      </c>
      <c r="B65" s="24">
        <f>IF($C$4="citu pasākumu izmaksas",IF('12a+c+n'!$Q65="C",'12a+c+n'!B65,0))</f>
        <v>0</v>
      </c>
      <c r="C65" s="24">
        <f>IF($C$4="citu pasākumu izmaksas",IF('12a+c+n'!$Q65="C",'12a+c+n'!C65,0))</f>
        <v>0</v>
      </c>
      <c r="D65" s="24">
        <f>IF($C$4="citu pasākumu izmaksas",IF('12a+c+n'!$Q65="C",'12a+c+n'!D65,0))</f>
        <v>0</v>
      </c>
      <c r="E65" s="46"/>
      <c r="F65" s="65"/>
      <c r="G65" s="116"/>
      <c r="H65" s="116">
        <f>IF($C$4="citu pasākumu izmaksas",IF('12a+c+n'!$Q65="C",'12a+c+n'!H65,0))</f>
        <v>0</v>
      </c>
      <c r="I65" s="116"/>
      <c r="J65" s="116"/>
      <c r="K65" s="117">
        <f>IF($C$4="citu pasākumu izmaksas",IF('12a+c+n'!$Q65="C",'12a+c+n'!K65,0))</f>
        <v>0</v>
      </c>
      <c r="L65" s="82">
        <f>IF($C$4="citu pasākumu izmaksas",IF('12a+c+n'!$Q65="C",'12a+c+n'!L65,0))</f>
        <v>0</v>
      </c>
      <c r="M65" s="116">
        <f>IF($C$4="citu pasākumu izmaksas",IF('12a+c+n'!$Q65="C",'12a+c+n'!M65,0))</f>
        <v>0</v>
      </c>
      <c r="N65" s="116">
        <f>IF($C$4="citu pasākumu izmaksas",IF('12a+c+n'!$Q65="C",'12a+c+n'!N65,0))</f>
        <v>0</v>
      </c>
      <c r="O65" s="116">
        <f>IF($C$4="citu pasākumu izmaksas",IF('12a+c+n'!$Q65="C",'12a+c+n'!O65,0))</f>
        <v>0</v>
      </c>
      <c r="P65" s="117">
        <f>IF($C$4="citu pasākumu izmaksas",IF('12a+c+n'!$Q65="C",'12a+c+n'!P65,0))</f>
        <v>0</v>
      </c>
    </row>
    <row r="66" spans="1:16" hidden="1" x14ac:dyDescent="0.2">
      <c r="A66" s="51">
        <f>IF(P66=0,0,IF(COUNTBLANK(P66)=1,0,COUNTA($P$14:P66)))</f>
        <v>0</v>
      </c>
      <c r="B66" s="24">
        <f>IF($C$4="citu pasākumu izmaksas",IF('12a+c+n'!$Q66="C",'12a+c+n'!B66,0))</f>
        <v>0</v>
      </c>
      <c r="C66" s="24">
        <f>IF($C$4="citu pasākumu izmaksas",IF('12a+c+n'!$Q66="C",'12a+c+n'!C66,0))</f>
        <v>0</v>
      </c>
      <c r="D66" s="24">
        <f>IF($C$4="citu pasākumu izmaksas",IF('12a+c+n'!$Q66="C",'12a+c+n'!D66,0))</f>
        <v>0</v>
      </c>
      <c r="E66" s="46"/>
      <c r="F66" s="65"/>
      <c r="G66" s="116"/>
      <c r="H66" s="116">
        <f>IF($C$4="citu pasākumu izmaksas",IF('12a+c+n'!$Q66="C",'12a+c+n'!H66,0))</f>
        <v>0</v>
      </c>
      <c r="I66" s="116"/>
      <c r="J66" s="116"/>
      <c r="K66" s="117">
        <f>IF($C$4="citu pasākumu izmaksas",IF('12a+c+n'!$Q66="C",'12a+c+n'!K66,0))</f>
        <v>0</v>
      </c>
      <c r="L66" s="82">
        <f>IF($C$4="citu pasākumu izmaksas",IF('12a+c+n'!$Q66="C",'12a+c+n'!L66,0))</f>
        <v>0</v>
      </c>
      <c r="M66" s="116">
        <f>IF($C$4="citu pasākumu izmaksas",IF('12a+c+n'!$Q66="C",'12a+c+n'!M66,0))</f>
        <v>0</v>
      </c>
      <c r="N66" s="116">
        <f>IF($C$4="citu pasākumu izmaksas",IF('12a+c+n'!$Q66="C",'12a+c+n'!N66,0))</f>
        <v>0</v>
      </c>
      <c r="O66" s="116">
        <f>IF($C$4="citu pasākumu izmaksas",IF('12a+c+n'!$Q66="C",'12a+c+n'!O66,0))</f>
        <v>0</v>
      </c>
      <c r="P66" s="117">
        <f>IF($C$4="citu pasākumu izmaksas",IF('12a+c+n'!$Q66="C",'12a+c+n'!P66,0))</f>
        <v>0</v>
      </c>
    </row>
    <row r="67" spans="1:16" hidden="1" x14ac:dyDescent="0.2">
      <c r="A67" s="51">
        <f>IF(P67=0,0,IF(COUNTBLANK(P67)=1,0,COUNTA($P$14:P67)))</f>
        <v>0</v>
      </c>
      <c r="B67" s="24">
        <f>IF($C$4="citu pasākumu izmaksas",IF('12a+c+n'!$Q67="C",'12a+c+n'!B67,0))</f>
        <v>0</v>
      </c>
      <c r="C67" s="24">
        <f>IF($C$4="citu pasākumu izmaksas",IF('12a+c+n'!$Q67="C",'12a+c+n'!C67,0))</f>
        <v>0</v>
      </c>
      <c r="D67" s="24">
        <f>IF($C$4="citu pasākumu izmaksas",IF('12a+c+n'!$Q67="C",'12a+c+n'!D67,0))</f>
        <v>0</v>
      </c>
      <c r="E67" s="46"/>
      <c r="F67" s="65"/>
      <c r="G67" s="116"/>
      <c r="H67" s="116">
        <f>IF($C$4="citu pasākumu izmaksas",IF('12a+c+n'!$Q67="C",'12a+c+n'!H67,0))</f>
        <v>0</v>
      </c>
      <c r="I67" s="116"/>
      <c r="J67" s="116"/>
      <c r="K67" s="117">
        <f>IF($C$4="citu pasākumu izmaksas",IF('12a+c+n'!$Q67="C",'12a+c+n'!K67,0))</f>
        <v>0</v>
      </c>
      <c r="L67" s="82">
        <f>IF($C$4="citu pasākumu izmaksas",IF('12a+c+n'!$Q67="C",'12a+c+n'!L67,0))</f>
        <v>0</v>
      </c>
      <c r="M67" s="116">
        <f>IF($C$4="citu pasākumu izmaksas",IF('12a+c+n'!$Q67="C",'12a+c+n'!M67,0))</f>
        <v>0</v>
      </c>
      <c r="N67" s="116">
        <f>IF($C$4="citu pasākumu izmaksas",IF('12a+c+n'!$Q67="C",'12a+c+n'!N67,0))</f>
        <v>0</v>
      </c>
      <c r="O67" s="116">
        <f>IF($C$4="citu pasākumu izmaksas",IF('12a+c+n'!$Q67="C",'12a+c+n'!O67,0))</f>
        <v>0</v>
      </c>
      <c r="P67" s="117">
        <f>IF($C$4="citu pasākumu izmaksas",IF('12a+c+n'!$Q67="C",'12a+c+n'!P67,0))</f>
        <v>0</v>
      </c>
    </row>
    <row r="68" spans="1:16" hidden="1" x14ac:dyDescent="0.2">
      <c r="A68" s="51">
        <f>IF(P68=0,0,IF(COUNTBLANK(P68)=1,0,COUNTA($P$14:P68)))</f>
        <v>0</v>
      </c>
      <c r="B68" s="24">
        <f>IF($C$4="citu pasākumu izmaksas",IF('12a+c+n'!$Q68="C",'12a+c+n'!B68,0))</f>
        <v>0</v>
      </c>
      <c r="C68" s="24">
        <f>IF($C$4="citu pasākumu izmaksas",IF('12a+c+n'!$Q68="C",'12a+c+n'!C68,0))</f>
        <v>0</v>
      </c>
      <c r="D68" s="24">
        <f>IF($C$4="citu pasākumu izmaksas",IF('12a+c+n'!$Q68="C",'12a+c+n'!D68,0))</f>
        <v>0</v>
      </c>
      <c r="E68" s="46"/>
      <c r="F68" s="65"/>
      <c r="G68" s="116"/>
      <c r="H68" s="116">
        <f>IF($C$4="citu pasākumu izmaksas",IF('12a+c+n'!$Q68="C",'12a+c+n'!H68,0))</f>
        <v>0</v>
      </c>
      <c r="I68" s="116"/>
      <c r="J68" s="116"/>
      <c r="K68" s="117">
        <f>IF($C$4="citu pasākumu izmaksas",IF('12a+c+n'!$Q68="C",'12a+c+n'!K68,0))</f>
        <v>0</v>
      </c>
      <c r="L68" s="82">
        <f>IF($C$4="citu pasākumu izmaksas",IF('12a+c+n'!$Q68="C",'12a+c+n'!L68,0))</f>
        <v>0</v>
      </c>
      <c r="M68" s="116">
        <f>IF($C$4="citu pasākumu izmaksas",IF('12a+c+n'!$Q68="C",'12a+c+n'!M68,0))</f>
        <v>0</v>
      </c>
      <c r="N68" s="116">
        <f>IF($C$4="citu pasākumu izmaksas",IF('12a+c+n'!$Q68="C",'12a+c+n'!N68,0))</f>
        <v>0</v>
      </c>
      <c r="O68" s="116">
        <f>IF($C$4="citu pasākumu izmaksas",IF('12a+c+n'!$Q68="C",'12a+c+n'!O68,0))</f>
        <v>0</v>
      </c>
      <c r="P68" s="117">
        <f>IF($C$4="citu pasākumu izmaksas",IF('12a+c+n'!$Q68="C",'12a+c+n'!P68,0))</f>
        <v>0</v>
      </c>
    </row>
    <row r="69" spans="1:16" hidden="1" x14ac:dyDescent="0.2">
      <c r="A69" s="51">
        <f>IF(P69=0,0,IF(COUNTBLANK(P69)=1,0,COUNTA($P$14:P69)))</f>
        <v>0</v>
      </c>
      <c r="B69" s="24">
        <f>IF($C$4="citu pasākumu izmaksas",IF('12a+c+n'!$Q69="C",'12a+c+n'!B69,0))</f>
        <v>0</v>
      </c>
      <c r="C69" s="24">
        <f>IF($C$4="citu pasākumu izmaksas",IF('12a+c+n'!$Q69="C",'12a+c+n'!C69,0))</f>
        <v>0</v>
      </c>
      <c r="D69" s="24">
        <f>IF($C$4="citu pasākumu izmaksas",IF('12a+c+n'!$Q69="C",'12a+c+n'!D69,0))</f>
        <v>0</v>
      </c>
      <c r="E69" s="46"/>
      <c r="F69" s="65"/>
      <c r="G69" s="116"/>
      <c r="H69" s="116">
        <f>IF($C$4="citu pasākumu izmaksas",IF('12a+c+n'!$Q69="C",'12a+c+n'!H69,0))</f>
        <v>0</v>
      </c>
      <c r="I69" s="116"/>
      <c r="J69" s="116"/>
      <c r="K69" s="117">
        <f>IF($C$4="citu pasākumu izmaksas",IF('12a+c+n'!$Q69="C",'12a+c+n'!K69,0))</f>
        <v>0</v>
      </c>
      <c r="L69" s="82">
        <f>IF($C$4="citu pasākumu izmaksas",IF('12a+c+n'!$Q69="C",'12a+c+n'!L69,0))</f>
        <v>0</v>
      </c>
      <c r="M69" s="116">
        <f>IF($C$4="citu pasākumu izmaksas",IF('12a+c+n'!$Q69="C",'12a+c+n'!M69,0))</f>
        <v>0</v>
      </c>
      <c r="N69" s="116">
        <f>IF($C$4="citu pasākumu izmaksas",IF('12a+c+n'!$Q69="C",'12a+c+n'!N69,0))</f>
        <v>0</v>
      </c>
      <c r="O69" s="116">
        <f>IF($C$4="citu pasākumu izmaksas",IF('12a+c+n'!$Q69="C",'12a+c+n'!O69,0))</f>
        <v>0</v>
      </c>
      <c r="P69" s="117">
        <f>IF($C$4="citu pasākumu izmaksas",IF('12a+c+n'!$Q69="C",'12a+c+n'!P69,0))</f>
        <v>0</v>
      </c>
    </row>
    <row r="70" spans="1:16" hidden="1" x14ac:dyDescent="0.2">
      <c r="A70" s="51">
        <f>IF(P70=0,0,IF(COUNTBLANK(P70)=1,0,COUNTA($P$14:P70)))</f>
        <v>0</v>
      </c>
      <c r="B70" s="24">
        <f>IF($C$4="citu pasākumu izmaksas",IF('12a+c+n'!$Q70="C",'12a+c+n'!B70,0))</f>
        <v>0</v>
      </c>
      <c r="C70" s="24">
        <f>IF($C$4="citu pasākumu izmaksas",IF('12a+c+n'!$Q70="C",'12a+c+n'!C70,0))</f>
        <v>0</v>
      </c>
      <c r="D70" s="24">
        <f>IF($C$4="citu pasākumu izmaksas",IF('12a+c+n'!$Q70="C",'12a+c+n'!D70,0))</f>
        <v>0</v>
      </c>
      <c r="E70" s="46"/>
      <c r="F70" s="65"/>
      <c r="G70" s="116"/>
      <c r="H70" s="116">
        <f>IF($C$4="citu pasākumu izmaksas",IF('12a+c+n'!$Q70="C",'12a+c+n'!H70,0))</f>
        <v>0</v>
      </c>
      <c r="I70" s="116"/>
      <c r="J70" s="116"/>
      <c r="K70" s="117">
        <f>IF($C$4="citu pasākumu izmaksas",IF('12a+c+n'!$Q70="C",'12a+c+n'!K70,0))</f>
        <v>0</v>
      </c>
      <c r="L70" s="82">
        <f>IF($C$4="citu pasākumu izmaksas",IF('12a+c+n'!$Q70="C",'12a+c+n'!L70,0))</f>
        <v>0</v>
      </c>
      <c r="M70" s="116">
        <f>IF($C$4="citu pasākumu izmaksas",IF('12a+c+n'!$Q70="C",'12a+c+n'!M70,0))</f>
        <v>0</v>
      </c>
      <c r="N70" s="116">
        <f>IF($C$4="citu pasākumu izmaksas",IF('12a+c+n'!$Q70="C",'12a+c+n'!N70,0))</f>
        <v>0</v>
      </c>
      <c r="O70" s="116">
        <f>IF($C$4="citu pasākumu izmaksas",IF('12a+c+n'!$Q70="C",'12a+c+n'!O70,0))</f>
        <v>0</v>
      </c>
      <c r="P70" s="117">
        <f>IF($C$4="citu pasākumu izmaksas",IF('12a+c+n'!$Q70="C",'12a+c+n'!P70,0))</f>
        <v>0</v>
      </c>
    </row>
    <row r="71" spans="1:16" hidden="1" x14ac:dyDescent="0.2">
      <c r="A71" s="51">
        <f>IF(P71=0,0,IF(COUNTBLANK(P71)=1,0,COUNTA($P$14:P71)))</f>
        <v>0</v>
      </c>
      <c r="B71" s="24">
        <f>IF($C$4="citu pasākumu izmaksas",IF('12a+c+n'!$Q71="C",'12a+c+n'!B71,0))</f>
        <v>0</v>
      </c>
      <c r="C71" s="24">
        <f>IF($C$4="citu pasākumu izmaksas",IF('12a+c+n'!$Q71="C",'12a+c+n'!C71,0))</f>
        <v>0</v>
      </c>
      <c r="D71" s="24">
        <f>IF($C$4="citu pasākumu izmaksas",IF('12a+c+n'!$Q71="C",'12a+c+n'!D71,0))</f>
        <v>0</v>
      </c>
      <c r="E71" s="46"/>
      <c r="F71" s="65"/>
      <c r="G71" s="116"/>
      <c r="H71" s="116">
        <f>IF($C$4="citu pasākumu izmaksas",IF('12a+c+n'!$Q71="C",'12a+c+n'!H71,0))</f>
        <v>0</v>
      </c>
      <c r="I71" s="116"/>
      <c r="J71" s="116"/>
      <c r="K71" s="117">
        <f>IF($C$4="citu pasākumu izmaksas",IF('12a+c+n'!$Q71="C",'12a+c+n'!K71,0))</f>
        <v>0</v>
      </c>
      <c r="L71" s="82">
        <f>IF($C$4="citu pasākumu izmaksas",IF('12a+c+n'!$Q71="C",'12a+c+n'!L71,0))</f>
        <v>0</v>
      </c>
      <c r="M71" s="116">
        <f>IF($C$4="citu pasākumu izmaksas",IF('12a+c+n'!$Q71="C",'12a+c+n'!M71,0))</f>
        <v>0</v>
      </c>
      <c r="N71" s="116">
        <f>IF($C$4="citu pasākumu izmaksas",IF('12a+c+n'!$Q71="C",'12a+c+n'!N71,0))</f>
        <v>0</v>
      </c>
      <c r="O71" s="116">
        <f>IF($C$4="citu pasākumu izmaksas",IF('12a+c+n'!$Q71="C",'12a+c+n'!O71,0))</f>
        <v>0</v>
      </c>
      <c r="P71" s="117">
        <f>IF($C$4="citu pasākumu izmaksas",IF('12a+c+n'!$Q71="C",'12a+c+n'!P71,0))</f>
        <v>0</v>
      </c>
    </row>
    <row r="72" spans="1:16" hidden="1" x14ac:dyDescent="0.2">
      <c r="A72" s="51">
        <f>IF(P72=0,0,IF(COUNTBLANK(P72)=1,0,COUNTA($P$14:P72)))</f>
        <v>0</v>
      </c>
      <c r="B72" s="24">
        <f>IF($C$4="citu pasākumu izmaksas",IF('12a+c+n'!$Q72="C",'12a+c+n'!B72,0))</f>
        <v>0</v>
      </c>
      <c r="C72" s="24">
        <f>IF($C$4="citu pasākumu izmaksas",IF('12a+c+n'!$Q72="C",'12a+c+n'!C72,0))</f>
        <v>0</v>
      </c>
      <c r="D72" s="24">
        <f>IF($C$4="citu pasākumu izmaksas",IF('12a+c+n'!$Q72="C",'12a+c+n'!D72,0))</f>
        <v>0</v>
      </c>
      <c r="E72" s="46"/>
      <c r="F72" s="65"/>
      <c r="G72" s="116"/>
      <c r="H72" s="116">
        <f>IF($C$4="citu pasākumu izmaksas",IF('12a+c+n'!$Q72="C",'12a+c+n'!H72,0))</f>
        <v>0</v>
      </c>
      <c r="I72" s="116"/>
      <c r="J72" s="116"/>
      <c r="K72" s="117">
        <f>IF($C$4="citu pasākumu izmaksas",IF('12a+c+n'!$Q72="C",'12a+c+n'!K72,0))</f>
        <v>0</v>
      </c>
      <c r="L72" s="82">
        <f>IF($C$4="citu pasākumu izmaksas",IF('12a+c+n'!$Q72="C",'12a+c+n'!L72,0))</f>
        <v>0</v>
      </c>
      <c r="M72" s="116">
        <f>IF($C$4="citu pasākumu izmaksas",IF('12a+c+n'!$Q72="C",'12a+c+n'!M72,0))</f>
        <v>0</v>
      </c>
      <c r="N72" s="116">
        <f>IF($C$4="citu pasākumu izmaksas",IF('12a+c+n'!$Q72="C",'12a+c+n'!N72,0))</f>
        <v>0</v>
      </c>
      <c r="O72" s="116">
        <f>IF($C$4="citu pasākumu izmaksas",IF('12a+c+n'!$Q72="C",'12a+c+n'!O72,0))</f>
        <v>0</v>
      </c>
      <c r="P72" s="117">
        <f>IF($C$4="citu pasākumu izmaksas",IF('12a+c+n'!$Q72="C",'12a+c+n'!P72,0))</f>
        <v>0</v>
      </c>
    </row>
    <row r="73" spans="1:16" hidden="1" x14ac:dyDescent="0.2">
      <c r="A73" s="51">
        <f>IF(P73=0,0,IF(COUNTBLANK(P73)=1,0,COUNTA($P$14:P73)))</f>
        <v>0</v>
      </c>
      <c r="B73" s="24">
        <f>IF($C$4="citu pasākumu izmaksas",IF('12a+c+n'!$Q73="C",'12a+c+n'!B73,0))</f>
        <v>0</v>
      </c>
      <c r="C73" s="24">
        <f>IF($C$4="citu pasākumu izmaksas",IF('12a+c+n'!$Q73="C",'12a+c+n'!C73,0))</f>
        <v>0</v>
      </c>
      <c r="D73" s="24">
        <f>IF($C$4="citu pasākumu izmaksas",IF('12a+c+n'!$Q73="C",'12a+c+n'!D73,0))</f>
        <v>0</v>
      </c>
      <c r="E73" s="46"/>
      <c r="F73" s="65"/>
      <c r="G73" s="116"/>
      <c r="H73" s="116">
        <f>IF($C$4="citu pasākumu izmaksas",IF('12a+c+n'!$Q73="C",'12a+c+n'!H73,0))</f>
        <v>0</v>
      </c>
      <c r="I73" s="116"/>
      <c r="J73" s="116"/>
      <c r="K73" s="117">
        <f>IF($C$4="citu pasākumu izmaksas",IF('12a+c+n'!$Q73="C",'12a+c+n'!K73,0))</f>
        <v>0</v>
      </c>
      <c r="L73" s="82">
        <f>IF($C$4="citu pasākumu izmaksas",IF('12a+c+n'!$Q73="C",'12a+c+n'!L73,0))</f>
        <v>0</v>
      </c>
      <c r="M73" s="116">
        <f>IF($C$4="citu pasākumu izmaksas",IF('12a+c+n'!$Q73="C",'12a+c+n'!M73,0))</f>
        <v>0</v>
      </c>
      <c r="N73" s="116">
        <f>IF($C$4="citu pasākumu izmaksas",IF('12a+c+n'!$Q73="C",'12a+c+n'!N73,0))</f>
        <v>0</v>
      </c>
      <c r="O73" s="116">
        <f>IF($C$4="citu pasākumu izmaksas",IF('12a+c+n'!$Q73="C",'12a+c+n'!O73,0))</f>
        <v>0</v>
      </c>
      <c r="P73" s="117">
        <f>IF($C$4="citu pasākumu izmaksas",IF('12a+c+n'!$Q73="C",'12a+c+n'!P73,0))</f>
        <v>0</v>
      </c>
    </row>
    <row r="74" spans="1:16" hidden="1" x14ac:dyDescent="0.2">
      <c r="A74" s="51">
        <f>IF(P74=0,0,IF(COUNTBLANK(P74)=1,0,COUNTA($P$14:P74)))</f>
        <v>0</v>
      </c>
      <c r="B74" s="24">
        <f>IF($C$4="citu pasākumu izmaksas",IF('12a+c+n'!$Q74="C",'12a+c+n'!B74,0))</f>
        <v>0</v>
      </c>
      <c r="C74" s="24">
        <f>IF($C$4="citu pasākumu izmaksas",IF('12a+c+n'!$Q74="C",'12a+c+n'!C74,0))</f>
        <v>0</v>
      </c>
      <c r="D74" s="24">
        <f>IF($C$4="citu pasākumu izmaksas",IF('12a+c+n'!$Q74="C",'12a+c+n'!D74,0))</f>
        <v>0</v>
      </c>
      <c r="E74" s="46"/>
      <c r="F74" s="65"/>
      <c r="G74" s="116"/>
      <c r="H74" s="116">
        <f>IF($C$4="citu pasākumu izmaksas",IF('12a+c+n'!$Q74="C",'12a+c+n'!H74,0))</f>
        <v>0</v>
      </c>
      <c r="I74" s="116"/>
      <c r="J74" s="116"/>
      <c r="K74" s="117">
        <f>IF($C$4="citu pasākumu izmaksas",IF('12a+c+n'!$Q74="C",'12a+c+n'!K74,0))</f>
        <v>0</v>
      </c>
      <c r="L74" s="82">
        <f>IF($C$4="citu pasākumu izmaksas",IF('12a+c+n'!$Q74="C",'12a+c+n'!L74,0))</f>
        <v>0</v>
      </c>
      <c r="M74" s="116">
        <f>IF($C$4="citu pasākumu izmaksas",IF('12a+c+n'!$Q74="C",'12a+c+n'!M74,0))</f>
        <v>0</v>
      </c>
      <c r="N74" s="116">
        <f>IF($C$4="citu pasākumu izmaksas",IF('12a+c+n'!$Q74="C",'12a+c+n'!N74,0))</f>
        <v>0</v>
      </c>
      <c r="O74" s="116">
        <f>IF($C$4="citu pasākumu izmaksas",IF('12a+c+n'!$Q74="C",'12a+c+n'!O74,0))</f>
        <v>0</v>
      </c>
      <c r="P74" s="117">
        <f>IF($C$4="citu pasākumu izmaksas",IF('12a+c+n'!$Q74="C",'12a+c+n'!P74,0))</f>
        <v>0</v>
      </c>
    </row>
    <row r="75" spans="1:16" hidden="1" x14ac:dyDescent="0.2">
      <c r="A75" s="51">
        <f>IF(P75=0,0,IF(COUNTBLANK(P75)=1,0,COUNTA($P$14:P75)))</f>
        <v>0</v>
      </c>
      <c r="B75" s="24">
        <f>IF($C$4="citu pasākumu izmaksas",IF('12a+c+n'!$Q75="C",'12a+c+n'!B75,0))</f>
        <v>0</v>
      </c>
      <c r="C75" s="24">
        <f>IF($C$4="citu pasākumu izmaksas",IF('12a+c+n'!$Q75="C",'12a+c+n'!C75,0))</f>
        <v>0</v>
      </c>
      <c r="D75" s="24">
        <f>IF($C$4="citu pasākumu izmaksas",IF('12a+c+n'!$Q75="C",'12a+c+n'!D75,0))</f>
        <v>0</v>
      </c>
      <c r="E75" s="46"/>
      <c r="F75" s="65"/>
      <c r="G75" s="116"/>
      <c r="H75" s="116">
        <f>IF($C$4="citu pasākumu izmaksas",IF('12a+c+n'!$Q75="C",'12a+c+n'!H75,0))</f>
        <v>0</v>
      </c>
      <c r="I75" s="116"/>
      <c r="J75" s="116"/>
      <c r="K75" s="117">
        <f>IF($C$4="citu pasākumu izmaksas",IF('12a+c+n'!$Q75="C",'12a+c+n'!K75,0))</f>
        <v>0</v>
      </c>
      <c r="L75" s="82">
        <f>IF($C$4="citu pasākumu izmaksas",IF('12a+c+n'!$Q75="C",'12a+c+n'!L75,0))</f>
        <v>0</v>
      </c>
      <c r="M75" s="116">
        <f>IF($C$4="citu pasākumu izmaksas",IF('12a+c+n'!$Q75="C",'12a+c+n'!M75,0))</f>
        <v>0</v>
      </c>
      <c r="N75" s="116">
        <f>IF($C$4="citu pasākumu izmaksas",IF('12a+c+n'!$Q75="C",'12a+c+n'!N75,0))</f>
        <v>0</v>
      </c>
      <c r="O75" s="116">
        <f>IF($C$4="citu pasākumu izmaksas",IF('12a+c+n'!$Q75="C",'12a+c+n'!O75,0))</f>
        <v>0</v>
      </c>
      <c r="P75" s="117">
        <f>IF($C$4="citu pasākumu izmaksas",IF('12a+c+n'!$Q75="C",'12a+c+n'!P75,0))</f>
        <v>0</v>
      </c>
    </row>
    <row r="76" spans="1:16" hidden="1" x14ac:dyDescent="0.2">
      <c r="A76" s="51">
        <f>IF(P76=0,0,IF(COUNTBLANK(P76)=1,0,COUNTA($P$14:P76)))</f>
        <v>0</v>
      </c>
      <c r="B76" s="24">
        <f>IF($C$4="citu pasākumu izmaksas",IF('12a+c+n'!$Q76="C",'12a+c+n'!B76,0))</f>
        <v>0</v>
      </c>
      <c r="C76" s="24">
        <f>IF($C$4="citu pasākumu izmaksas",IF('12a+c+n'!$Q76="C",'12a+c+n'!C76,0))</f>
        <v>0</v>
      </c>
      <c r="D76" s="24">
        <f>IF($C$4="citu pasākumu izmaksas",IF('12a+c+n'!$Q76="C",'12a+c+n'!D76,0))</f>
        <v>0</v>
      </c>
      <c r="E76" s="46"/>
      <c r="F76" s="65"/>
      <c r="G76" s="116"/>
      <c r="H76" s="116">
        <f>IF($C$4="citu pasākumu izmaksas",IF('12a+c+n'!$Q76="C",'12a+c+n'!H76,0))</f>
        <v>0</v>
      </c>
      <c r="I76" s="116"/>
      <c r="J76" s="116"/>
      <c r="K76" s="117">
        <f>IF($C$4="citu pasākumu izmaksas",IF('12a+c+n'!$Q76="C",'12a+c+n'!K76,0))</f>
        <v>0</v>
      </c>
      <c r="L76" s="82">
        <f>IF($C$4="citu pasākumu izmaksas",IF('12a+c+n'!$Q76="C",'12a+c+n'!L76,0))</f>
        <v>0</v>
      </c>
      <c r="M76" s="116">
        <f>IF($C$4="citu pasākumu izmaksas",IF('12a+c+n'!$Q76="C",'12a+c+n'!M76,0))</f>
        <v>0</v>
      </c>
      <c r="N76" s="116">
        <f>IF($C$4="citu pasākumu izmaksas",IF('12a+c+n'!$Q76="C",'12a+c+n'!N76,0))</f>
        <v>0</v>
      </c>
      <c r="O76" s="116">
        <f>IF($C$4="citu pasākumu izmaksas",IF('12a+c+n'!$Q76="C",'12a+c+n'!O76,0))</f>
        <v>0</v>
      </c>
      <c r="P76" s="117">
        <f>IF($C$4="citu pasākumu izmaksas",IF('12a+c+n'!$Q76="C",'12a+c+n'!P76,0))</f>
        <v>0</v>
      </c>
    </row>
    <row r="77" spans="1:16" hidden="1" x14ac:dyDescent="0.2">
      <c r="A77" s="51">
        <f>IF(P77=0,0,IF(COUNTBLANK(P77)=1,0,COUNTA($P$14:P77)))</f>
        <v>0</v>
      </c>
      <c r="B77" s="24">
        <f>IF($C$4="citu pasākumu izmaksas",IF('12a+c+n'!$Q77="C",'12a+c+n'!B77,0))</f>
        <v>0</v>
      </c>
      <c r="C77" s="24">
        <f>IF($C$4="citu pasākumu izmaksas",IF('12a+c+n'!$Q77="C",'12a+c+n'!C77,0))</f>
        <v>0</v>
      </c>
      <c r="D77" s="24">
        <f>IF($C$4="citu pasākumu izmaksas",IF('12a+c+n'!$Q77="C",'12a+c+n'!D77,0))</f>
        <v>0</v>
      </c>
      <c r="E77" s="46"/>
      <c r="F77" s="65"/>
      <c r="G77" s="116"/>
      <c r="H77" s="116">
        <f>IF($C$4="citu pasākumu izmaksas",IF('12a+c+n'!$Q77="C",'12a+c+n'!H77,0))</f>
        <v>0</v>
      </c>
      <c r="I77" s="116"/>
      <c r="J77" s="116"/>
      <c r="K77" s="117">
        <f>IF($C$4="citu pasākumu izmaksas",IF('12a+c+n'!$Q77="C",'12a+c+n'!K77,0))</f>
        <v>0</v>
      </c>
      <c r="L77" s="82">
        <f>IF($C$4="citu pasākumu izmaksas",IF('12a+c+n'!$Q77="C",'12a+c+n'!L77,0))</f>
        <v>0</v>
      </c>
      <c r="M77" s="116">
        <f>IF($C$4="citu pasākumu izmaksas",IF('12a+c+n'!$Q77="C",'12a+c+n'!M77,0))</f>
        <v>0</v>
      </c>
      <c r="N77" s="116">
        <f>IF($C$4="citu pasākumu izmaksas",IF('12a+c+n'!$Q77="C",'12a+c+n'!N77,0))</f>
        <v>0</v>
      </c>
      <c r="O77" s="116">
        <f>IF($C$4="citu pasākumu izmaksas",IF('12a+c+n'!$Q77="C",'12a+c+n'!O77,0))</f>
        <v>0</v>
      </c>
      <c r="P77" s="117">
        <f>IF($C$4="citu pasākumu izmaksas",IF('12a+c+n'!$Q77="C",'12a+c+n'!P77,0))</f>
        <v>0</v>
      </c>
    </row>
    <row r="78" spans="1:16" hidden="1" x14ac:dyDescent="0.2">
      <c r="A78" s="51">
        <f>IF(P78=0,0,IF(COUNTBLANK(P78)=1,0,COUNTA($P$14:P78)))</f>
        <v>0</v>
      </c>
      <c r="B78" s="24">
        <f>IF($C$4="citu pasākumu izmaksas",IF('12a+c+n'!$Q78="C",'12a+c+n'!B78,0))</f>
        <v>0</v>
      </c>
      <c r="C78" s="24">
        <f>IF($C$4="citu pasākumu izmaksas",IF('12a+c+n'!$Q78="C",'12a+c+n'!C78,0))</f>
        <v>0</v>
      </c>
      <c r="D78" s="24">
        <f>IF($C$4="citu pasākumu izmaksas",IF('12a+c+n'!$Q78="C",'12a+c+n'!D78,0))</f>
        <v>0</v>
      </c>
      <c r="E78" s="46"/>
      <c r="F78" s="65"/>
      <c r="G78" s="116"/>
      <c r="H78" s="116">
        <f>IF($C$4="citu pasākumu izmaksas",IF('12a+c+n'!$Q78="C",'12a+c+n'!H78,0))</f>
        <v>0</v>
      </c>
      <c r="I78" s="116"/>
      <c r="J78" s="116"/>
      <c r="K78" s="117">
        <f>IF($C$4="citu pasākumu izmaksas",IF('12a+c+n'!$Q78="C",'12a+c+n'!K78,0))</f>
        <v>0</v>
      </c>
      <c r="L78" s="82">
        <f>IF($C$4="citu pasākumu izmaksas",IF('12a+c+n'!$Q78="C",'12a+c+n'!L78,0))</f>
        <v>0</v>
      </c>
      <c r="M78" s="116">
        <f>IF($C$4="citu pasākumu izmaksas",IF('12a+c+n'!$Q78="C",'12a+c+n'!M78,0))</f>
        <v>0</v>
      </c>
      <c r="N78" s="116">
        <f>IF($C$4="citu pasākumu izmaksas",IF('12a+c+n'!$Q78="C",'12a+c+n'!N78,0))</f>
        <v>0</v>
      </c>
      <c r="O78" s="116">
        <f>IF($C$4="citu pasākumu izmaksas",IF('12a+c+n'!$Q78="C",'12a+c+n'!O78,0))</f>
        <v>0</v>
      </c>
      <c r="P78" s="117">
        <f>IF($C$4="citu pasākumu izmaksas",IF('12a+c+n'!$Q78="C",'12a+c+n'!P78,0))</f>
        <v>0</v>
      </c>
    </row>
    <row r="79" spans="1:16" ht="22.5" x14ac:dyDescent="0.2">
      <c r="A79" s="51">
        <f>IF(P79=0,0,IF(COUNTBLANK(P79)=1,0,COUNTA($P$14:P79)))</f>
        <v>0</v>
      </c>
      <c r="B79" s="24" t="str">
        <f>IF($C$4="citu pasākumu izmaksas",IF('12a+c+n'!$Q79="C",'12a+c+n'!B79,0))</f>
        <v>14-00000</v>
      </c>
      <c r="C79" s="24" t="str">
        <f>IF($C$4="citu pasākumu izmaksas",IF('12a+c+n'!$Q79="C",'12a+c+n'!C79,0))</f>
        <v>Apkalpošanas lūkas stāvvadiem, izmērus precizēt būvniecības gaitā</v>
      </c>
      <c r="D79" s="24" t="str">
        <f>IF($C$4="citu pasākumu izmaksas",IF('12a+c+n'!$Q79="C",'12a+c+n'!D79,0))</f>
        <v>gb</v>
      </c>
      <c r="E79" s="46"/>
      <c r="F79" s="65"/>
      <c r="G79" s="116"/>
      <c r="H79" s="116">
        <f>IF($C$4="citu pasākumu izmaksas",IF('12a+c+n'!$Q79="C",'12a+c+n'!H79,0))</f>
        <v>0</v>
      </c>
      <c r="I79" s="116"/>
      <c r="J79" s="116"/>
      <c r="K79" s="117">
        <f>IF($C$4="citu pasākumu izmaksas",IF('12a+c+n'!$Q79="C",'12a+c+n'!K79,0))</f>
        <v>0</v>
      </c>
      <c r="L79" s="82">
        <f>IF($C$4="citu pasākumu izmaksas",IF('12a+c+n'!$Q79="C",'12a+c+n'!L79,0))</f>
        <v>0</v>
      </c>
      <c r="M79" s="116">
        <f>IF($C$4="citu pasākumu izmaksas",IF('12a+c+n'!$Q79="C",'12a+c+n'!M79,0))</f>
        <v>0</v>
      </c>
      <c r="N79" s="116">
        <f>IF($C$4="citu pasākumu izmaksas",IF('12a+c+n'!$Q79="C",'12a+c+n'!N79,0))</f>
        <v>0</v>
      </c>
      <c r="O79" s="116">
        <f>IF($C$4="citu pasākumu izmaksas",IF('12a+c+n'!$Q79="C",'12a+c+n'!O79,0))</f>
        <v>0</v>
      </c>
      <c r="P79" s="117">
        <f>IF($C$4="citu pasākumu izmaksas",IF('12a+c+n'!$Q79="C",'12a+c+n'!P79,0))</f>
        <v>0</v>
      </c>
    </row>
    <row r="80" spans="1:16" ht="22.5" x14ac:dyDescent="0.2">
      <c r="A80" s="51">
        <f>IF(P80=0,0,IF(COUNTBLANK(P80)=1,0,COUNTA($P$14:P80)))</f>
        <v>0</v>
      </c>
      <c r="B80" s="24" t="str">
        <f>IF($C$4="citu pasākumu izmaksas",IF('12a+c+n'!$Q80="C",'12a+c+n'!B80,0))</f>
        <v>14-00000</v>
      </c>
      <c r="C80" s="24" t="str">
        <f>IF($C$4="citu pasākumu izmaksas",IF('12a+c+n'!$Q80="C",'12a+c+n'!C80,0))</f>
        <v>Palīgmateriāli</v>
      </c>
      <c r="D80" s="24" t="str">
        <f>IF($C$4="citu pasākumu izmaksas",IF('12a+c+n'!$Q80="C",'12a+c+n'!D80,0))</f>
        <v>kompl.</v>
      </c>
      <c r="E80" s="46"/>
      <c r="F80" s="65"/>
      <c r="G80" s="116"/>
      <c r="H80" s="116">
        <f>IF($C$4="citu pasākumu izmaksas",IF('12a+c+n'!$Q80="C",'12a+c+n'!H80,0))</f>
        <v>0</v>
      </c>
      <c r="I80" s="116"/>
      <c r="J80" s="116"/>
      <c r="K80" s="117">
        <f>IF($C$4="citu pasākumu izmaksas",IF('12a+c+n'!$Q80="C",'12a+c+n'!K80,0))</f>
        <v>0</v>
      </c>
      <c r="L80" s="82">
        <f>IF($C$4="citu pasākumu izmaksas",IF('12a+c+n'!$Q80="C",'12a+c+n'!L80,0))</f>
        <v>0</v>
      </c>
      <c r="M80" s="116">
        <f>IF($C$4="citu pasākumu izmaksas",IF('12a+c+n'!$Q80="C",'12a+c+n'!M80,0))</f>
        <v>0</v>
      </c>
      <c r="N80" s="116">
        <f>IF($C$4="citu pasākumu izmaksas",IF('12a+c+n'!$Q80="C",'12a+c+n'!N80,0))</f>
        <v>0</v>
      </c>
      <c r="O80" s="116">
        <f>IF($C$4="citu pasākumu izmaksas",IF('12a+c+n'!$Q80="C",'12a+c+n'!O80,0))</f>
        <v>0</v>
      </c>
      <c r="P80" s="117">
        <f>IF($C$4="citu pasākumu izmaksas",IF('12a+c+n'!$Q80="C",'12a+c+n'!P80,0))</f>
        <v>0</v>
      </c>
    </row>
    <row r="81" spans="1:16" ht="22.5" x14ac:dyDescent="0.2">
      <c r="A81" s="51">
        <f>IF(P81=0,0,IF(COUNTBLANK(P81)=1,0,COUNTA($P$14:P81)))</f>
        <v>0</v>
      </c>
      <c r="B81" s="24" t="str">
        <f>IF($C$4="citu pasākumu izmaksas",IF('12a+c+n'!$Q81="C",'12a+c+n'!B81,0))</f>
        <v>14-00000</v>
      </c>
      <c r="C81" s="24" t="str">
        <f>IF($C$4="citu pasākumu izmaksas",IF('12a+c+n'!$Q81="C",'12a+c+n'!C81,0))</f>
        <v>Ūdensvada analīzes</v>
      </c>
      <c r="D81" s="24" t="str">
        <f>IF($C$4="citu pasākumu izmaksas",IF('12a+c+n'!$Q81="C",'12a+c+n'!D81,0))</f>
        <v>kompl.</v>
      </c>
      <c r="E81" s="46"/>
      <c r="F81" s="65"/>
      <c r="G81" s="116"/>
      <c r="H81" s="116">
        <f>IF($C$4="citu pasākumu izmaksas",IF('12a+c+n'!$Q81="C",'12a+c+n'!H81,0))</f>
        <v>0</v>
      </c>
      <c r="I81" s="116"/>
      <c r="J81" s="116"/>
      <c r="K81" s="117">
        <f>IF($C$4="citu pasākumu izmaksas",IF('12a+c+n'!$Q81="C",'12a+c+n'!K81,0))</f>
        <v>0</v>
      </c>
      <c r="L81" s="82">
        <f>IF($C$4="citu pasākumu izmaksas",IF('12a+c+n'!$Q81="C",'12a+c+n'!L81,0))</f>
        <v>0</v>
      </c>
      <c r="M81" s="116">
        <f>IF($C$4="citu pasākumu izmaksas",IF('12a+c+n'!$Q81="C",'12a+c+n'!M81,0))</f>
        <v>0</v>
      </c>
      <c r="N81" s="116">
        <f>IF($C$4="citu pasākumu izmaksas",IF('12a+c+n'!$Q81="C",'12a+c+n'!N81,0))</f>
        <v>0</v>
      </c>
      <c r="O81" s="116">
        <f>IF($C$4="citu pasākumu izmaksas",IF('12a+c+n'!$Q81="C",'12a+c+n'!O81,0))</f>
        <v>0</v>
      </c>
      <c r="P81" s="117">
        <f>IF($C$4="citu pasākumu izmaksas",IF('12a+c+n'!$Q81="C",'12a+c+n'!P81,0))</f>
        <v>0</v>
      </c>
    </row>
    <row r="82" spans="1:16" ht="22.5" x14ac:dyDescent="0.2">
      <c r="A82" s="51">
        <f>IF(P82=0,0,IF(COUNTBLANK(P82)=1,0,COUNTA($P$14:P82)))</f>
        <v>0</v>
      </c>
      <c r="B82" s="24" t="str">
        <f>IF($C$4="citu pasākumu izmaksas",IF('12a+c+n'!$Q82="C",'12a+c+n'!B82,0))</f>
        <v>14-00000</v>
      </c>
      <c r="C82" s="24" t="str">
        <f>IF($C$4="citu pasākumu izmaksas",IF('12a+c+n'!$Q82="C",'12a+c+n'!C82,0))</f>
        <v>Kalšanas darbi</v>
      </c>
      <c r="D82" s="24" t="str">
        <f>IF($C$4="citu pasākumu izmaksas",IF('12a+c+n'!$Q82="C",'12a+c+n'!D82,0))</f>
        <v>kompl.</v>
      </c>
      <c r="E82" s="46"/>
      <c r="F82" s="65"/>
      <c r="G82" s="116"/>
      <c r="H82" s="116">
        <f>IF($C$4="citu pasākumu izmaksas",IF('12a+c+n'!$Q82="C",'12a+c+n'!H82,0))</f>
        <v>0</v>
      </c>
      <c r="I82" s="116"/>
      <c r="J82" s="116"/>
      <c r="K82" s="117">
        <f>IF($C$4="citu pasākumu izmaksas",IF('12a+c+n'!$Q82="C",'12a+c+n'!K82,0))</f>
        <v>0</v>
      </c>
      <c r="L82" s="82">
        <f>IF($C$4="citu pasākumu izmaksas",IF('12a+c+n'!$Q82="C",'12a+c+n'!L82,0))</f>
        <v>0</v>
      </c>
      <c r="M82" s="116">
        <f>IF($C$4="citu pasākumu izmaksas",IF('12a+c+n'!$Q82="C",'12a+c+n'!M82,0))</f>
        <v>0</v>
      </c>
      <c r="N82" s="116">
        <f>IF($C$4="citu pasākumu izmaksas",IF('12a+c+n'!$Q82="C",'12a+c+n'!N82,0))</f>
        <v>0</v>
      </c>
      <c r="O82" s="116">
        <f>IF($C$4="citu pasākumu izmaksas",IF('12a+c+n'!$Q82="C",'12a+c+n'!O82,0))</f>
        <v>0</v>
      </c>
      <c r="P82" s="117">
        <f>IF($C$4="citu pasākumu izmaksas",IF('12a+c+n'!$Q82="C",'12a+c+n'!P82,0))</f>
        <v>0</v>
      </c>
    </row>
    <row r="83" spans="1:16" ht="22.5" x14ac:dyDescent="0.2">
      <c r="A83" s="51">
        <f>IF(P83=0,0,IF(COUNTBLANK(P83)=1,0,COUNTA($P$14:P83)))</f>
        <v>0</v>
      </c>
      <c r="B83" s="24" t="str">
        <f>IF($C$4="citu pasākumu izmaksas",IF('12a+c+n'!$Q83="C",'12a+c+n'!B83,0))</f>
        <v>14-00000</v>
      </c>
      <c r="C83" s="24" t="str">
        <f>IF($C$4="citu pasākumu izmaksas",IF('12a+c+n'!$Q83="C",'12a+c+n'!C83,0))</f>
        <v>Ugunsdrošā aizdare</v>
      </c>
      <c r="D83" s="24" t="str">
        <f>IF($C$4="citu pasākumu izmaksas",IF('12a+c+n'!$Q83="C",'12a+c+n'!D83,0))</f>
        <v>kompl.</v>
      </c>
      <c r="E83" s="46"/>
      <c r="F83" s="65"/>
      <c r="G83" s="116"/>
      <c r="H83" s="116">
        <f>IF($C$4="citu pasākumu izmaksas",IF('12a+c+n'!$Q83="C",'12a+c+n'!H83,0))</f>
        <v>0</v>
      </c>
      <c r="I83" s="116"/>
      <c r="J83" s="116"/>
      <c r="K83" s="117">
        <f>IF($C$4="citu pasākumu izmaksas",IF('12a+c+n'!$Q83="C",'12a+c+n'!K83,0))</f>
        <v>0</v>
      </c>
      <c r="L83" s="82">
        <f>IF($C$4="citu pasākumu izmaksas",IF('12a+c+n'!$Q83="C",'12a+c+n'!L83,0))</f>
        <v>0</v>
      </c>
      <c r="M83" s="116">
        <f>IF($C$4="citu pasākumu izmaksas",IF('12a+c+n'!$Q83="C",'12a+c+n'!M83,0))</f>
        <v>0</v>
      </c>
      <c r="N83" s="116">
        <f>IF($C$4="citu pasākumu izmaksas",IF('12a+c+n'!$Q83="C",'12a+c+n'!N83,0))</f>
        <v>0</v>
      </c>
      <c r="O83" s="116">
        <f>IF($C$4="citu pasākumu izmaksas",IF('12a+c+n'!$Q83="C",'12a+c+n'!O83,0))</f>
        <v>0</v>
      </c>
      <c r="P83" s="117">
        <f>IF($C$4="citu pasākumu izmaksas",IF('12a+c+n'!$Q83="C",'12a+c+n'!P83,0))</f>
        <v>0</v>
      </c>
    </row>
    <row r="84" spans="1:16" ht="22.5" x14ac:dyDescent="0.2">
      <c r="A84" s="51">
        <f>IF(P84=0,0,IF(COUNTBLANK(P84)=1,0,COUNTA($P$14:P84)))</f>
        <v>0</v>
      </c>
      <c r="B84" s="24" t="str">
        <f>IF($C$4="citu pasākumu izmaksas",IF('12a+c+n'!$Q84="C",'12a+c+n'!B84,0))</f>
        <v>14-00000</v>
      </c>
      <c r="C84" s="24" t="str">
        <f>IF($C$4="citu pasākumu izmaksas",IF('12a+c+n'!$Q84="C",'12a+c+n'!C84,0))</f>
        <v>Cauruļu stiprinājumi</v>
      </c>
      <c r="D84" s="24" t="str">
        <f>IF($C$4="citu pasākumu izmaksas",IF('12a+c+n'!$Q84="C",'12a+c+n'!D84,0))</f>
        <v>kpl</v>
      </c>
      <c r="E84" s="46"/>
      <c r="F84" s="65"/>
      <c r="G84" s="116"/>
      <c r="H84" s="116">
        <f>IF($C$4="citu pasākumu izmaksas",IF('12a+c+n'!$Q84="C",'12a+c+n'!H84,0))</f>
        <v>0</v>
      </c>
      <c r="I84" s="116"/>
      <c r="J84" s="116"/>
      <c r="K84" s="117">
        <f>IF($C$4="citu pasākumu izmaksas",IF('12a+c+n'!$Q84="C",'12a+c+n'!K84,0))</f>
        <v>0</v>
      </c>
      <c r="L84" s="82">
        <f>IF($C$4="citu pasākumu izmaksas",IF('12a+c+n'!$Q84="C",'12a+c+n'!L84,0))</f>
        <v>0</v>
      </c>
      <c r="M84" s="116">
        <f>IF($C$4="citu pasākumu izmaksas",IF('12a+c+n'!$Q84="C",'12a+c+n'!M84,0))</f>
        <v>0</v>
      </c>
      <c r="N84" s="116">
        <f>IF($C$4="citu pasākumu izmaksas",IF('12a+c+n'!$Q84="C",'12a+c+n'!N84,0))</f>
        <v>0</v>
      </c>
      <c r="O84" s="116">
        <f>IF($C$4="citu pasākumu izmaksas",IF('12a+c+n'!$Q84="C",'12a+c+n'!O84,0))</f>
        <v>0</v>
      </c>
      <c r="P84" s="117">
        <f>IF($C$4="citu pasākumu izmaksas",IF('12a+c+n'!$Q84="C",'12a+c+n'!P84,0))</f>
        <v>0</v>
      </c>
    </row>
    <row r="85" spans="1:16" ht="22.5" x14ac:dyDescent="0.2">
      <c r="A85" s="51">
        <f>IF(P85=0,0,IF(COUNTBLANK(P85)=1,0,COUNTA($P$14:P85)))</f>
        <v>0</v>
      </c>
      <c r="B85" s="24" t="str">
        <f>IF($C$4="citu pasākumu izmaksas",IF('12a+c+n'!$Q85="C",'12a+c+n'!B85,0))</f>
        <v>14-00000</v>
      </c>
      <c r="C85" s="24" t="str">
        <f>IF($C$4="citu pasākumu izmaksas",IF('12a+c+n'!$Q85="C",'12a+c+n'!C85,0))</f>
        <v>Marķēšanas materiāli</v>
      </c>
      <c r="D85" s="24" t="str">
        <f>IF($C$4="citu pasākumu izmaksas",IF('12a+c+n'!$Q85="C",'12a+c+n'!D85,0))</f>
        <v>kpl</v>
      </c>
      <c r="E85" s="46"/>
      <c r="F85" s="65"/>
      <c r="G85" s="116"/>
      <c r="H85" s="116">
        <f>IF($C$4="citu pasākumu izmaksas",IF('12a+c+n'!$Q85="C",'12a+c+n'!H85,0))</f>
        <v>0</v>
      </c>
      <c r="I85" s="116"/>
      <c r="J85" s="116"/>
      <c r="K85" s="117">
        <f>IF($C$4="citu pasākumu izmaksas",IF('12a+c+n'!$Q85="C",'12a+c+n'!K85,0))</f>
        <v>0</v>
      </c>
      <c r="L85" s="82">
        <f>IF($C$4="citu pasākumu izmaksas",IF('12a+c+n'!$Q85="C",'12a+c+n'!L85,0))</f>
        <v>0</v>
      </c>
      <c r="M85" s="116">
        <f>IF($C$4="citu pasākumu izmaksas",IF('12a+c+n'!$Q85="C",'12a+c+n'!M85,0))</f>
        <v>0</v>
      </c>
      <c r="N85" s="116">
        <f>IF($C$4="citu pasākumu izmaksas",IF('12a+c+n'!$Q85="C",'12a+c+n'!N85,0))</f>
        <v>0</v>
      </c>
      <c r="O85" s="116">
        <f>IF($C$4="citu pasākumu izmaksas",IF('12a+c+n'!$Q85="C",'12a+c+n'!O85,0))</f>
        <v>0</v>
      </c>
      <c r="P85" s="117">
        <f>IF($C$4="citu pasākumu izmaksas",IF('12a+c+n'!$Q85="C",'12a+c+n'!P85,0))</f>
        <v>0</v>
      </c>
    </row>
    <row r="86" spans="1:16" ht="22.5" x14ac:dyDescent="0.2">
      <c r="A86" s="51">
        <f>IF(P86=0,0,IF(COUNTBLANK(P86)=1,0,COUNTA($P$14:P86)))</f>
        <v>0</v>
      </c>
      <c r="B86" s="24" t="str">
        <f>IF($C$4="citu pasākumu izmaksas",IF('12a+c+n'!$Q86="C",'12a+c+n'!B86,0))</f>
        <v>14-00000</v>
      </c>
      <c r="C86" s="24" t="str">
        <f>IF($C$4="citu pasākumu izmaksas",IF('12a+c+n'!$Q86="C",'12a+c+n'!C86,0))</f>
        <v>Esošo cauruļvadu demontāža</v>
      </c>
      <c r="D86" s="24" t="str">
        <f>IF($C$4="citu pasākumu izmaksas",IF('12a+c+n'!$Q86="C",'12a+c+n'!D86,0))</f>
        <v>kompl.</v>
      </c>
      <c r="E86" s="46"/>
      <c r="F86" s="65"/>
      <c r="G86" s="116"/>
      <c r="H86" s="116">
        <f>IF($C$4="citu pasākumu izmaksas",IF('12a+c+n'!$Q86="C",'12a+c+n'!H86,0))</f>
        <v>0</v>
      </c>
      <c r="I86" s="116"/>
      <c r="J86" s="116"/>
      <c r="K86" s="117">
        <f>IF($C$4="citu pasākumu izmaksas",IF('12a+c+n'!$Q86="C",'12a+c+n'!K86,0))</f>
        <v>0</v>
      </c>
      <c r="L86" s="82">
        <f>IF($C$4="citu pasākumu izmaksas",IF('12a+c+n'!$Q86="C",'12a+c+n'!L86,0))</f>
        <v>0</v>
      </c>
      <c r="M86" s="116">
        <f>IF($C$4="citu pasākumu izmaksas",IF('12a+c+n'!$Q86="C",'12a+c+n'!M86,0))</f>
        <v>0</v>
      </c>
      <c r="N86" s="116">
        <f>IF($C$4="citu pasākumu izmaksas",IF('12a+c+n'!$Q86="C",'12a+c+n'!N86,0))</f>
        <v>0</v>
      </c>
      <c r="O86" s="116">
        <f>IF($C$4="citu pasākumu izmaksas",IF('12a+c+n'!$Q86="C",'12a+c+n'!O86,0))</f>
        <v>0</v>
      </c>
      <c r="P86" s="117">
        <f>IF($C$4="citu pasākumu izmaksas",IF('12a+c+n'!$Q86="C",'12a+c+n'!P86,0))</f>
        <v>0</v>
      </c>
    </row>
    <row r="87" spans="1:16" x14ac:dyDescent="0.2">
      <c r="A87" s="51">
        <f>IF(P87=0,0,IF(COUNTBLANK(P87)=1,0,COUNTA($P$14:P87)))</f>
        <v>0</v>
      </c>
      <c r="B87" s="24">
        <f>IF($C$4="citu pasākumu izmaksas",IF('12a+c+n'!$Q87="C",'12a+c+n'!B87,0))</f>
        <v>0</v>
      </c>
      <c r="C87" s="24">
        <f>IF($C$4="citu pasākumu izmaksas",IF('12a+c+n'!$Q87="C",'12a+c+n'!C87,0))</f>
        <v>0</v>
      </c>
      <c r="D87" s="24">
        <f>IF($C$4="citu pasākumu izmaksas",IF('12a+c+n'!$Q87="C",'12a+c+n'!D87,0))</f>
        <v>0</v>
      </c>
      <c r="E87" s="46"/>
      <c r="F87" s="65"/>
      <c r="G87" s="116"/>
      <c r="H87" s="116">
        <f>IF($C$4="citu pasākumu izmaksas",IF('12a+c+n'!$Q87="C",'12a+c+n'!H87,0))</f>
        <v>0</v>
      </c>
      <c r="I87" s="116"/>
      <c r="J87" s="116"/>
      <c r="K87" s="117">
        <f>IF($C$4="citu pasākumu izmaksas",IF('12a+c+n'!$Q87="C",'12a+c+n'!K87,0))</f>
        <v>0</v>
      </c>
      <c r="L87" s="82">
        <f>IF($C$4="citu pasākumu izmaksas",IF('12a+c+n'!$Q87="C",'12a+c+n'!L87,0))</f>
        <v>0</v>
      </c>
      <c r="M87" s="116">
        <f>IF($C$4="citu pasākumu izmaksas",IF('12a+c+n'!$Q87="C",'12a+c+n'!M87,0))</f>
        <v>0</v>
      </c>
      <c r="N87" s="116">
        <f>IF($C$4="citu pasākumu izmaksas",IF('12a+c+n'!$Q87="C",'12a+c+n'!N87,0))</f>
        <v>0</v>
      </c>
      <c r="O87" s="116">
        <f>IF($C$4="citu pasākumu izmaksas",IF('12a+c+n'!$Q87="C",'12a+c+n'!O87,0))</f>
        <v>0</v>
      </c>
      <c r="P87" s="117">
        <f>IF($C$4="citu pasākumu izmaksas",IF('12a+c+n'!$Q87="C",'12a+c+n'!P87,0))</f>
        <v>0</v>
      </c>
    </row>
    <row r="88" spans="1:16" ht="22.5" x14ac:dyDescent="0.2">
      <c r="A88" s="51">
        <f>IF(P88=0,0,IF(COUNTBLANK(P88)=1,0,COUNTA($P$14:P88)))</f>
        <v>0</v>
      </c>
      <c r="B88" s="24" t="str">
        <f>IF($C$4="citu pasākumu izmaksas",IF('12a+c+n'!$Q88="C",'12a+c+n'!B88,0))</f>
        <v>14-00000</v>
      </c>
      <c r="C88" s="24" t="str">
        <f>IF($C$4="citu pasākumu izmaksas",IF('12a+c+n'!$Q88="C",'12a+c+n'!C88,0))</f>
        <v>Caurule d110 ar fasondaļām</v>
      </c>
      <c r="D88" s="24" t="str">
        <f>IF($C$4="citu pasākumu izmaksas",IF('12a+c+n'!$Q88="C",'12a+c+n'!D88,0))</f>
        <v>m</v>
      </c>
      <c r="E88" s="46"/>
      <c r="F88" s="65"/>
      <c r="G88" s="116"/>
      <c r="H88" s="116">
        <f>IF($C$4="citu pasākumu izmaksas",IF('12a+c+n'!$Q88="C",'12a+c+n'!H88,0))</f>
        <v>0</v>
      </c>
      <c r="I88" s="116"/>
      <c r="J88" s="116"/>
      <c r="K88" s="117">
        <f>IF($C$4="citu pasākumu izmaksas",IF('12a+c+n'!$Q88="C",'12a+c+n'!K88,0))</f>
        <v>0</v>
      </c>
      <c r="L88" s="82">
        <f>IF($C$4="citu pasākumu izmaksas",IF('12a+c+n'!$Q88="C",'12a+c+n'!L88,0))</f>
        <v>0</v>
      </c>
      <c r="M88" s="116">
        <f>IF($C$4="citu pasākumu izmaksas",IF('12a+c+n'!$Q88="C",'12a+c+n'!M88,0))</f>
        <v>0</v>
      </c>
      <c r="N88" s="116">
        <f>IF($C$4="citu pasākumu izmaksas",IF('12a+c+n'!$Q88="C",'12a+c+n'!N88,0))</f>
        <v>0</v>
      </c>
      <c r="O88" s="116">
        <f>IF($C$4="citu pasākumu izmaksas",IF('12a+c+n'!$Q88="C",'12a+c+n'!O88,0))</f>
        <v>0</v>
      </c>
      <c r="P88" s="117">
        <f>IF($C$4="citu pasākumu izmaksas",IF('12a+c+n'!$Q88="C",'12a+c+n'!P88,0))</f>
        <v>0</v>
      </c>
    </row>
    <row r="89" spans="1:16" ht="22.5" x14ac:dyDescent="0.2">
      <c r="A89" s="51">
        <f>IF(P89=0,0,IF(COUNTBLANK(P89)=1,0,COUNTA($P$14:P89)))</f>
        <v>0</v>
      </c>
      <c r="B89" s="24" t="str">
        <f>IF($C$4="citu pasākumu izmaksas",IF('12a+c+n'!$Q89="C",'12a+c+n'!B89,0))</f>
        <v>14-00000</v>
      </c>
      <c r="C89" s="24" t="str">
        <f>IF($C$4="citu pasākumu izmaksas",IF('12a+c+n'!$Q89="C",'12a+c+n'!C89,0))</f>
        <v>Caurule d75 ar fasondaļām</v>
      </c>
      <c r="D89" s="24" t="str">
        <f>IF($C$4="citu pasākumu izmaksas",IF('12a+c+n'!$Q89="C",'12a+c+n'!D89,0))</f>
        <v>m</v>
      </c>
      <c r="E89" s="46"/>
      <c r="F89" s="65"/>
      <c r="G89" s="116"/>
      <c r="H89" s="116">
        <f>IF($C$4="citu pasākumu izmaksas",IF('12a+c+n'!$Q89="C",'12a+c+n'!H89,0))</f>
        <v>0</v>
      </c>
      <c r="I89" s="116"/>
      <c r="J89" s="116"/>
      <c r="K89" s="117">
        <f>IF($C$4="citu pasākumu izmaksas",IF('12a+c+n'!$Q89="C",'12a+c+n'!K89,0))</f>
        <v>0</v>
      </c>
      <c r="L89" s="82">
        <f>IF($C$4="citu pasākumu izmaksas",IF('12a+c+n'!$Q89="C",'12a+c+n'!L89,0))</f>
        <v>0</v>
      </c>
      <c r="M89" s="116">
        <f>IF($C$4="citu pasākumu izmaksas",IF('12a+c+n'!$Q89="C",'12a+c+n'!M89,0))</f>
        <v>0</v>
      </c>
      <c r="N89" s="116">
        <f>IF($C$4="citu pasākumu izmaksas",IF('12a+c+n'!$Q89="C",'12a+c+n'!N89,0))</f>
        <v>0</v>
      </c>
      <c r="O89" s="116">
        <f>IF($C$4="citu pasākumu izmaksas",IF('12a+c+n'!$Q89="C",'12a+c+n'!O89,0))</f>
        <v>0</v>
      </c>
      <c r="P89" s="117">
        <f>IF($C$4="citu pasākumu izmaksas",IF('12a+c+n'!$Q89="C",'12a+c+n'!P89,0))</f>
        <v>0</v>
      </c>
    </row>
    <row r="90" spans="1:16" ht="22.5" x14ac:dyDescent="0.2">
      <c r="A90" s="51">
        <f>IF(P90=0,0,IF(COUNTBLANK(P90)=1,0,COUNTA($P$14:P90)))</f>
        <v>0</v>
      </c>
      <c r="B90" s="24" t="str">
        <f>IF($C$4="citu pasākumu izmaksas",IF('12a+c+n'!$Q90="C",'12a+c+n'!B90,0))</f>
        <v>14-00000</v>
      </c>
      <c r="C90" s="24" t="str">
        <f>IF($C$4="citu pasākumu izmaksas",IF('12a+c+n'!$Q90="C",'12a+c+n'!C90,0))</f>
        <v>Revīzijas lūka d110</v>
      </c>
      <c r="D90" s="24" t="str">
        <f>IF($C$4="citu pasākumu izmaksas",IF('12a+c+n'!$Q90="C",'12a+c+n'!D90,0))</f>
        <v>kompl.</v>
      </c>
      <c r="E90" s="46"/>
      <c r="F90" s="65"/>
      <c r="G90" s="116"/>
      <c r="H90" s="116">
        <f>IF($C$4="citu pasākumu izmaksas",IF('12a+c+n'!$Q90="C",'12a+c+n'!H90,0))</f>
        <v>0</v>
      </c>
      <c r="I90" s="116"/>
      <c r="J90" s="116"/>
      <c r="K90" s="117">
        <f>IF($C$4="citu pasākumu izmaksas",IF('12a+c+n'!$Q90="C",'12a+c+n'!K90,0))</f>
        <v>0</v>
      </c>
      <c r="L90" s="82">
        <f>IF($C$4="citu pasākumu izmaksas",IF('12a+c+n'!$Q90="C",'12a+c+n'!L90,0))</f>
        <v>0</v>
      </c>
      <c r="M90" s="116">
        <f>IF($C$4="citu pasākumu izmaksas",IF('12a+c+n'!$Q90="C",'12a+c+n'!M90,0))</f>
        <v>0</v>
      </c>
      <c r="N90" s="116">
        <f>IF($C$4="citu pasākumu izmaksas",IF('12a+c+n'!$Q90="C",'12a+c+n'!N90,0))</f>
        <v>0</v>
      </c>
      <c r="O90" s="116">
        <f>IF($C$4="citu pasākumu izmaksas",IF('12a+c+n'!$Q90="C",'12a+c+n'!O90,0))</f>
        <v>0</v>
      </c>
      <c r="P90" s="117">
        <f>IF($C$4="citu pasākumu izmaksas",IF('12a+c+n'!$Q90="C",'12a+c+n'!P90,0))</f>
        <v>0</v>
      </c>
    </row>
    <row r="91" spans="1:16" ht="22.5" x14ac:dyDescent="0.2">
      <c r="A91" s="51">
        <f>IF(P91=0,0,IF(COUNTBLANK(P91)=1,0,COUNTA($P$14:P91)))</f>
        <v>0</v>
      </c>
      <c r="B91" s="24" t="str">
        <f>IF($C$4="citu pasākumu izmaksas",IF('12a+c+n'!$Q91="C",'12a+c+n'!B91,0))</f>
        <v>14-00000</v>
      </c>
      <c r="C91" s="24" t="str">
        <f>IF($C$4="citu pasākumu izmaksas",IF('12a+c+n'!$Q91="C",'12a+c+n'!C91,0))</f>
        <v xml:space="preserve">Pievienojums kanalizācijas tīkliem </v>
      </c>
      <c r="D91" s="24" t="str">
        <f>IF($C$4="citu pasākumu izmaksas",IF('12a+c+n'!$Q91="C",'12a+c+n'!D91,0))</f>
        <v>kompl.</v>
      </c>
      <c r="E91" s="46"/>
      <c r="F91" s="65"/>
      <c r="G91" s="116"/>
      <c r="H91" s="116">
        <f>IF($C$4="citu pasākumu izmaksas",IF('12a+c+n'!$Q91="C",'12a+c+n'!H91,0))</f>
        <v>0</v>
      </c>
      <c r="I91" s="116"/>
      <c r="J91" s="116"/>
      <c r="K91" s="117">
        <f>IF($C$4="citu pasākumu izmaksas",IF('12a+c+n'!$Q91="C",'12a+c+n'!K91,0))</f>
        <v>0</v>
      </c>
      <c r="L91" s="82">
        <f>IF($C$4="citu pasākumu izmaksas",IF('12a+c+n'!$Q91="C",'12a+c+n'!L91,0))</f>
        <v>0</v>
      </c>
      <c r="M91" s="116">
        <f>IF($C$4="citu pasākumu izmaksas",IF('12a+c+n'!$Q91="C",'12a+c+n'!M91,0))</f>
        <v>0</v>
      </c>
      <c r="N91" s="116">
        <f>IF($C$4="citu pasākumu izmaksas",IF('12a+c+n'!$Q91="C",'12a+c+n'!N91,0))</f>
        <v>0</v>
      </c>
      <c r="O91" s="116">
        <f>IF($C$4="citu pasākumu izmaksas",IF('12a+c+n'!$Q91="C",'12a+c+n'!O91,0))</f>
        <v>0</v>
      </c>
      <c r="P91" s="117">
        <f>IF($C$4="citu pasākumu izmaksas",IF('12a+c+n'!$Q91="C",'12a+c+n'!P91,0))</f>
        <v>0</v>
      </c>
    </row>
    <row r="92" spans="1:16" x14ac:dyDescent="0.2">
      <c r="A92" s="51">
        <f>IF(P92=0,0,IF(COUNTBLANK(P92)=1,0,COUNTA($P$14:P92)))</f>
        <v>0</v>
      </c>
      <c r="B92" s="24">
        <f>IF($C$4="citu pasākumu izmaksas",IF('12a+c+n'!$Q92="C",'12a+c+n'!B92,0))</f>
        <v>0</v>
      </c>
      <c r="C92" s="24">
        <f>IF($C$4="citu pasākumu izmaksas",IF('12a+c+n'!$Q92="C",'12a+c+n'!C92,0))</f>
        <v>0</v>
      </c>
      <c r="D92" s="24">
        <f>IF($C$4="citu pasākumu izmaksas",IF('12a+c+n'!$Q92="C",'12a+c+n'!D92,0))</f>
        <v>0</v>
      </c>
      <c r="E92" s="46"/>
      <c r="F92" s="65"/>
      <c r="G92" s="116"/>
      <c r="H92" s="116">
        <f>IF($C$4="citu pasākumu izmaksas",IF('12a+c+n'!$Q92="C",'12a+c+n'!H92,0))</f>
        <v>0</v>
      </c>
      <c r="I92" s="116"/>
      <c r="J92" s="116"/>
      <c r="K92" s="117">
        <f>IF($C$4="citu pasākumu izmaksas",IF('12a+c+n'!$Q92="C",'12a+c+n'!K92,0))</f>
        <v>0</v>
      </c>
      <c r="L92" s="82">
        <f>IF($C$4="citu pasākumu izmaksas",IF('12a+c+n'!$Q92="C",'12a+c+n'!L92,0))</f>
        <v>0</v>
      </c>
      <c r="M92" s="116">
        <f>IF($C$4="citu pasākumu izmaksas",IF('12a+c+n'!$Q92="C",'12a+c+n'!M92,0))</f>
        <v>0</v>
      </c>
      <c r="N92" s="116">
        <f>IF($C$4="citu pasākumu izmaksas",IF('12a+c+n'!$Q92="C",'12a+c+n'!N92,0))</f>
        <v>0</v>
      </c>
      <c r="O92" s="116">
        <f>IF($C$4="citu pasākumu izmaksas",IF('12a+c+n'!$Q92="C",'12a+c+n'!O92,0))</f>
        <v>0</v>
      </c>
      <c r="P92" s="117">
        <f>IF($C$4="citu pasākumu izmaksas",IF('12a+c+n'!$Q92="C",'12a+c+n'!P92,0))</f>
        <v>0</v>
      </c>
    </row>
    <row r="93" spans="1:16" ht="22.5" x14ac:dyDescent="0.2">
      <c r="A93" s="51">
        <f>IF(P93=0,0,IF(COUNTBLANK(P93)=1,0,COUNTA($P$14:P93)))</f>
        <v>0</v>
      </c>
      <c r="B93" s="24" t="str">
        <f>IF($C$4="citu pasākumu izmaksas",IF('12a+c+n'!$Q93="C",'12a+c+n'!B93,0))</f>
        <v>14-00000</v>
      </c>
      <c r="C93" s="24" t="str">
        <f>IF($C$4="citu pasākumu izmaksas",IF('12a+c+n'!$Q93="C",'12a+c+n'!C93,0))</f>
        <v>Caurule d110 ar fasondaļām</v>
      </c>
      <c r="D93" s="24" t="str">
        <f>IF($C$4="citu pasākumu izmaksas",IF('12a+c+n'!$Q93="C",'12a+c+n'!D93,0))</f>
        <v>m</v>
      </c>
      <c r="E93" s="46"/>
      <c r="F93" s="65"/>
      <c r="G93" s="116"/>
      <c r="H93" s="116">
        <f>IF($C$4="citu pasākumu izmaksas",IF('12a+c+n'!$Q93="C",'12a+c+n'!H93,0))</f>
        <v>0</v>
      </c>
      <c r="I93" s="116"/>
      <c r="J93" s="116"/>
      <c r="K93" s="117">
        <f>IF($C$4="citu pasākumu izmaksas",IF('12a+c+n'!$Q93="C",'12a+c+n'!K93,0))</f>
        <v>0</v>
      </c>
      <c r="L93" s="82">
        <f>IF($C$4="citu pasākumu izmaksas",IF('12a+c+n'!$Q93="C",'12a+c+n'!L93,0))</f>
        <v>0</v>
      </c>
      <c r="M93" s="116">
        <f>IF($C$4="citu pasākumu izmaksas",IF('12a+c+n'!$Q93="C",'12a+c+n'!M93,0))</f>
        <v>0</v>
      </c>
      <c r="N93" s="116">
        <f>IF($C$4="citu pasākumu izmaksas",IF('12a+c+n'!$Q93="C",'12a+c+n'!N93,0))</f>
        <v>0</v>
      </c>
      <c r="O93" s="116">
        <f>IF($C$4="citu pasākumu izmaksas",IF('12a+c+n'!$Q93="C",'12a+c+n'!O93,0))</f>
        <v>0</v>
      </c>
      <c r="P93" s="117">
        <f>IF($C$4="citu pasākumu izmaksas",IF('12a+c+n'!$Q93="C",'12a+c+n'!P93,0))</f>
        <v>0</v>
      </c>
    </row>
    <row r="94" spans="1:16" ht="22.5" x14ac:dyDescent="0.2">
      <c r="A94" s="51">
        <f>IF(P94=0,0,IF(COUNTBLANK(P94)=1,0,COUNTA($P$14:P94)))</f>
        <v>0</v>
      </c>
      <c r="B94" s="24" t="str">
        <f>IF($C$4="citu pasākumu izmaksas",IF('12a+c+n'!$Q94="C",'12a+c+n'!B94,0))</f>
        <v>14-00000</v>
      </c>
      <c r="C94" s="24" t="str">
        <f>IF($C$4="citu pasākumu izmaksas",IF('12a+c+n'!$Q94="C",'12a+c+n'!C94,0))</f>
        <v>Caurule d75 ar fasondaļām</v>
      </c>
      <c r="D94" s="24" t="str">
        <f>IF($C$4="citu pasākumu izmaksas",IF('12a+c+n'!$Q94="C",'12a+c+n'!D94,0))</f>
        <v>m</v>
      </c>
      <c r="E94" s="46"/>
      <c r="F94" s="65"/>
      <c r="G94" s="116"/>
      <c r="H94" s="116">
        <f>IF($C$4="citu pasākumu izmaksas",IF('12a+c+n'!$Q94="C",'12a+c+n'!H94,0))</f>
        <v>0</v>
      </c>
      <c r="I94" s="116"/>
      <c r="J94" s="116"/>
      <c r="K94" s="117">
        <f>IF($C$4="citu pasākumu izmaksas",IF('12a+c+n'!$Q94="C",'12a+c+n'!K94,0))</f>
        <v>0</v>
      </c>
      <c r="L94" s="82">
        <f>IF($C$4="citu pasākumu izmaksas",IF('12a+c+n'!$Q94="C",'12a+c+n'!L94,0))</f>
        <v>0</v>
      </c>
      <c r="M94" s="116">
        <f>IF($C$4="citu pasākumu izmaksas",IF('12a+c+n'!$Q94="C",'12a+c+n'!M94,0))</f>
        <v>0</v>
      </c>
      <c r="N94" s="116">
        <f>IF($C$4="citu pasākumu izmaksas",IF('12a+c+n'!$Q94="C",'12a+c+n'!N94,0))</f>
        <v>0</v>
      </c>
      <c r="O94" s="116">
        <f>IF($C$4="citu pasākumu izmaksas",IF('12a+c+n'!$Q94="C",'12a+c+n'!O94,0))</f>
        <v>0</v>
      </c>
      <c r="P94" s="117">
        <f>IF($C$4="citu pasākumu izmaksas",IF('12a+c+n'!$Q94="C",'12a+c+n'!P94,0))</f>
        <v>0</v>
      </c>
    </row>
    <row r="95" spans="1:16" ht="22.5" x14ac:dyDescent="0.2">
      <c r="A95" s="51">
        <f>IF(P95=0,0,IF(COUNTBLANK(P95)=1,0,COUNTA($P$14:P95)))</f>
        <v>0</v>
      </c>
      <c r="B95" s="24" t="str">
        <f>IF($C$4="citu pasākumu izmaksas",IF('12a+c+n'!$Q95="C",'12a+c+n'!B95,0))</f>
        <v>14-00000</v>
      </c>
      <c r="C95" s="24" t="str">
        <f>IF($C$4="citu pasākumu izmaksas",IF('12a+c+n'!$Q95="C",'12a+c+n'!C95,0))</f>
        <v>Caurule d50 ar fasondaļām</v>
      </c>
      <c r="D95" s="24" t="str">
        <f>IF($C$4="citu pasākumu izmaksas",IF('12a+c+n'!$Q95="C",'12a+c+n'!D95,0))</f>
        <v>m</v>
      </c>
      <c r="E95" s="46"/>
      <c r="F95" s="65"/>
      <c r="G95" s="116"/>
      <c r="H95" s="116">
        <f>IF($C$4="citu pasākumu izmaksas",IF('12a+c+n'!$Q95="C",'12a+c+n'!H95,0))</f>
        <v>0</v>
      </c>
      <c r="I95" s="116"/>
      <c r="J95" s="116"/>
      <c r="K95" s="117">
        <f>IF($C$4="citu pasākumu izmaksas",IF('12a+c+n'!$Q95="C",'12a+c+n'!K95,0))</f>
        <v>0</v>
      </c>
      <c r="L95" s="82">
        <f>IF($C$4="citu pasākumu izmaksas",IF('12a+c+n'!$Q95="C",'12a+c+n'!L95,0))</f>
        <v>0</v>
      </c>
      <c r="M95" s="116">
        <f>IF($C$4="citu pasākumu izmaksas",IF('12a+c+n'!$Q95="C",'12a+c+n'!M95,0))</f>
        <v>0</v>
      </c>
      <c r="N95" s="116">
        <f>IF($C$4="citu pasākumu izmaksas",IF('12a+c+n'!$Q95="C",'12a+c+n'!N95,0))</f>
        <v>0</v>
      </c>
      <c r="O95" s="116">
        <f>IF($C$4="citu pasākumu izmaksas",IF('12a+c+n'!$Q95="C",'12a+c+n'!O95,0))</f>
        <v>0</v>
      </c>
      <c r="P95" s="117">
        <f>IF($C$4="citu pasākumu izmaksas",IF('12a+c+n'!$Q95="C",'12a+c+n'!P95,0))</f>
        <v>0</v>
      </c>
    </row>
    <row r="96" spans="1:16" ht="22.5" x14ac:dyDescent="0.2">
      <c r="A96" s="51">
        <f>IF(P96=0,0,IF(COUNTBLANK(P96)=1,0,COUNTA($P$14:P96)))</f>
        <v>0</v>
      </c>
      <c r="B96" s="24" t="str">
        <f>IF($C$4="citu pasākumu izmaksas",IF('12a+c+n'!$Q96="C",'12a+c+n'!B96,0))</f>
        <v>14-00000</v>
      </c>
      <c r="C96" s="24" t="str">
        <f>IF($C$4="citu pasākumu izmaksas",IF('12a+c+n'!$Q96="C",'12a+c+n'!C96,0))</f>
        <v>Revīzijas lūka d110</v>
      </c>
      <c r="D96" s="24" t="str">
        <f>IF($C$4="citu pasākumu izmaksas",IF('12a+c+n'!$Q96="C",'12a+c+n'!D96,0))</f>
        <v>kompl.</v>
      </c>
      <c r="E96" s="46"/>
      <c r="F96" s="65"/>
      <c r="G96" s="116"/>
      <c r="H96" s="116">
        <f>IF($C$4="citu pasākumu izmaksas",IF('12a+c+n'!$Q96="C",'12a+c+n'!H96,0))</f>
        <v>0</v>
      </c>
      <c r="I96" s="116"/>
      <c r="J96" s="116"/>
      <c r="K96" s="117">
        <f>IF($C$4="citu pasākumu izmaksas",IF('12a+c+n'!$Q96="C",'12a+c+n'!K96,0))</f>
        <v>0</v>
      </c>
      <c r="L96" s="82">
        <f>IF($C$4="citu pasākumu izmaksas",IF('12a+c+n'!$Q96="C",'12a+c+n'!L96,0))</f>
        <v>0</v>
      </c>
      <c r="M96" s="116">
        <f>IF($C$4="citu pasākumu izmaksas",IF('12a+c+n'!$Q96="C",'12a+c+n'!M96,0))</f>
        <v>0</v>
      </c>
      <c r="N96" s="116">
        <f>IF($C$4="citu pasākumu izmaksas",IF('12a+c+n'!$Q96="C",'12a+c+n'!N96,0))</f>
        <v>0</v>
      </c>
      <c r="O96" s="116">
        <f>IF($C$4="citu pasākumu izmaksas",IF('12a+c+n'!$Q96="C",'12a+c+n'!O96,0))</f>
        <v>0</v>
      </c>
      <c r="P96" s="117">
        <f>IF($C$4="citu pasākumu izmaksas",IF('12a+c+n'!$Q96="C",'12a+c+n'!P96,0))</f>
        <v>0</v>
      </c>
    </row>
    <row r="97" spans="1:16" ht="22.5" x14ac:dyDescent="0.2">
      <c r="A97" s="51">
        <f>IF(P97=0,0,IF(COUNTBLANK(P97)=1,0,COUNTA($P$14:P97)))</f>
        <v>0</v>
      </c>
      <c r="B97" s="24" t="str">
        <f>IF($C$4="citu pasākumu izmaksas",IF('12a+c+n'!$Q97="C",'12a+c+n'!B97,0))</f>
        <v>14-00000</v>
      </c>
      <c r="C97" s="24" t="str">
        <f>IF($C$4="citu pasākumu izmaksas",IF('12a+c+n'!$Q97="C",'12a+c+n'!C97,0))</f>
        <v>Revīzijas lūka d75</v>
      </c>
      <c r="D97" s="24" t="str">
        <f>IF($C$4="citu pasākumu izmaksas",IF('12a+c+n'!$Q97="C",'12a+c+n'!D97,0))</f>
        <v>kompl.</v>
      </c>
      <c r="E97" s="46"/>
      <c r="F97" s="65"/>
      <c r="G97" s="116"/>
      <c r="H97" s="116">
        <f>IF($C$4="citu pasākumu izmaksas",IF('12a+c+n'!$Q97="C",'12a+c+n'!H97,0))</f>
        <v>0</v>
      </c>
      <c r="I97" s="116"/>
      <c r="J97" s="116"/>
      <c r="K97" s="117">
        <f>IF($C$4="citu pasākumu izmaksas",IF('12a+c+n'!$Q97="C",'12a+c+n'!K97,0))</f>
        <v>0</v>
      </c>
      <c r="L97" s="82">
        <f>IF($C$4="citu pasākumu izmaksas",IF('12a+c+n'!$Q97="C",'12a+c+n'!L97,0))</f>
        <v>0</v>
      </c>
      <c r="M97" s="116">
        <f>IF($C$4="citu pasākumu izmaksas",IF('12a+c+n'!$Q97="C",'12a+c+n'!M97,0))</f>
        <v>0</v>
      </c>
      <c r="N97" s="116">
        <f>IF($C$4="citu pasākumu izmaksas",IF('12a+c+n'!$Q97="C",'12a+c+n'!N97,0))</f>
        <v>0</v>
      </c>
      <c r="O97" s="116">
        <f>IF($C$4="citu pasākumu izmaksas",IF('12a+c+n'!$Q97="C",'12a+c+n'!O97,0))</f>
        <v>0</v>
      </c>
      <c r="P97" s="117">
        <f>IF($C$4="citu pasākumu izmaksas",IF('12a+c+n'!$Q97="C",'12a+c+n'!P97,0))</f>
        <v>0</v>
      </c>
    </row>
    <row r="98" spans="1:16" ht="22.5" x14ac:dyDescent="0.2">
      <c r="A98" s="51">
        <f>IF(P98=0,0,IF(COUNTBLANK(P98)=1,0,COUNTA($P$14:P98)))</f>
        <v>0</v>
      </c>
      <c r="B98" s="24" t="str">
        <f>IF($C$4="citu pasākumu izmaksas",IF('12a+c+n'!$Q98="C",'12a+c+n'!B98,0))</f>
        <v>14-00000</v>
      </c>
      <c r="C98" s="24" t="str">
        <f>IF($C$4="citu pasākumu izmaksas",IF('12a+c+n'!$Q98="C",'12a+c+n'!C98,0))</f>
        <v>Pievienojums esošajiem tīkliem dzīvokļos</v>
      </c>
      <c r="D98" s="24" t="str">
        <f>IF($C$4="citu pasākumu izmaksas",IF('12a+c+n'!$Q98="C",'12a+c+n'!D98,0))</f>
        <v>kompl.</v>
      </c>
      <c r="E98" s="46"/>
      <c r="F98" s="65"/>
      <c r="G98" s="116"/>
      <c r="H98" s="116">
        <f>IF($C$4="citu pasākumu izmaksas",IF('12a+c+n'!$Q98="C",'12a+c+n'!H98,0))</f>
        <v>0</v>
      </c>
      <c r="I98" s="116"/>
      <c r="J98" s="116"/>
      <c r="K98" s="117">
        <f>IF($C$4="citu pasākumu izmaksas",IF('12a+c+n'!$Q98="C",'12a+c+n'!K98,0))</f>
        <v>0</v>
      </c>
      <c r="L98" s="82">
        <f>IF($C$4="citu pasākumu izmaksas",IF('12a+c+n'!$Q98="C",'12a+c+n'!L98,0))</f>
        <v>0</v>
      </c>
      <c r="M98" s="116">
        <f>IF($C$4="citu pasākumu izmaksas",IF('12a+c+n'!$Q98="C",'12a+c+n'!M98,0))</f>
        <v>0</v>
      </c>
      <c r="N98" s="116">
        <f>IF($C$4="citu pasākumu izmaksas",IF('12a+c+n'!$Q98="C",'12a+c+n'!N98,0))</f>
        <v>0</v>
      </c>
      <c r="O98" s="116">
        <f>IF($C$4="citu pasākumu izmaksas",IF('12a+c+n'!$Q98="C",'12a+c+n'!O98,0))</f>
        <v>0</v>
      </c>
      <c r="P98" s="117">
        <f>IF($C$4="citu pasākumu izmaksas",IF('12a+c+n'!$Q98="C",'12a+c+n'!P98,0))</f>
        <v>0</v>
      </c>
    </row>
    <row r="99" spans="1:16" ht="22.5" x14ac:dyDescent="0.2">
      <c r="A99" s="51">
        <f>IF(P99=0,0,IF(COUNTBLANK(P99)=1,0,COUNTA($P$14:P99)))</f>
        <v>0</v>
      </c>
      <c r="B99" s="24" t="str">
        <f>IF($C$4="citu pasākumu izmaksas",IF('12a+c+n'!$Q99="C",'12a+c+n'!B99,0))</f>
        <v>14-00000</v>
      </c>
      <c r="C99" s="24" t="str">
        <f>IF($C$4="citu pasākumu izmaksas",IF('12a+c+n'!$Q99="C",'12a+c+n'!C99,0))</f>
        <v>Jumta izvadi d110</v>
      </c>
      <c r="D99" s="24" t="str">
        <f>IF($C$4="citu pasākumu izmaksas",IF('12a+c+n'!$Q99="C",'12a+c+n'!D99,0))</f>
        <v>kompl.</v>
      </c>
      <c r="E99" s="46"/>
      <c r="F99" s="65"/>
      <c r="G99" s="116"/>
      <c r="H99" s="116">
        <f>IF($C$4="citu pasākumu izmaksas",IF('12a+c+n'!$Q99="C",'12a+c+n'!H99,0))</f>
        <v>0</v>
      </c>
      <c r="I99" s="116"/>
      <c r="J99" s="116"/>
      <c r="K99" s="117">
        <f>IF($C$4="citu pasākumu izmaksas",IF('12a+c+n'!$Q99="C",'12a+c+n'!K99,0))</f>
        <v>0</v>
      </c>
      <c r="L99" s="82">
        <f>IF($C$4="citu pasākumu izmaksas",IF('12a+c+n'!$Q99="C",'12a+c+n'!L99,0))</f>
        <v>0</v>
      </c>
      <c r="M99" s="116">
        <f>IF($C$4="citu pasākumu izmaksas",IF('12a+c+n'!$Q99="C",'12a+c+n'!M99,0))</f>
        <v>0</v>
      </c>
      <c r="N99" s="116">
        <f>IF($C$4="citu pasākumu izmaksas",IF('12a+c+n'!$Q99="C",'12a+c+n'!N99,0))</f>
        <v>0</v>
      </c>
      <c r="O99" s="116">
        <f>IF($C$4="citu pasākumu izmaksas",IF('12a+c+n'!$Q99="C",'12a+c+n'!O99,0))</f>
        <v>0</v>
      </c>
      <c r="P99" s="117">
        <f>IF($C$4="citu pasākumu izmaksas",IF('12a+c+n'!$Q99="C",'12a+c+n'!P99,0))</f>
        <v>0</v>
      </c>
    </row>
    <row r="100" spans="1:16" ht="22.5" x14ac:dyDescent="0.2">
      <c r="A100" s="51">
        <f>IF(P100=0,0,IF(COUNTBLANK(P100)=1,0,COUNTA($P$14:P100)))</f>
        <v>0</v>
      </c>
      <c r="B100" s="24" t="str">
        <f>IF($C$4="citu pasākumu izmaksas",IF('12a+c+n'!$Q100="C",'12a+c+n'!B100,0))</f>
        <v>14-00000</v>
      </c>
      <c r="C100" s="24" t="str">
        <f>IF($C$4="citu pasākumu izmaksas",IF('12a+c+n'!$Q100="C",'12a+c+n'!C100,0))</f>
        <v>Jumta izvadi d75</v>
      </c>
      <c r="D100" s="24" t="str">
        <f>IF($C$4="citu pasākumu izmaksas",IF('12a+c+n'!$Q100="C",'12a+c+n'!D100,0))</f>
        <v>kompl.</v>
      </c>
      <c r="E100" s="46"/>
      <c r="F100" s="65"/>
      <c r="G100" s="116"/>
      <c r="H100" s="116">
        <f>IF($C$4="citu pasākumu izmaksas",IF('12a+c+n'!$Q100="C",'12a+c+n'!H100,0))</f>
        <v>0</v>
      </c>
      <c r="I100" s="116"/>
      <c r="J100" s="116"/>
      <c r="K100" s="117">
        <f>IF($C$4="citu pasākumu izmaksas",IF('12a+c+n'!$Q100="C",'12a+c+n'!K100,0))</f>
        <v>0</v>
      </c>
      <c r="L100" s="82">
        <f>IF($C$4="citu pasākumu izmaksas",IF('12a+c+n'!$Q100="C",'12a+c+n'!L100,0))</f>
        <v>0</v>
      </c>
      <c r="M100" s="116">
        <f>IF($C$4="citu pasākumu izmaksas",IF('12a+c+n'!$Q100="C",'12a+c+n'!M100,0))</f>
        <v>0</v>
      </c>
      <c r="N100" s="116">
        <f>IF($C$4="citu pasākumu izmaksas",IF('12a+c+n'!$Q100="C",'12a+c+n'!N100,0))</f>
        <v>0</v>
      </c>
      <c r="O100" s="116">
        <f>IF($C$4="citu pasākumu izmaksas",IF('12a+c+n'!$Q100="C",'12a+c+n'!O100,0))</f>
        <v>0</v>
      </c>
      <c r="P100" s="117">
        <f>IF($C$4="citu pasākumu izmaksas",IF('12a+c+n'!$Q100="C",'12a+c+n'!P100,0))</f>
        <v>0</v>
      </c>
    </row>
    <row r="101" spans="1:16" x14ac:dyDescent="0.2">
      <c r="A101" s="51">
        <f>IF(P101=0,0,IF(COUNTBLANK(P101)=1,0,COUNTA($P$14:P101)))</f>
        <v>0</v>
      </c>
      <c r="B101" s="24">
        <f>IF($C$4="citu pasākumu izmaksas",IF('12a+c+n'!$Q101="C",'12a+c+n'!B101,0))</f>
        <v>0</v>
      </c>
      <c r="C101" s="24">
        <f>IF($C$4="citu pasākumu izmaksas",IF('12a+c+n'!$Q101="C",'12a+c+n'!C101,0))</f>
        <v>0</v>
      </c>
      <c r="D101" s="24">
        <f>IF($C$4="citu pasākumu izmaksas",IF('12a+c+n'!$Q101="C",'12a+c+n'!D101,0))</f>
        <v>0</v>
      </c>
      <c r="E101" s="46"/>
      <c r="F101" s="65"/>
      <c r="G101" s="116"/>
      <c r="H101" s="116">
        <f>IF($C$4="citu pasākumu izmaksas",IF('12a+c+n'!$Q101="C",'12a+c+n'!H101,0))</f>
        <v>0</v>
      </c>
      <c r="I101" s="116"/>
      <c r="J101" s="116"/>
      <c r="K101" s="117">
        <f>IF($C$4="citu pasākumu izmaksas",IF('12a+c+n'!$Q101="C",'12a+c+n'!K101,0))</f>
        <v>0</v>
      </c>
      <c r="L101" s="82">
        <f>IF($C$4="citu pasākumu izmaksas",IF('12a+c+n'!$Q101="C",'12a+c+n'!L101,0))</f>
        <v>0</v>
      </c>
      <c r="M101" s="116">
        <f>IF($C$4="citu pasākumu izmaksas",IF('12a+c+n'!$Q101="C",'12a+c+n'!M101,0))</f>
        <v>0</v>
      </c>
      <c r="N101" s="116">
        <f>IF($C$4="citu pasākumu izmaksas",IF('12a+c+n'!$Q101="C",'12a+c+n'!N101,0))</f>
        <v>0</v>
      </c>
      <c r="O101" s="116">
        <f>IF($C$4="citu pasākumu izmaksas",IF('12a+c+n'!$Q101="C",'12a+c+n'!O101,0))</f>
        <v>0</v>
      </c>
      <c r="P101" s="117">
        <f>IF($C$4="citu pasākumu izmaksas",IF('12a+c+n'!$Q101="C",'12a+c+n'!P101,0))</f>
        <v>0</v>
      </c>
    </row>
    <row r="102" spans="1:16" ht="22.5" x14ac:dyDescent="0.2">
      <c r="A102" s="51">
        <f>IF(P102=0,0,IF(COUNTBLANK(P102)=1,0,COUNTA($P$14:P102)))</f>
        <v>0</v>
      </c>
      <c r="B102" s="24" t="str">
        <f>IF($C$4="citu pasākumu izmaksas",IF('12a+c+n'!$Q102="C",'12a+c+n'!B102,0))</f>
        <v>14-00000</v>
      </c>
      <c r="C102" s="24" t="str">
        <f>IF($C$4="citu pasākumu izmaksas",IF('12a+c+n'!$Q102="C",'12a+c+n'!C102,0))</f>
        <v>Caurule d110 ar fasondaļām</v>
      </c>
      <c r="D102" s="24" t="str">
        <f>IF($C$4="citu pasākumu izmaksas",IF('12a+c+n'!$Q102="C",'12a+c+n'!D102,0))</f>
        <v>m</v>
      </c>
      <c r="E102" s="46"/>
      <c r="F102" s="65"/>
      <c r="G102" s="116"/>
      <c r="H102" s="116">
        <f>IF($C$4="citu pasākumu izmaksas",IF('12a+c+n'!$Q102="C",'12a+c+n'!H102,0))</f>
        <v>0</v>
      </c>
      <c r="I102" s="116"/>
      <c r="J102" s="116"/>
      <c r="K102" s="117">
        <f>IF($C$4="citu pasākumu izmaksas",IF('12a+c+n'!$Q102="C",'12a+c+n'!K102,0))</f>
        <v>0</v>
      </c>
      <c r="L102" s="82">
        <f>IF($C$4="citu pasākumu izmaksas",IF('12a+c+n'!$Q102="C",'12a+c+n'!L102,0))</f>
        <v>0</v>
      </c>
      <c r="M102" s="116">
        <f>IF($C$4="citu pasākumu izmaksas",IF('12a+c+n'!$Q102="C",'12a+c+n'!M102,0))</f>
        <v>0</v>
      </c>
      <c r="N102" s="116">
        <f>IF($C$4="citu pasākumu izmaksas",IF('12a+c+n'!$Q102="C",'12a+c+n'!N102,0))</f>
        <v>0</v>
      </c>
      <c r="O102" s="116">
        <f>IF($C$4="citu pasākumu izmaksas",IF('12a+c+n'!$Q102="C",'12a+c+n'!O102,0))</f>
        <v>0</v>
      </c>
      <c r="P102" s="117">
        <f>IF($C$4="citu pasākumu izmaksas",IF('12a+c+n'!$Q102="C",'12a+c+n'!P102,0))</f>
        <v>0</v>
      </c>
    </row>
    <row r="103" spans="1:16" ht="22.5" x14ac:dyDescent="0.2">
      <c r="A103" s="51">
        <f>IF(P103=0,0,IF(COUNTBLANK(P103)=1,0,COUNTA($P$14:P103)))</f>
        <v>0</v>
      </c>
      <c r="B103" s="24" t="str">
        <f>IF($C$4="citu pasākumu izmaksas",IF('12a+c+n'!$Q103="C",'12a+c+n'!B103,0))</f>
        <v>14-00000</v>
      </c>
      <c r="C103" s="24" t="str">
        <f>IF($C$4="citu pasākumu izmaksas",IF('12a+c+n'!$Q103="C",'12a+c+n'!C103,0))</f>
        <v>Revīzijas lūka d110</v>
      </c>
      <c r="D103" s="24" t="str">
        <f>IF($C$4="citu pasākumu izmaksas",IF('12a+c+n'!$Q103="C",'12a+c+n'!D103,0))</f>
        <v>gb</v>
      </c>
      <c r="E103" s="46"/>
      <c r="F103" s="65"/>
      <c r="G103" s="116"/>
      <c r="H103" s="116">
        <f>IF($C$4="citu pasākumu izmaksas",IF('12a+c+n'!$Q103="C",'12a+c+n'!H103,0))</f>
        <v>0</v>
      </c>
      <c r="I103" s="116"/>
      <c r="J103" s="116"/>
      <c r="K103" s="117">
        <f>IF($C$4="citu pasākumu izmaksas",IF('12a+c+n'!$Q103="C",'12a+c+n'!K103,0))</f>
        <v>0</v>
      </c>
      <c r="L103" s="82">
        <f>IF($C$4="citu pasākumu izmaksas",IF('12a+c+n'!$Q103="C",'12a+c+n'!L103,0))</f>
        <v>0</v>
      </c>
      <c r="M103" s="116">
        <f>IF($C$4="citu pasākumu izmaksas",IF('12a+c+n'!$Q103="C",'12a+c+n'!M103,0))</f>
        <v>0</v>
      </c>
      <c r="N103" s="116">
        <f>IF($C$4="citu pasākumu izmaksas",IF('12a+c+n'!$Q103="C",'12a+c+n'!N103,0))</f>
        <v>0</v>
      </c>
      <c r="O103" s="116">
        <f>IF($C$4="citu pasākumu izmaksas",IF('12a+c+n'!$Q103="C",'12a+c+n'!O103,0))</f>
        <v>0</v>
      </c>
      <c r="P103" s="117">
        <f>IF($C$4="citu pasākumu izmaksas",IF('12a+c+n'!$Q103="C",'12a+c+n'!P103,0))</f>
        <v>0</v>
      </c>
    </row>
    <row r="104" spans="1:16" ht="22.5" x14ac:dyDescent="0.2">
      <c r="A104" s="51">
        <f>IF(P104=0,0,IF(COUNTBLANK(P104)=1,0,COUNTA($P$14:P104)))</f>
        <v>0</v>
      </c>
      <c r="B104" s="24" t="str">
        <f>IF($C$4="citu pasākumu izmaksas",IF('12a+c+n'!$Q104="C",'12a+c+n'!B104,0))</f>
        <v>14-00000</v>
      </c>
      <c r="C104" s="24" t="str">
        <f>IF($C$4="citu pasākumu izmaksas",IF('12a+c+n'!$Q104="C",'12a+c+n'!C104,0))</f>
        <v>Tīrīšanas lūka d110</v>
      </c>
      <c r="D104" s="24" t="str">
        <f>IF($C$4="citu pasākumu izmaksas",IF('12a+c+n'!$Q104="C",'12a+c+n'!D104,0))</f>
        <v>gb</v>
      </c>
      <c r="E104" s="46"/>
      <c r="F104" s="65"/>
      <c r="G104" s="116"/>
      <c r="H104" s="116">
        <f>IF($C$4="citu pasākumu izmaksas",IF('12a+c+n'!$Q104="C",'12a+c+n'!H104,0))</f>
        <v>0</v>
      </c>
      <c r="I104" s="116"/>
      <c r="J104" s="116"/>
      <c r="K104" s="117">
        <f>IF($C$4="citu pasākumu izmaksas",IF('12a+c+n'!$Q104="C",'12a+c+n'!K104,0))</f>
        <v>0</v>
      </c>
      <c r="L104" s="82">
        <f>IF($C$4="citu pasākumu izmaksas",IF('12a+c+n'!$Q104="C",'12a+c+n'!L104,0))</f>
        <v>0</v>
      </c>
      <c r="M104" s="116">
        <f>IF($C$4="citu pasākumu izmaksas",IF('12a+c+n'!$Q104="C",'12a+c+n'!M104,0))</f>
        <v>0</v>
      </c>
      <c r="N104" s="116">
        <f>IF($C$4="citu pasākumu izmaksas",IF('12a+c+n'!$Q104="C",'12a+c+n'!N104,0))</f>
        <v>0</v>
      </c>
      <c r="O104" s="116">
        <f>IF($C$4="citu pasākumu izmaksas",IF('12a+c+n'!$Q104="C",'12a+c+n'!O104,0))</f>
        <v>0</v>
      </c>
      <c r="P104" s="117">
        <f>IF($C$4="citu pasākumu izmaksas",IF('12a+c+n'!$Q104="C",'12a+c+n'!P104,0))</f>
        <v>0</v>
      </c>
    </row>
    <row r="105" spans="1:16" ht="22.5" x14ac:dyDescent="0.2">
      <c r="A105" s="51">
        <f>IF(P105=0,0,IF(COUNTBLANK(P105)=1,0,COUNTA($P$14:P105)))</f>
        <v>0</v>
      </c>
      <c r="B105" s="24" t="str">
        <f>IF($C$4="citu pasākumu izmaksas",IF('12a+c+n'!$Q105="C",'12a+c+n'!B105,0))</f>
        <v>14-00000</v>
      </c>
      <c r="C105" s="24" t="str">
        <f>IF($C$4="citu pasākumu izmaksas",IF('12a+c+n'!$Q105="C",'12a+c+n'!C105,0))</f>
        <v>Pievienojums esošajiem tīkliem dzīvokļos</v>
      </c>
      <c r="D105" s="24" t="str">
        <f>IF($C$4="citu pasākumu izmaksas",IF('12a+c+n'!$Q105="C",'12a+c+n'!D105,0))</f>
        <v>kompl.</v>
      </c>
      <c r="E105" s="46"/>
      <c r="F105" s="65"/>
      <c r="G105" s="116"/>
      <c r="H105" s="116">
        <f>IF($C$4="citu pasākumu izmaksas",IF('12a+c+n'!$Q105="C",'12a+c+n'!H105,0))</f>
        <v>0</v>
      </c>
      <c r="I105" s="116"/>
      <c r="J105" s="116"/>
      <c r="K105" s="117">
        <f>IF($C$4="citu pasākumu izmaksas",IF('12a+c+n'!$Q105="C",'12a+c+n'!K105,0))</f>
        <v>0</v>
      </c>
      <c r="L105" s="82">
        <f>IF($C$4="citu pasākumu izmaksas",IF('12a+c+n'!$Q105="C",'12a+c+n'!L105,0))</f>
        <v>0</v>
      </c>
      <c r="M105" s="116">
        <f>IF($C$4="citu pasākumu izmaksas",IF('12a+c+n'!$Q105="C",'12a+c+n'!M105,0))</f>
        <v>0</v>
      </c>
      <c r="N105" s="116">
        <f>IF($C$4="citu pasākumu izmaksas",IF('12a+c+n'!$Q105="C",'12a+c+n'!N105,0))</f>
        <v>0</v>
      </c>
      <c r="O105" s="116">
        <f>IF($C$4="citu pasākumu izmaksas",IF('12a+c+n'!$Q105="C",'12a+c+n'!O105,0))</f>
        <v>0</v>
      </c>
      <c r="P105" s="117">
        <f>IF($C$4="citu pasākumu izmaksas",IF('12a+c+n'!$Q105="C",'12a+c+n'!P105,0))</f>
        <v>0</v>
      </c>
    </row>
    <row r="106" spans="1:16" ht="22.5" x14ac:dyDescent="0.2">
      <c r="A106" s="51">
        <f>IF(P106=0,0,IF(COUNTBLANK(P106)=1,0,COUNTA($P$14:P106)))</f>
        <v>0</v>
      </c>
      <c r="B106" s="24" t="str">
        <f>IF($C$4="citu pasākumu izmaksas",IF('12a+c+n'!$Q106="C",'12a+c+n'!B106,0))</f>
        <v>14-00000</v>
      </c>
      <c r="C106" s="24" t="str">
        <f>IF($C$4="citu pasākumu izmaksas",IF('12a+c+n'!$Q106="C",'12a+c+n'!C106,0))</f>
        <v>Jumta izvadi d110</v>
      </c>
      <c r="D106" s="24" t="str">
        <f>IF($C$4="citu pasākumu izmaksas",IF('12a+c+n'!$Q106="C",'12a+c+n'!D106,0))</f>
        <v>kompl.</v>
      </c>
      <c r="E106" s="46"/>
      <c r="F106" s="65"/>
      <c r="G106" s="116"/>
      <c r="H106" s="116">
        <f>IF($C$4="citu pasākumu izmaksas",IF('12a+c+n'!$Q106="C",'12a+c+n'!H106,0))</f>
        <v>0</v>
      </c>
      <c r="I106" s="116"/>
      <c r="J106" s="116"/>
      <c r="K106" s="117">
        <f>IF($C$4="citu pasākumu izmaksas",IF('12a+c+n'!$Q106="C",'12a+c+n'!K106,0))</f>
        <v>0</v>
      </c>
      <c r="L106" s="82">
        <f>IF($C$4="citu pasākumu izmaksas",IF('12a+c+n'!$Q106="C",'12a+c+n'!L106,0))</f>
        <v>0</v>
      </c>
      <c r="M106" s="116">
        <f>IF($C$4="citu pasākumu izmaksas",IF('12a+c+n'!$Q106="C",'12a+c+n'!M106,0))</f>
        <v>0</v>
      </c>
      <c r="N106" s="116">
        <f>IF($C$4="citu pasākumu izmaksas",IF('12a+c+n'!$Q106="C",'12a+c+n'!N106,0))</f>
        <v>0</v>
      </c>
      <c r="O106" s="116">
        <f>IF($C$4="citu pasākumu izmaksas",IF('12a+c+n'!$Q106="C",'12a+c+n'!O106,0))</f>
        <v>0</v>
      </c>
      <c r="P106" s="117">
        <f>IF($C$4="citu pasākumu izmaksas",IF('12a+c+n'!$Q106="C",'12a+c+n'!P106,0))</f>
        <v>0</v>
      </c>
    </row>
    <row r="107" spans="1:16" ht="22.5" x14ac:dyDescent="0.2">
      <c r="A107" s="51">
        <f>IF(P107=0,0,IF(COUNTBLANK(P107)=1,0,COUNTA($P$14:P107)))</f>
        <v>0</v>
      </c>
      <c r="B107" s="24" t="str">
        <f>IF($C$4="citu pasākumu izmaksas",IF('12a+c+n'!$Q107="C",'12a+c+n'!B107,0))</f>
        <v>14-00000</v>
      </c>
      <c r="C107" s="24" t="str">
        <f>IF($C$4="citu pasākumu izmaksas",IF('12a+c+n'!$Q107="C",'12a+c+n'!C107,0))</f>
        <v>Cauruļvadu hidrauliskā pārbaude</v>
      </c>
      <c r="D107" s="24" t="str">
        <f>IF($C$4="citu pasākumu izmaksas",IF('12a+c+n'!$Q107="C",'12a+c+n'!D107,0))</f>
        <v>kompl.</v>
      </c>
      <c r="E107" s="46"/>
      <c r="F107" s="65"/>
      <c r="G107" s="116"/>
      <c r="H107" s="116">
        <f>IF($C$4="citu pasākumu izmaksas",IF('12a+c+n'!$Q107="C",'12a+c+n'!H107,0))</f>
        <v>0</v>
      </c>
      <c r="I107" s="116"/>
      <c r="J107" s="116"/>
      <c r="K107" s="117">
        <f>IF($C$4="citu pasākumu izmaksas",IF('12a+c+n'!$Q107="C",'12a+c+n'!K107,0))</f>
        <v>0</v>
      </c>
      <c r="L107" s="82">
        <f>IF($C$4="citu pasākumu izmaksas",IF('12a+c+n'!$Q107="C",'12a+c+n'!L107,0))</f>
        <v>0</v>
      </c>
      <c r="M107" s="116">
        <f>IF($C$4="citu pasākumu izmaksas",IF('12a+c+n'!$Q107="C",'12a+c+n'!M107,0))</f>
        <v>0</v>
      </c>
      <c r="N107" s="116">
        <f>IF($C$4="citu pasākumu izmaksas",IF('12a+c+n'!$Q107="C",'12a+c+n'!N107,0))</f>
        <v>0</v>
      </c>
      <c r="O107" s="116">
        <f>IF($C$4="citu pasākumu izmaksas",IF('12a+c+n'!$Q107="C",'12a+c+n'!O107,0))</f>
        <v>0</v>
      </c>
      <c r="P107" s="117">
        <f>IF($C$4="citu pasākumu izmaksas",IF('12a+c+n'!$Q107="C",'12a+c+n'!P107,0))</f>
        <v>0</v>
      </c>
    </row>
    <row r="108" spans="1:16" ht="22.5" x14ac:dyDescent="0.2">
      <c r="A108" s="51">
        <f>IF(P108=0,0,IF(COUNTBLANK(P108)=1,0,COUNTA($P$14:P108)))</f>
        <v>0</v>
      </c>
      <c r="B108" s="24" t="str">
        <f>IF($C$4="citu pasākumu izmaksas",IF('12a+c+n'!$Q108="C",'12a+c+n'!B108,0))</f>
        <v>14-00000</v>
      </c>
      <c r="C108" s="24" t="str">
        <f>IF($C$4="citu pasākumu izmaksas",IF('12a+c+n'!$Q108="C",'12a+c+n'!C108,0))</f>
        <v>Palīgmateriāli</v>
      </c>
      <c r="D108" s="24" t="str">
        <f>IF($C$4="citu pasākumu izmaksas",IF('12a+c+n'!$Q108="C",'12a+c+n'!D108,0))</f>
        <v>kompl.</v>
      </c>
      <c r="E108" s="46"/>
      <c r="F108" s="65"/>
      <c r="G108" s="116"/>
      <c r="H108" s="116">
        <f>IF($C$4="citu pasākumu izmaksas",IF('12a+c+n'!$Q108="C",'12a+c+n'!H108,0))</f>
        <v>0</v>
      </c>
      <c r="I108" s="116"/>
      <c r="J108" s="116"/>
      <c r="K108" s="117">
        <f>IF($C$4="citu pasākumu izmaksas",IF('12a+c+n'!$Q108="C",'12a+c+n'!K108,0))</f>
        <v>0</v>
      </c>
      <c r="L108" s="82">
        <f>IF($C$4="citu pasākumu izmaksas",IF('12a+c+n'!$Q108="C",'12a+c+n'!L108,0))</f>
        <v>0</v>
      </c>
      <c r="M108" s="116">
        <f>IF($C$4="citu pasākumu izmaksas",IF('12a+c+n'!$Q108="C",'12a+c+n'!M108,0))</f>
        <v>0</v>
      </c>
      <c r="N108" s="116">
        <f>IF($C$4="citu pasākumu izmaksas",IF('12a+c+n'!$Q108="C",'12a+c+n'!N108,0))</f>
        <v>0</v>
      </c>
      <c r="O108" s="116">
        <f>IF($C$4="citu pasākumu izmaksas",IF('12a+c+n'!$Q108="C",'12a+c+n'!O108,0))</f>
        <v>0</v>
      </c>
      <c r="P108" s="117">
        <f>IF($C$4="citu pasākumu izmaksas",IF('12a+c+n'!$Q108="C",'12a+c+n'!P108,0))</f>
        <v>0</v>
      </c>
    </row>
    <row r="109" spans="1:16" ht="22.5" x14ac:dyDescent="0.2">
      <c r="A109" s="51">
        <f>IF(P109=0,0,IF(COUNTBLANK(P109)=1,0,COUNTA($P$14:P109)))</f>
        <v>0</v>
      </c>
      <c r="B109" s="24" t="str">
        <f>IF($C$4="citu pasākumu izmaksas",IF('12a+c+n'!$Q109="C",'12a+c+n'!B109,0))</f>
        <v>14-00000</v>
      </c>
      <c r="C109" s="24" t="str">
        <f>IF($C$4="citu pasākumu izmaksas",IF('12a+c+n'!$Q109="C",'12a+c+n'!C109,0))</f>
        <v>Kalšanas darbi</v>
      </c>
      <c r="D109" s="24" t="str">
        <f>IF($C$4="citu pasākumu izmaksas",IF('12a+c+n'!$Q109="C",'12a+c+n'!D109,0))</f>
        <v>kompl.</v>
      </c>
      <c r="E109" s="46"/>
      <c r="F109" s="65"/>
      <c r="G109" s="116"/>
      <c r="H109" s="116">
        <f>IF($C$4="citu pasākumu izmaksas",IF('12a+c+n'!$Q109="C",'12a+c+n'!H109,0))</f>
        <v>0</v>
      </c>
      <c r="I109" s="116"/>
      <c r="J109" s="116"/>
      <c r="K109" s="117">
        <f>IF($C$4="citu pasākumu izmaksas",IF('12a+c+n'!$Q109="C",'12a+c+n'!K109,0))</f>
        <v>0</v>
      </c>
      <c r="L109" s="82">
        <f>IF($C$4="citu pasākumu izmaksas",IF('12a+c+n'!$Q109="C",'12a+c+n'!L109,0))</f>
        <v>0</v>
      </c>
      <c r="M109" s="116">
        <f>IF($C$4="citu pasākumu izmaksas",IF('12a+c+n'!$Q109="C",'12a+c+n'!M109,0))</f>
        <v>0</v>
      </c>
      <c r="N109" s="116">
        <f>IF($C$4="citu pasākumu izmaksas",IF('12a+c+n'!$Q109="C",'12a+c+n'!N109,0))</f>
        <v>0</v>
      </c>
      <c r="O109" s="116">
        <f>IF($C$4="citu pasākumu izmaksas",IF('12a+c+n'!$Q109="C",'12a+c+n'!O109,0))</f>
        <v>0</v>
      </c>
      <c r="P109" s="117">
        <f>IF($C$4="citu pasākumu izmaksas",IF('12a+c+n'!$Q109="C",'12a+c+n'!P109,0))</f>
        <v>0</v>
      </c>
    </row>
    <row r="110" spans="1:16" ht="22.5" x14ac:dyDescent="0.2">
      <c r="A110" s="51">
        <f>IF(P110=0,0,IF(COUNTBLANK(P110)=1,0,COUNTA($P$14:P110)))</f>
        <v>0</v>
      </c>
      <c r="B110" s="24" t="str">
        <f>IF($C$4="citu pasākumu izmaksas",IF('12a+c+n'!$Q110="C",'12a+c+n'!B110,0))</f>
        <v>14-00000</v>
      </c>
      <c r="C110" s="24" t="str">
        <f>IF($C$4="citu pasākumu izmaksas",IF('12a+c+n'!$Q110="C",'12a+c+n'!C110,0))</f>
        <v>Ugunsdrošā aizdare</v>
      </c>
      <c r="D110" s="24" t="str">
        <f>IF($C$4="citu pasākumu izmaksas",IF('12a+c+n'!$Q110="C",'12a+c+n'!D110,0))</f>
        <v>kompl.</v>
      </c>
      <c r="E110" s="46"/>
      <c r="F110" s="65"/>
      <c r="G110" s="116"/>
      <c r="H110" s="116">
        <f>IF($C$4="citu pasākumu izmaksas",IF('12a+c+n'!$Q110="C",'12a+c+n'!H110,0))</f>
        <v>0</v>
      </c>
      <c r="I110" s="116"/>
      <c r="J110" s="116"/>
      <c r="K110" s="117">
        <f>IF($C$4="citu pasākumu izmaksas",IF('12a+c+n'!$Q110="C",'12a+c+n'!K110,0))</f>
        <v>0</v>
      </c>
      <c r="L110" s="82">
        <f>IF($C$4="citu pasākumu izmaksas",IF('12a+c+n'!$Q110="C",'12a+c+n'!L110,0))</f>
        <v>0</v>
      </c>
      <c r="M110" s="116">
        <f>IF($C$4="citu pasākumu izmaksas",IF('12a+c+n'!$Q110="C",'12a+c+n'!M110,0))</f>
        <v>0</v>
      </c>
      <c r="N110" s="116">
        <f>IF($C$4="citu pasākumu izmaksas",IF('12a+c+n'!$Q110="C",'12a+c+n'!N110,0))</f>
        <v>0</v>
      </c>
      <c r="O110" s="116">
        <f>IF($C$4="citu pasākumu izmaksas",IF('12a+c+n'!$Q110="C",'12a+c+n'!O110,0))</f>
        <v>0</v>
      </c>
      <c r="P110" s="117">
        <f>IF($C$4="citu pasākumu izmaksas",IF('12a+c+n'!$Q110="C",'12a+c+n'!P110,0))</f>
        <v>0</v>
      </c>
    </row>
    <row r="111" spans="1:16" ht="22.5" x14ac:dyDescent="0.2">
      <c r="A111" s="51">
        <f>IF(P111=0,0,IF(COUNTBLANK(P111)=1,0,COUNTA($P$14:P111)))</f>
        <v>0</v>
      </c>
      <c r="B111" s="24" t="str">
        <f>IF($C$4="citu pasākumu izmaksas",IF('12a+c+n'!$Q111="C",'12a+c+n'!B111,0))</f>
        <v>14-00000</v>
      </c>
      <c r="C111" s="24" t="str">
        <f>IF($C$4="citu pasākumu izmaksas",IF('12a+c+n'!$Q111="C",'12a+c+n'!C111,0))</f>
        <v>Sienu atjaunošana</v>
      </c>
      <c r="D111" s="24" t="str">
        <f>IF($C$4="citu pasākumu izmaksas",IF('12a+c+n'!$Q111="C",'12a+c+n'!D111,0))</f>
        <v>m2</v>
      </c>
      <c r="E111" s="46"/>
      <c r="F111" s="65"/>
      <c r="G111" s="116"/>
      <c r="H111" s="116">
        <f>IF($C$4="citu pasākumu izmaksas",IF('12a+c+n'!$Q111="C",'12a+c+n'!H111,0))</f>
        <v>0</v>
      </c>
      <c r="I111" s="116"/>
      <c r="J111" s="116"/>
      <c r="K111" s="117">
        <f>IF($C$4="citu pasākumu izmaksas",IF('12a+c+n'!$Q111="C",'12a+c+n'!K111,0))</f>
        <v>0</v>
      </c>
      <c r="L111" s="82">
        <f>IF($C$4="citu pasākumu izmaksas",IF('12a+c+n'!$Q111="C",'12a+c+n'!L111,0))</f>
        <v>0</v>
      </c>
      <c r="M111" s="116">
        <f>IF($C$4="citu pasākumu izmaksas",IF('12a+c+n'!$Q111="C",'12a+c+n'!M111,0))</f>
        <v>0</v>
      </c>
      <c r="N111" s="116">
        <f>IF($C$4="citu pasākumu izmaksas",IF('12a+c+n'!$Q111="C",'12a+c+n'!N111,0))</f>
        <v>0</v>
      </c>
      <c r="O111" s="116">
        <f>IF($C$4="citu pasākumu izmaksas",IF('12a+c+n'!$Q111="C",'12a+c+n'!O111,0))</f>
        <v>0</v>
      </c>
      <c r="P111" s="117">
        <f>IF($C$4="citu pasākumu izmaksas",IF('12a+c+n'!$Q111="C",'12a+c+n'!P111,0))</f>
        <v>0</v>
      </c>
    </row>
    <row r="112" spans="1:16" ht="22.5" x14ac:dyDescent="0.2">
      <c r="A112" s="51">
        <f>IF(P112=0,0,IF(COUNTBLANK(P112)=1,0,COUNTA($P$14:P112)))</f>
        <v>0</v>
      </c>
      <c r="B112" s="24" t="str">
        <f>IF($C$4="citu pasākumu izmaksas",IF('12a+c+n'!$Q112="C",'12a+c+n'!B112,0))</f>
        <v>14-00000</v>
      </c>
      <c r="C112" s="24" t="str">
        <f>IF($C$4="citu pasākumu izmaksas",IF('12a+c+n'!$Q112="C",'12a+c+n'!C112,0))</f>
        <v>Stiprinājumi</v>
      </c>
      <c r="D112" s="24" t="str">
        <f>IF($C$4="citu pasākumu izmaksas",IF('12a+c+n'!$Q112="C",'12a+c+n'!D112,0))</f>
        <v>kompl.</v>
      </c>
      <c r="E112" s="46"/>
      <c r="F112" s="65"/>
      <c r="G112" s="116"/>
      <c r="H112" s="116">
        <f>IF($C$4="citu pasākumu izmaksas",IF('12a+c+n'!$Q112="C",'12a+c+n'!H112,0))</f>
        <v>0</v>
      </c>
      <c r="I112" s="116"/>
      <c r="J112" s="116"/>
      <c r="K112" s="117">
        <f>IF($C$4="citu pasākumu izmaksas",IF('12a+c+n'!$Q112="C",'12a+c+n'!K112,0))</f>
        <v>0</v>
      </c>
      <c r="L112" s="82">
        <f>IF($C$4="citu pasākumu izmaksas",IF('12a+c+n'!$Q112="C",'12a+c+n'!L112,0))</f>
        <v>0</v>
      </c>
      <c r="M112" s="116">
        <f>IF($C$4="citu pasākumu izmaksas",IF('12a+c+n'!$Q112="C",'12a+c+n'!M112,0))</f>
        <v>0</v>
      </c>
      <c r="N112" s="116">
        <f>IF($C$4="citu pasākumu izmaksas",IF('12a+c+n'!$Q112="C",'12a+c+n'!N112,0))</f>
        <v>0</v>
      </c>
      <c r="O112" s="116">
        <f>IF($C$4="citu pasākumu izmaksas",IF('12a+c+n'!$Q112="C",'12a+c+n'!O112,0))</f>
        <v>0</v>
      </c>
      <c r="P112" s="117">
        <f>IF($C$4="citu pasākumu izmaksas",IF('12a+c+n'!$Q112="C",'12a+c+n'!P112,0))</f>
        <v>0</v>
      </c>
    </row>
    <row r="113" spans="1:16" ht="22.5" x14ac:dyDescent="0.2">
      <c r="A113" s="51">
        <f>IF(P113=0,0,IF(COUNTBLANK(P113)=1,0,COUNTA($P$14:P113)))</f>
        <v>0</v>
      </c>
      <c r="B113" s="24" t="str">
        <f>IF($C$4="citu pasākumu izmaksas",IF('12a+c+n'!$Q113="C",'12a+c+n'!B113,0))</f>
        <v>14-00000</v>
      </c>
      <c r="C113" s="24" t="str">
        <f>IF($C$4="citu pasākumu izmaksas",IF('12a+c+n'!$Q113="C",'12a+c+n'!C113,0))</f>
        <v>Esošās sistēmas demontāža</v>
      </c>
      <c r="D113" s="24" t="str">
        <f>IF($C$4="citu pasākumu izmaksas",IF('12a+c+n'!$Q113="C",'12a+c+n'!D113,0))</f>
        <v>kompl.</v>
      </c>
      <c r="E113" s="46"/>
      <c r="F113" s="65"/>
      <c r="G113" s="116"/>
      <c r="H113" s="116">
        <f>IF($C$4="citu pasākumu izmaksas",IF('12a+c+n'!$Q113="C",'12a+c+n'!H113,0))</f>
        <v>0</v>
      </c>
      <c r="I113" s="116"/>
      <c r="J113" s="116"/>
      <c r="K113" s="117">
        <f>IF($C$4="citu pasākumu izmaksas",IF('12a+c+n'!$Q113="C",'12a+c+n'!K113,0))</f>
        <v>0</v>
      </c>
      <c r="L113" s="82">
        <f>IF($C$4="citu pasākumu izmaksas",IF('12a+c+n'!$Q113="C",'12a+c+n'!L113,0))</f>
        <v>0</v>
      </c>
      <c r="M113" s="116">
        <f>IF($C$4="citu pasākumu izmaksas",IF('12a+c+n'!$Q113="C",'12a+c+n'!M113,0))</f>
        <v>0</v>
      </c>
      <c r="N113" s="116">
        <f>IF($C$4="citu pasākumu izmaksas",IF('12a+c+n'!$Q113="C",'12a+c+n'!N113,0))</f>
        <v>0</v>
      </c>
      <c r="O113" s="116">
        <f>IF($C$4="citu pasākumu izmaksas",IF('12a+c+n'!$Q113="C",'12a+c+n'!O113,0))</f>
        <v>0</v>
      </c>
      <c r="P113" s="117">
        <f>IF($C$4="citu pasākumu izmaksas",IF('12a+c+n'!$Q113="C",'12a+c+n'!P113,0))</f>
        <v>0</v>
      </c>
    </row>
    <row r="114" spans="1:16" x14ac:dyDescent="0.2">
      <c r="A114" s="51">
        <f>IF(P114=0,0,IF(COUNTBLANK(P114)=1,0,COUNTA($P$14:P114)))</f>
        <v>0</v>
      </c>
      <c r="B114" s="24">
        <f>IF($C$4="citu pasākumu izmaksas",IF('12a+c+n'!$Q114="C",'12a+c+n'!B114,0))</f>
        <v>0</v>
      </c>
      <c r="C114" s="24">
        <f>IF($C$4="citu pasākumu izmaksas",IF('12a+c+n'!$Q114="C",'12a+c+n'!C114,0))</f>
        <v>0</v>
      </c>
      <c r="D114" s="24">
        <f>IF($C$4="citu pasākumu izmaksas",IF('12a+c+n'!$Q114="C",'12a+c+n'!D114,0))</f>
        <v>0</v>
      </c>
      <c r="E114" s="46"/>
      <c r="F114" s="65"/>
      <c r="G114" s="116"/>
      <c r="H114" s="116">
        <f>IF($C$4="citu pasākumu izmaksas",IF('12a+c+n'!$Q114="C",'12a+c+n'!H114,0))</f>
        <v>0</v>
      </c>
      <c r="I114" s="116"/>
      <c r="J114" s="116"/>
      <c r="K114" s="117">
        <f>IF($C$4="citu pasākumu izmaksas",IF('12a+c+n'!$Q114="C",'12a+c+n'!K114,0))</f>
        <v>0</v>
      </c>
      <c r="L114" s="82">
        <f>IF($C$4="citu pasākumu izmaksas",IF('12a+c+n'!$Q114="C",'12a+c+n'!L114,0))</f>
        <v>0</v>
      </c>
      <c r="M114" s="116">
        <f>IF($C$4="citu pasākumu izmaksas",IF('12a+c+n'!$Q114="C",'12a+c+n'!M114,0))</f>
        <v>0</v>
      </c>
      <c r="N114" s="116">
        <f>IF($C$4="citu pasākumu izmaksas",IF('12a+c+n'!$Q114="C",'12a+c+n'!N114,0))</f>
        <v>0</v>
      </c>
      <c r="O114" s="116">
        <f>IF($C$4="citu pasākumu izmaksas",IF('12a+c+n'!$Q114="C",'12a+c+n'!O114,0))</f>
        <v>0</v>
      </c>
      <c r="P114" s="117">
        <f>IF($C$4="citu pasākumu izmaksas",IF('12a+c+n'!$Q114="C",'12a+c+n'!P114,0))</f>
        <v>0</v>
      </c>
    </row>
    <row r="115" spans="1:16" ht="22.5" x14ac:dyDescent="0.2">
      <c r="A115" s="51">
        <f>IF(P115=0,0,IF(COUNTBLANK(P115)=1,0,COUNTA($P$14:P115)))</f>
        <v>0</v>
      </c>
      <c r="B115" s="24" t="str">
        <f>IF($C$4="citu pasākumu izmaksas",IF('12a+c+n'!$Q115="C",'12a+c+n'!B115,0))</f>
        <v>14-00000</v>
      </c>
      <c r="C115" s="24" t="str">
        <f>IF($C$4="citu pasākumu izmaksas",IF('12a+c+n'!$Q115="C",'12a+c+n'!C115,0))</f>
        <v>Cauruļvadu hermētiskuma pārbaude</v>
      </c>
      <c r="D115" s="24" t="str">
        <f>IF($C$4="citu pasākumu izmaksas",IF('12a+c+n'!$Q115="C",'12a+c+n'!D115,0))</f>
        <v>kompl.</v>
      </c>
      <c r="E115" s="46"/>
      <c r="F115" s="65"/>
      <c r="G115" s="116"/>
      <c r="H115" s="116">
        <f>IF($C$4="citu pasākumu izmaksas",IF('12a+c+n'!$Q115="C",'12a+c+n'!H115,0))</f>
        <v>0</v>
      </c>
      <c r="I115" s="116"/>
      <c r="J115" s="116"/>
      <c r="K115" s="117">
        <f>IF($C$4="citu pasākumu izmaksas",IF('12a+c+n'!$Q115="C",'12a+c+n'!K115,0))</f>
        <v>0</v>
      </c>
      <c r="L115" s="82">
        <f>IF($C$4="citu pasākumu izmaksas",IF('12a+c+n'!$Q115="C",'12a+c+n'!L115,0))</f>
        <v>0</v>
      </c>
      <c r="M115" s="116">
        <f>IF($C$4="citu pasākumu izmaksas",IF('12a+c+n'!$Q115="C",'12a+c+n'!M115,0))</f>
        <v>0</v>
      </c>
      <c r="N115" s="116">
        <f>IF($C$4="citu pasākumu izmaksas",IF('12a+c+n'!$Q115="C",'12a+c+n'!N115,0))</f>
        <v>0</v>
      </c>
      <c r="O115" s="116">
        <f>IF($C$4="citu pasākumu izmaksas",IF('12a+c+n'!$Q115="C",'12a+c+n'!O115,0))</f>
        <v>0</v>
      </c>
      <c r="P115" s="117">
        <f>IF($C$4="citu pasākumu izmaksas",IF('12a+c+n'!$Q115="C",'12a+c+n'!P115,0))</f>
        <v>0</v>
      </c>
    </row>
    <row r="116" spans="1:16" ht="22.5" x14ac:dyDescent="0.2">
      <c r="A116" s="51">
        <f>IF(P116=0,0,IF(COUNTBLANK(P116)=1,0,COUNTA($P$14:P116)))</f>
        <v>0</v>
      </c>
      <c r="B116" s="24" t="str">
        <f>IF($C$4="citu pasākumu izmaksas",IF('12a+c+n'!$Q116="C",'12a+c+n'!B116,0))</f>
        <v>14-00000</v>
      </c>
      <c r="C116" s="24" t="str">
        <f>IF($C$4="citu pasākumu izmaksas",IF('12a+c+n'!$Q116="C",'12a+c+n'!C116,0))</f>
        <v>Palīgmateriāli</v>
      </c>
      <c r="D116" s="24" t="str">
        <f>IF($C$4="citu pasākumu izmaksas",IF('12a+c+n'!$Q116="C",'12a+c+n'!D116,0))</f>
        <v>kompl.</v>
      </c>
      <c r="E116" s="46"/>
      <c r="F116" s="65"/>
      <c r="G116" s="116"/>
      <c r="H116" s="116">
        <f>IF($C$4="citu pasākumu izmaksas",IF('12a+c+n'!$Q116="C",'12a+c+n'!H116,0))</f>
        <v>0</v>
      </c>
      <c r="I116" s="116"/>
      <c r="J116" s="116"/>
      <c r="K116" s="117">
        <f>IF($C$4="citu pasākumu izmaksas",IF('12a+c+n'!$Q116="C",'12a+c+n'!K116,0))</f>
        <v>0</v>
      </c>
      <c r="L116" s="82">
        <f>IF($C$4="citu pasākumu izmaksas",IF('12a+c+n'!$Q116="C",'12a+c+n'!L116,0))</f>
        <v>0</v>
      </c>
      <c r="M116" s="116">
        <f>IF($C$4="citu pasākumu izmaksas",IF('12a+c+n'!$Q116="C",'12a+c+n'!M116,0))</f>
        <v>0</v>
      </c>
      <c r="N116" s="116">
        <f>IF($C$4="citu pasākumu izmaksas",IF('12a+c+n'!$Q116="C",'12a+c+n'!N116,0))</f>
        <v>0</v>
      </c>
      <c r="O116" s="116">
        <f>IF($C$4="citu pasākumu izmaksas",IF('12a+c+n'!$Q116="C",'12a+c+n'!O116,0))</f>
        <v>0</v>
      </c>
      <c r="P116" s="117">
        <f>IF($C$4="citu pasākumu izmaksas",IF('12a+c+n'!$Q116="C",'12a+c+n'!P116,0))</f>
        <v>0</v>
      </c>
    </row>
    <row r="117" spans="1:16" ht="22.5" x14ac:dyDescent="0.2">
      <c r="A117" s="51">
        <f>IF(P117=0,0,IF(COUNTBLANK(P117)=1,0,COUNTA($P$14:P117)))</f>
        <v>0</v>
      </c>
      <c r="B117" s="24" t="str">
        <f>IF($C$4="citu pasākumu izmaksas",IF('12a+c+n'!$Q117="C",'12a+c+n'!B117,0))</f>
        <v>14-00000</v>
      </c>
      <c r="C117" s="24" t="str">
        <f>IF($C$4="citu pasākumu izmaksas",IF('12a+c+n'!$Q117="C",'12a+c+n'!C117,0))</f>
        <v>Kalšanas darbi</v>
      </c>
      <c r="D117" s="24" t="str">
        <f>IF($C$4="citu pasākumu izmaksas",IF('12a+c+n'!$Q117="C",'12a+c+n'!D117,0))</f>
        <v>kompl.</v>
      </c>
      <c r="E117" s="46"/>
      <c r="F117" s="65"/>
      <c r="G117" s="116"/>
      <c r="H117" s="116">
        <f>IF($C$4="citu pasākumu izmaksas",IF('12a+c+n'!$Q117="C",'12a+c+n'!H117,0))</f>
        <v>0</v>
      </c>
      <c r="I117" s="116"/>
      <c r="J117" s="116"/>
      <c r="K117" s="117">
        <f>IF($C$4="citu pasākumu izmaksas",IF('12a+c+n'!$Q117="C",'12a+c+n'!K117,0))</f>
        <v>0</v>
      </c>
      <c r="L117" s="82">
        <f>IF($C$4="citu pasākumu izmaksas",IF('12a+c+n'!$Q117="C",'12a+c+n'!L117,0))</f>
        <v>0</v>
      </c>
      <c r="M117" s="116">
        <f>IF($C$4="citu pasākumu izmaksas",IF('12a+c+n'!$Q117="C",'12a+c+n'!M117,0))</f>
        <v>0</v>
      </c>
      <c r="N117" s="116">
        <f>IF($C$4="citu pasākumu izmaksas",IF('12a+c+n'!$Q117="C",'12a+c+n'!N117,0))</f>
        <v>0</v>
      </c>
      <c r="O117" s="116">
        <f>IF($C$4="citu pasākumu izmaksas",IF('12a+c+n'!$Q117="C",'12a+c+n'!O117,0))</f>
        <v>0</v>
      </c>
      <c r="P117" s="117">
        <f>IF($C$4="citu pasākumu izmaksas",IF('12a+c+n'!$Q117="C",'12a+c+n'!P117,0))</f>
        <v>0</v>
      </c>
    </row>
    <row r="118" spans="1:16" ht="22.5" x14ac:dyDescent="0.2">
      <c r="A118" s="51">
        <f>IF(P118=0,0,IF(COUNTBLANK(P118)=1,0,COUNTA($P$14:P118)))</f>
        <v>0</v>
      </c>
      <c r="B118" s="24" t="str">
        <f>IF($C$4="citu pasākumu izmaksas",IF('12a+c+n'!$Q118="C",'12a+c+n'!B118,0))</f>
        <v>14-00000</v>
      </c>
      <c r="C118" s="24" t="str">
        <f>IF($C$4="citu pasākumu izmaksas",IF('12a+c+n'!$Q118="C",'12a+c+n'!C118,0))</f>
        <v xml:space="preserve">Ugunsdrošā aizdare </v>
      </c>
      <c r="D118" s="24" t="str">
        <f>IF($C$4="citu pasākumu izmaksas",IF('12a+c+n'!$Q118="C",'12a+c+n'!D118,0))</f>
        <v>kompl.</v>
      </c>
      <c r="E118" s="46"/>
      <c r="F118" s="65"/>
      <c r="G118" s="116"/>
      <c r="H118" s="116">
        <f>IF($C$4="citu pasākumu izmaksas",IF('12a+c+n'!$Q118="C",'12a+c+n'!H118,0))</f>
        <v>0</v>
      </c>
      <c r="I118" s="116"/>
      <c r="J118" s="116"/>
      <c r="K118" s="117">
        <f>IF($C$4="citu pasākumu izmaksas",IF('12a+c+n'!$Q118="C",'12a+c+n'!K118,0))</f>
        <v>0</v>
      </c>
      <c r="L118" s="82">
        <f>IF($C$4="citu pasākumu izmaksas",IF('12a+c+n'!$Q118="C",'12a+c+n'!L118,0))</f>
        <v>0</v>
      </c>
      <c r="M118" s="116">
        <f>IF($C$4="citu pasākumu izmaksas",IF('12a+c+n'!$Q118="C",'12a+c+n'!M118,0))</f>
        <v>0</v>
      </c>
      <c r="N118" s="116">
        <f>IF($C$4="citu pasākumu izmaksas",IF('12a+c+n'!$Q118="C",'12a+c+n'!N118,0))</f>
        <v>0</v>
      </c>
      <c r="O118" s="116">
        <f>IF($C$4="citu pasākumu izmaksas",IF('12a+c+n'!$Q118="C",'12a+c+n'!O118,0))</f>
        <v>0</v>
      </c>
      <c r="P118" s="117">
        <f>IF($C$4="citu pasākumu izmaksas",IF('12a+c+n'!$Q118="C",'12a+c+n'!P118,0))</f>
        <v>0</v>
      </c>
    </row>
    <row r="119" spans="1:16" ht="22.5" x14ac:dyDescent="0.2">
      <c r="A119" s="51">
        <f>IF(P119=0,0,IF(COUNTBLANK(P119)=1,0,COUNTA($P$14:P119)))</f>
        <v>0</v>
      </c>
      <c r="B119" s="24" t="str">
        <f>IF($C$4="citu pasākumu izmaksas",IF('12a+c+n'!$Q119="C",'12a+c+n'!B119,0))</f>
        <v>14-00000</v>
      </c>
      <c r="C119" s="24" t="str">
        <f>IF($C$4="citu pasākumu izmaksas",IF('12a+c+n'!$Q119="C",'12a+c+n'!C119,0))</f>
        <v>Sienu atjaunošana</v>
      </c>
      <c r="D119" s="24" t="str">
        <f>IF($C$4="citu pasākumu izmaksas",IF('12a+c+n'!$Q119="C",'12a+c+n'!D119,0))</f>
        <v>m2</v>
      </c>
      <c r="E119" s="46"/>
      <c r="F119" s="65"/>
      <c r="G119" s="116"/>
      <c r="H119" s="116">
        <f>IF($C$4="citu pasākumu izmaksas",IF('12a+c+n'!$Q119="C",'12a+c+n'!H119,0))</f>
        <v>0</v>
      </c>
      <c r="I119" s="116"/>
      <c r="J119" s="116"/>
      <c r="K119" s="117">
        <f>IF($C$4="citu pasākumu izmaksas",IF('12a+c+n'!$Q119="C",'12a+c+n'!K119,0))</f>
        <v>0</v>
      </c>
      <c r="L119" s="82">
        <f>IF($C$4="citu pasākumu izmaksas",IF('12a+c+n'!$Q119="C",'12a+c+n'!L119,0))</f>
        <v>0</v>
      </c>
      <c r="M119" s="116">
        <f>IF($C$4="citu pasākumu izmaksas",IF('12a+c+n'!$Q119="C",'12a+c+n'!M119,0))</f>
        <v>0</v>
      </c>
      <c r="N119" s="116">
        <f>IF($C$4="citu pasākumu izmaksas",IF('12a+c+n'!$Q119="C",'12a+c+n'!N119,0))</f>
        <v>0</v>
      </c>
      <c r="O119" s="116">
        <f>IF($C$4="citu pasākumu izmaksas",IF('12a+c+n'!$Q119="C",'12a+c+n'!O119,0))</f>
        <v>0</v>
      </c>
      <c r="P119" s="117">
        <f>IF($C$4="citu pasākumu izmaksas",IF('12a+c+n'!$Q119="C",'12a+c+n'!P119,0))</f>
        <v>0</v>
      </c>
    </row>
    <row r="120" spans="1:16" ht="22.5" x14ac:dyDescent="0.2">
      <c r="A120" s="51">
        <f>IF(P120=0,0,IF(COUNTBLANK(P120)=1,0,COUNTA($P$14:P120)))</f>
        <v>0</v>
      </c>
      <c r="B120" s="24" t="str">
        <f>IF($C$4="citu pasākumu izmaksas",IF('12a+c+n'!$Q120="C",'12a+c+n'!B120,0))</f>
        <v>14-00000</v>
      </c>
      <c r="C120" s="24" t="str">
        <f>IF($C$4="citu pasākumu izmaksas",IF('12a+c+n'!$Q120="C",'12a+c+n'!C120,0))</f>
        <v>Stiprinājumi</v>
      </c>
      <c r="D120" s="24" t="str">
        <f>IF($C$4="citu pasākumu izmaksas",IF('12a+c+n'!$Q120="C",'12a+c+n'!D120,0))</f>
        <v>kompl.</v>
      </c>
      <c r="E120" s="46"/>
      <c r="F120" s="65"/>
      <c r="G120" s="116"/>
      <c r="H120" s="116">
        <f>IF($C$4="citu pasākumu izmaksas",IF('12a+c+n'!$Q120="C",'12a+c+n'!H120,0))</f>
        <v>0</v>
      </c>
      <c r="I120" s="116"/>
      <c r="J120" s="116"/>
      <c r="K120" s="117">
        <f>IF($C$4="citu pasākumu izmaksas",IF('12a+c+n'!$Q120="C",'12a+c+n'!K120,0))</f>
        <v>0</v>
      </c>
      <c r="L120" s="82">
        <f>IF($C$4="citu pasākumu izmaksas",IF('12a+c+n'!$Q120="C",'12a+c+n'!L120,0))</f>
        <v>0</v>
      </c>
      <c r="M120" s="116">
        <f>IF($C$4="citu pasākumu izmaksas",IF('12a+c+n'!$Q120="C",'12a+c+n'!M120,0))</f>
        <v>0</v>
      </c>
      <c r="N120" s="116">
        <f>IF($C$4="citu pasākumu izmaksas",IF('12a+c+n'!$Q120="C",'12a+c+n'!N120,0))</f>
        <v>0</v>
      </c>
      <c r="O120" s="116">
        <f>IF($C$4="citu pasākumu izmaksas",IF('12a+c+n'!$Q120="C",'12a+c+n'!O120,0))</f>
        <v>0</v>
      </c>
      <c r="P120" s="117">
        <f>IF($C$4="citu pasākumu izmaksas",IF('12a+c+n'!$Q120="C",'12a+c+n'!P120,0))</f>
        <v>0</v>
      </c>
    </row>
    <row r="121" spans="1:16" ht="23.25" thickBot="1" x14ac:dyDescent="0.25">
      <c r="A121" s="51">
        <f>IF(P121=0,0,IF(COUNTBLANK(P121)=1,0,COUNTA($P$14:P121)))</f>
        <v>0</v>
      </c>
      <c r="B121" s="24" t="str">
        <f>IF($C$4="citu pasākumu izmaksas",IF('12a+c+n'!$Q121="C",'12a+c+n'!B121,0))</f>
        <v>14-00000</v>
      </c>
      <c r="C121" s="24" t="str">
        <f>IF($C$4="citu pasākumu izmaksas",IF('12a+c+n'!$Q121="C",'12a+c+n'!C121,0))</f>
        <v>Esošo cauruļvadu demontāža</v>
      </c>
      <c r="D121" s="24" t="str">
        <f>IF($C$4="citu pasākumu izmaksas",IF('12a+c+n'!$Q121="C",'12a+c+n'!D121,0))</f>
        <v>kompl.</v>
      </c>
      <c r="E121" s="46"/>
      <c r="F121" s="65"/>
      <c r="G121" s="116"/>
      <c r="H121" s="116">
        <f>IF($C$4="citu pasākumu izmaksas",IF('12a+c+n'!$Q121="C",'12a+c+n'!H121,0))</f>
        <v>0</v>
      </c>
      <c r="I121" s="116"/>
      <c r="J121" s="116"/>
      <c r="K121" s="117">
        <f>IF($C$4="citu pasākumu izmaksas",IF('12a+c+n'!$Q121="C",'12a+c+n'!K121,0))</f>
        <v>0</v>
      </c>
      <c r="L121" s="82">
        <f>IF($C$4="citu pasākumu izmaksas",IF('12a+c+n'!$Q121="C",'12a+c+n'!L121,0))</f>
        <v>0</v>
      </c>
      <c r="M121" s="116">
        <f>IF($C$4="citu pasākumu izmaksas",IF('12a+c+n'!$Q121="C",'12a+c+n'!M121,0))</f>
        <v>0</v>
      </c>
      <c r="N121" s="116">
        <f>IF($C$4="citu pasākumu izmaksas",IF('12a+c+n'!$Q121="C",'12a+c+n'!N121,0))</f>
        <v>0</v>
      </c>
      <c r="O121" s="116">
        <f>IF($C$4="citu pasākumu izmaksas",IF('12a+c+n'!$Q121="C",'12a+c+n'!O121,0))</f>
        <v>0</v>
      </c>
      <c r="P121" s="117">
        <f>IF($C$4="citu pasākumu izmaksas",IF('12a+c+n'!$Q121="C",'12a+c+n'!P121,0))</f>
        <v>0</v>
      </c>
    </row>
    <row r="122" spans="1:16" ht="12" customHeight="1" thickBot="1" x14ac:dyDescent="0.25">
      <c r="A122" s="286" t="s">
        <v>62</v>
      </c>
      <c r="B122" s="287"/>
      <c r="C122" s="287"/>
      <c r="D122" s="287"/>
      <c r="E122" s="287"/>
      <c r="F122" s="287"/>
      <c r="G122" s="287"/>
      <c r="H122" s="287"/>
      <c r="I122" s="287"/>
      <c r="J122" s="287"/>
      <c r="K122" s="288"/>
      <c r="L122" s="130">
        <f>SUM(L14:L121)</f>
        <v>0</v>
      </c>
      <c r="M122" s="131">
        <f>SUM(M14:M121)</f>
        <v>0</v>
      </c>
      <c r="N122" s="131">
        <f>SUM(N14:N121)</f>
        <v>0</v>
      </c>
      <c r="O122" s="131">
        <f>SUM(O14:O121)</f>
        <v>0</v>
      </c>
      <c r="P122" s="132">
        <f>SUM(P14:P121)</f>
        <v>0</v>
      </c>
    </row>
    <row r="123" spans="1:16" x14ac:dyDescent="0.2">
      <c r="A123" s="16"/>
      <c r="B123" s="16"/>
      <c r="C123" s="16"/>
      <c r="D123" s="16"/>
      <c r="E123" s="16"/>
      <c r="F123" s="16"/>
      <c r="G123" s="16"/>
      <c r="H123" s="16"/>
      <c r="I123" s="16"/>
      <c r="J123" s="16"/>
      <c r="K123" s="16"/>
      <c r="L123" s="16"/>
      <c r="M123" s="16"/>
      <c r="N123" s="16"/>
      <c r="O123" s="16"/>
      <c r="P123" s="16"/>
    </row>
    <row r="124" spans="1:16" x14ac:dyDescent="0.2">
      <c r="A124" s="16"/>
      <c r="B124" s="16"/>
      <c r="C124" s="16"/>
      <c r="D124" s="16"/>
      <c r="E124" s="16"/>
      <c r="F124" s="16"/>
      <c r="G124" s="16"/>
      <c r="H124" s="16"/>
      <c r="I124" s="16"/>
      <c r="J124" s="16"/>
      <c r="K124" s="16"/>
      <c r="L124" s="16"/>
      <c r="M124" s="16"/>
      <c r="N124" s="16"/>
      <c r="O124" s="16"/>
      <c r="P124" s="16"/>
    </row>
    <row r="125" spans="1:16" x14ac:dyDescent="0.2">
      <c r="A125" s="1" t="s">
        <v>14</v>
      </c>
      <c r="B125" s="16"/>
      <c r="C125" s="289">
        <f>'Kops c'!C36:H36</f>
        <v>0</v>
      </c>
      <c r="D125" s="289"/>
      <c r="E125" s="289"/>
      <c r="F125" s="289"/>
      <c r="G125" s="289"/>
      <c r="H125" s="289"/>
      <c r="I125" s="16"/>
      <c r="J125" s="16"/>
      <c r="K125" s="16"/>
      <c r="L125" s="16"/>
      <c r="M125" s="16"/>
      <c r="N125" s="16"/>
      <c r="O125" s="16"/>
      <c r="P125" s="16"/>
    </row>
    <row r="126" spans="1:16" x14ac:dyDescent="0.2">
      <c r="A126" s="16"/>
      <c r="B126" s="16"/>
      <c r="C126" s="215" t="s">
        <v>15</v>
      </c>
      <c r="D126" s="215"/>
      <c r="E126" s="215"/>
      <c r="F126" s="215"/>
      <c r="G126" s="215"/>
      <c r="H126" s="215"/>
      <c r="I126" s="16"/>
      <c r="J126" s="16"/>
      <c r="K126" s="16"/>
      <c r="L126" s="16"/>
      <c r="M126" s="16"/>
      <c r="N126" s="16"/>
      <c r="O126" s="16"/>
      <c r="P126" s="16"/>
    </row>
    <row r="127" spans="1:16" x14ac:dyDescent="0.2">
      <c r="A127" s="16"/>
      <c r="B127" s="16"/>
      <c r="C127" s="16"/>
      <c r="D127" s="16"/>
      <c r="E127" s="16"/>
      <c r="F127" s="16"/>
      <c r="G127" s="16"/>
      <c r="H127" s="16"/>
      <c r="I127" s="16"/>
      <c r="J127" s="16"/>
      <c r="K127" s="16"/>
      <c r="L127" s="16"/>
      <c r="M127" s="16"/>
      <c r="N127" s="16"/>
      <c r="O127" s="16"/>
      <c r="P127" s="16"/>
    </row>
    <row r="128" spans="1:16" x14ac:dyDescent="0.2">
      <c r="A128" s="237" t="str">
        <f>'Kops n'!A39:D39</f>
        <v>Tāme sastādīta 2023. gada __. __________</v>
      </c>
      <c r="B128" s="238"/>
      <c r="C128" s="238"/>
      <c r="D128" s="238"/>
      <c r="E128" s="16"/>
      <c r="F128" s="16"/>
      <c r="G128" s="16"/>
      <c r="H128" s="16"/>
      <c r="I128" s="16"/>
      <c r="J128" s="16"/>
      <c r="K128" s="16"/>
      <c r="L128" s="16"/>
      <c r="M128" s="16"/>
      <c r="N128" s="16"/>
      <c r="O128" s="16"/>
      <c r="P128" s="16"/>
    </row>
    <row r="129" spans="1:16" x14ac:dyDescent="0.2">
      <c r="A129" s="16"/>
      <c r="B129" s="16"/>
      <c r="C129" s="16"/>
      <c r="D129" s="16"/>
      <c r="E129" s="16"/>
      <c r="F129" s="16"/>
      <c r="G129" s="16"/>
      <c r="H129" s="16"/>
      <c r="I129" s="16"/>
      <c r="J129" s="16"/>
      <c r="K129" s="16"/>
      <c r="L129" s="16"/>
      <c r="M129" s="16"/>
      <c r="N129" s="16"/>
      <c r="O129" s="16"/>
      <c r="P129" s="16"/>
    </row>
    <row r="130" spans="1:16" x14ac:dyDescent="0.2">
      <c r="A130" s="1" t="s">
        <v>41</v>
      </c>
      <c r="B130" s="16"/>
      <c r="C130" s="289">
        <f>'Kops c'!C41:H41</f>
        <v>0</v>
      </c>
      <c r="D130" s="289"/>
      <c r="E130" s="289"/>
      <c r="F130" s="289"/>
      <c r="G130" s="289"/>
      <c r="H130" s="289"/>
      <c r="I130" s="16"/>
      <c r="J130" s="16"/>
      <c r="K130" s="16"/>
      <c r="L130" s="16"/>
      <c r="M130" s="16"/>
      <c r="N130" s="16"/>
      <c r="O130" s="16"/>
      <c r="P130" s="16"/>
    </row>
    <row r="131" spans="1:16" x14ac:dyDescent="0.2">
      <c r="A131" s="16"/>
      <c r="B131" s="16"/>
      <c r="C131" s="215" t="s">
        <v>15</v>
      </c>
      <c r="D131" s="215"/>
      <c r="E131" s="215"/>
      <c r="F131" s="215"/>
      <c r="G131" s="215"/>
      <c r="H131" s="215"/>
      <c r="I131" s="16"/>
      <c r="J131" s="16"/>
      <c r="K131" s="16"/>
      <c r="L131" s="16"/>
      <c r="M131" s="16"/>
      <c r="N131" s="16"/>
      <c r="O131" s="16"/>
      <c r="P131" s="16"/>
    </row>
    <row r="132" spans="1:16" x14ac:dyDescent="0.2">
      <c r="A132" s="16"/>
      <c r="B132" s="16"/>
      <c r="C132" s="16"/>
      <c r="D132" s="16"/>
      <c r="E132" s="16"/>
      <c r="F132" s="16"/>
      <c r="G132" s="16"/>
      <c r="H132" s="16"/>
      <c r="I132" s="16"/>
      <c r="J132" s="16"/>
      <c r="K132" s="16"/>
      <c r="L132" s="16"/>
      <c r="M132" s="16"/>
      <c r="N132" s="16"/>
      <c r="O132" s="16"/>
      <c r="P132" s="16"/>
    </row>
    <row r="133" spans="1:16" x14ac:dyDescent="0.2">
      <c r="A133" s="78" t="s">
        <v>16</v>
      </c>
      <c r="B133" s="42"/>
      <c r="C133" s="84">
        <f>'Kops c'!C44</f>
        <v>0</v>
      </c>
      <c r="D133" s="42"/>
      <c r="E133" s="16"/>
      <c r="F133" s="16"/>
      <c r="G133" s="16"/>
      <c r="H133" s="16"/>
      <c r="I133" s="16"/>
      <c r="J133" s="16"/>
      <c r="K133" s="16"/>
      <c r="L133" s="16"/>
      <c r="M133" s="16"/>
      <c r="N133" s="16"/>
      <c r="O133" s="16"/>
      <c r="P133" s="16"/>
    </row>
    <row r="134" spans="1:16" x14ac:dyDescent="0.2">
      <c r="A134" s="16"/>
      <c r="B134" s="16"/>
      <c r="C134" s="16"/>
      <c r="D134" s="16"/>
      <c r="E134" s="16"/>
      <c r="F134" s="16"/>
      <c r="G134" s="16"/>
      <c r="H134" s="16"/>
      <c r="I134" s="16"/>
      <c r="J134" s="16"/>
      <c r="K134" s="16"/>
      <c r="L134" s="16"/>
      <c r="M134" s="16"/>
      <c r="N134" s="16"/>
      <c r="O134" s="16"/>
      <c r="P13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31:H131"/>
    <mergeCell ref="L12:P12"/>
    <mergeCell ref="A122:K122"/>
    <mergeCell ref="C125:H125"/>
    <mergeCell ref="C126:H126"/>
    <mergeCell ref="A128:D128"/>
    <mergeCell ref="C130:H130"/>
  </mergeCells>
  <conditionalFormatting sqref="A122:K122">
    <cfRule type="containsText" dxfId="5" priority="3" operator="containsText" text="Tiešās izmaksas kopā, t. sk. darba devēja sociālais nodoklis __.__% ">
      <formula>NOT(ISERROR(SEARCH("Tiešās izmaksas kopā, t. sk. darba devēja sociālais nodoklis __.__% ",A122)))</formula>
    </cfRule>
  </conditionalFormatting>
  <conditionalFormatting sqref="A14:P121">
    <cfRule type="cellIs" dxfId="4" priority="1" operator="equal">
      <formula>0</formula>
    </cfRule>
  </conditionalFormatting>
  <conditionalFormatting sqref="C2:I2 D5:L8 N9:O9 L122:P122 C125:H125 C130:H130 C133">
    <cfRule type="cellIs" dxfId="3" priority="2" operator="equal">
      <formula>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240D-92EA-4E4D-81DD-ED17C9235337}">
  <sheetPr codeName="Sheet42">
    <tabColor rgb="FFFF0000"/>
  </sheetPr>
  <dimension ref="A1:P37"/>
  <sheetViews>
    <sheetView topLeftCell="A11" workbookViewId="0">
      <selection activeCell="A25" sqref="A25:XFD100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44</v>
      </c>
      <c r="D1" s="80">
        <f>'12a+c+n'!D1</f>
        <v>12</v>
      </c>
      <c r="E1" s="22"/>
      <c r="F1" s="22"/>
      <c r="G1" s="22"/>
      <c r="H1" s="22"/>
      <c r="I1" s="22"/>
      <c r="J1" s="22"/>
      <c r="N1" s="26"/>
      <c r="O1" s="27"/>
      <c r="P1" s="28"/>
    </row>
    <row r="2" spans="1:16" x14ac:dyDescent="0.2">
      <c r="A2" s="29"/>
      <c r="B2" s="29"/>
      <c r="C2" s="301" t="str">
        <f>'12a+c+n'!C2:I2</f>
        <v>Iekšējais ūdensvads, kanalizācija un to aprīkojums</v>
      </c>
      <c r="D2" s="301"/>
      <c r="E2" s="301"/>
      <c r="F2" s="301"/>
      <c r="G2" s="301"/>
      <c r="H2" s="301"/>
      <c r="I2" s="301"/>
      <c r="J2" s="29"/>
    </row>
    <row r="3" spans="1:16" x14ac:dyDescent="0.2">
      <c r="A3" s="30"/>
      <c r="B3" s="30"/>
      <c r="C3" s="258" t="s">
        <v>21</v>
      </c>
      <c r="D3" s="258"/>
      <c r="E3" s="258"/>
      <c r="F3" s="258"/>
      <c r="G3" s="258"/>
      <c r="H3" s="258"/>
      <c r="I3" s="258"/>
      <c r="J3" s="30"/>
    </row>
    <row r="4" spans="1:16" x14ac:dyDescent="0.2">
      <c r="A4" s="30"/>
      <c r="B4" s="30"/>
      <c r="C4" s="302" t="s">
        <v>19</v>
      </c>
      <c r="D4" s="302"/>
      <c r="E4" s="302"/>
      <c r="F4" s="302"/>
      <c r="G4" s="302"/>
      <c r="H4" s="302"/>
      <c r="I4" s="302"/>
      <c r="J4" s="30"/>
    </row>
    <row r="5" spans="1:16" ht="15" customHeight="1" x14ac:dyDescent="0.2">
      <c r="A5" s="22"/>
      <c r="B5" s="22"/>
      <c r="C5" s="27" t="s">
        <v>5</v>
      </c>
      <c r="D5" s="297" t="str">
        <f>'Kops a+c+n'!D6</f>
        <v>Daudzīvokļu dzīvojamā ēka</v>
      </c>
      <c r="E5" s="297"/>
      <c r="F5" s="297"/>
      <c r="G5" s="297"/>
      <c r="H5" s="297"/>
      <c r="I5" s="297"/>
      <c r="J5" s="297"/>
      <c r="K5" s="297"/>
      <c r="L5" s="297"/>
      <c r="M5" s="16"/>
      <c r="N5" s="16"/>
      <c r="O5" s="16"/>
      <c r="P5" s="16"/>
    </row>
    <row r="6" spans="1:16" x14ac:dyDescent="0.2">
      <c r="A6" s="22"/>
      <c r="B6" s="22"/>
      <c r="C6" s="27" t="s">
        <v>6</v>
      </c>
      <c r="D6" s="297" t="str">
        <f>'Kops a+c+n'!D7</f>
        <v>Daudzdzīvokļu dzīvojamās ēkas energoefektivitātes paaugstināšana</v>
      </c>
      <c r="E6" s="297"/>
      <c r="F6" s="297"/>
      <c r="G6" s="297"/>
      <c r="H6" s="297"/>
      <c r="I6" s="297"/>
      <c r="J6" s="297"/>
      <c r="K6" s="297"/>
      <c r="L6" s="297"/>
      <c r="M6" s="16"/>
      <c r="N6" s="16"/>
      <c r="O6" s="16"/>
      <c r="P6" s="16"/>
    </row>
    <row r="7" spans="1:16" x14ac:dyDescent="0.2">
      <c r="A7" s="22"/>
      <c r="B7" s="22"/>
      <c r="C7" s="27" t="s">
        <v>7</v>
      </c>
      <c r="D7" s="297" t="str">
        <f>'Kops a+c+n'!D8</f>
        <v>Gaismas iela 5, Stūnīši, Olaines pag., Olaines nov., LV-2127</v>
      </c>
      <c r="E7" s="297"/>
      <c r="F7" s="297"/>
      <c r="G7" s="297"/>
      <c r="H7" s="297"/>
      <c r="I7" s="297"/>
      <c r="J7" s="297"/>
      <c r="K7" s="297"/>
      <c r="L7" s="297"/>
      <c r="M7" s="16"/>
      <c r="N7" s="16"/>
      <c r="O7" s="16"/>
      <c r="P7" s="16"/>
    </row>
    <row r="8" spans="1:16" x14ac:dyDescent="0.2">
      <c r="A8" s="22"/>
      <c r="B8" s="22"/>
      <c r="C8" s="4" t="s">
        <v>24</v>
      </c>
      <c r="D8" s="297" t="str">
        <f>'Kops a+c+n'!D9</f>
        <v>Iepirkums Nr. AS OŪS 2023/12_E</v>
      </c>
      <c r="E8" s="297"/>
      <c r="F8" s="297"/>
      <c r="G8" s="297"/>
      <c r="H8" s="297"/>
      <c r="I8" s="297"/>
      <c r="J8" s="297"/>
      <c r="K8" s="297"/>
      <c r="L8" s="297"/>
      <c r="M8" s="16"/>
      <c r="N8" s="16"/>
      <c r="O8" s="16"/>
      <c r="P8" s="16"/>
    </row>
    <row r="9" spans="1:16" ht="11.25" customHeight="1" x14ac:dyDescent="0.2">
      <c r="A9" s="298" t="str">
        <f>'12a+c+n'!A9</f>
        <v>Tāme sastādīta  2023. gada tirgus cenās, pamatojoties uz UK daļas rasējumiem</v>
      </c>
      <c r="B9" s="298"/>
      <c r="C9" s="298"/>
      <c r="D9" s="298"/>
      <c r="E9" s="298"/>
      <c r="F9" s="298"/>
      <c r="G9" s="31"/>
      <c r="H9" s="31"/>
      <c r="I9" s="31"/>
      <c r="J9" s="299" t="s">
        <v>45</v>
      </c>
      <c r="K9" s="299"/>
      <c r="L9" s="299"/>
      <c r="M9" s="299"/>
      <c r="N9" s="300">
        <f>P25</f>
        <v>0</v>
      </c>
      <c r="O9" s="300"/>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2023. gada __. 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70" t="s">
        <v>27</v>
      </c>
      <c r="B12" s="290" t="s">
        <v>48</v>
      </c>
      <c r="C12" s="284" t="s">
        <v>49</v>
      </c>
      <c r="D12" s="293" t="s">
        <v>50</v>
      </c>
      <c r="E12" s="295" t="s">
        <v>51</v>
      </c>
      <c r="F12" s="283" t="s">
        <v>52</v>
      </c>
      <c r="G12" s="284"/>
      <c r="H12" s="284"/>
      <c r="I12" s="284"/>
      <c r="J12" s="284"/>
      <c r="K12" s="285"/>
      <c r="L12" s="303" t="s">
        <v>53</v>
      </c>
      <c r="M12" s="284"/>
      <c r="N12" s="284"/>
      <c r="O12" s="284"/>
      <c r="P12" s="285"/>
    </row>
    <row r="13" spans="1:16" ht="126.75" customHeight="1" thickBot="1" x14ac:dyDescent="0.25">
      <c r="A13" s="271"/>
      <c r="B13" s="291"/>
      <c r="C13" s="292"/>
      <c r="D13" s="294"/>
      <c r="E13" s="296"/>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izmaksas",IF('12a+c+n'!$Q14="N",'12a+c+n'!B14,0))</f>
        <v>0</v>
      </c>
      <c r="C14" s="23">
        <f>IF($C$4="Neattiecināmās izmaksas",IF('12a+c+n'!$Q14="N",'12a+c+n'!C14,0))</f>
        <v>0</v>
      </c>
      <c r="D14" s="23">
        <f>IF($C$4="Neattiecināmās izmaksas",IF('12a+c+n'!$Q14="N",'12a+c+n'!D14,0))</f>
        <v>0</v>
      </c>
      <c r="E14" s="45"/>
      <c r="F14" s="63"/>
      <c r="G14" s="114"/>
      <c r="H14" s="114">
        <f>IF($C$4="Neattiecināmās izmaksas",IF('12a+c+n'!$Q14="N",'12a+c+n'!H14,0))</f>
        <v>0</v>
      </c>
      <c r="I14" s="114"/>
      <c r="J14" s="114"/>
      <c r="K14" s="115">
        <f>IF($C$4="Neattiecināmās izmaksas",IF('12a+c+n'!$Q14="N",'12a+c+n'!K14,0))</f>
        <v>0</v>
      </c>
      <c r="L14" s="81">
        <f>IF($C$4="Neattiecināmās izmaksas",IF('12a+c+n'!$Q14="N",'12a+c+n'!L14,0))</f>
        <v>0</v>
      </c>
      <c r="M14" s="114">
        <f>IF($C$4="Neattiecināmās izmaksas",IF('12a+c+n'!$Q14="N",'12a+c+n'!M14,0))</f>
        <v>0</v>
      </c>
      <c r="N14" s="114">
        <f>IF($C$4="Neattiecināmās izmaksas",IF('12a+c+n'!$Q14="N",'12a+c+n'!N14,0))</f>
        <v>0</v>
      </c>
      <c r="O14" s="114">
        <f>IF($C$4="Neattiecināmās izmaksas",IF('12a+c+n'!$Q14="N",'12a+c+n'!O14,0))</f>
        <v>0</v>
      </c>
      <c r="P14" s="115">
        <f>IF($C$4="Neattiecināmās izmaksas",IF('12a+c+n'!$Q14="N",'12a+c+n'!P14,0))</f>
        <v>0</v>
      </c>
    </row>
    <row r="15" spans="1:16" x14ac:dyDescent="0.2">
      <c r="A15" s="51">
        <f>IF(P15=0,0,IF(COUNTBLANK(P15)=1,0,COUNTA($P$14:P15)))</f>
        <v>0</v>
      </c>
      <c r="B15" s="24">
        <f>IF($C$4="Neattiecināmās izmaksas",IF('12a+c+n'!$Q15="N",'12a+c+n'!B15,0))</f>
        <v>0</v>
      </c>
      <c r="C15" s="24">
        <f>IF($C$4="Neattiecināmās izmaksas",IF('12a+c+n'!$Q15="N",'12a+c+n'!C15,0))</f>
        <v>0</v>
      </c>
      <c r="D15" s="24">
        <f>IF($C$4="Neattiecināmās izmaksas",IF('12a+c+n'!$Q15="N",'12a+c+n'!D15,0))</f>
        <v>0</v>
      </c>
      <c r="E15" s="46"/>
      <c r="F15" s="65"/>
      <c r="G15" s="116"/>
      <c r="H15" s="116">
        <f>IF($C$4="Neattiecināmās izmaksas",IF('12a+c+n'!$Q15="N",'12a+c+n'!H15,0))</f>
        <v>0</v>
      </c>
      <c r="I15" s="116"/>
      <c r="J15" s="116"/>
      <c r="K15" s="117">
        <f>IF($C$4="Neattiecināmās izmaksas",IF('12a+c+n'!$Q15="N",'12a+c+n'!K15,0))</f>
        <v>0</v>
      </c>
      <c r="L15" s="82">
        <f>IF($C$4="Neattiecināmās izmaksas",IF('12a+c+n'!$Q15="N",'12a+c+n'!L15,0))</f>
        <v>0</v>
      </c>
      <c r="M15" s="116">
        <f>IF($C$4="Neattiecināmās izmaksas",IF('12a+c+n'!$Q15="N",'12a+c+n'!M15,0))</f>
        <v>0</v>
      </c>
      <c r="N15" s="116">
        <f>IF($C$4="Neattiecināmās izmaksas",IF('12a+c+n'!$Q15="N",'12a+c+n'!N15,0))</f>
        <v>0</v>
      </c>
      <c r="O15" s="116">
        <f>IF($C$4="Neattiecināmās izmaksas",IF('12a+c+n'!$Q15="N",'12a+c+n'!O15,0))</f>
        <v>0</v>
      </c>
      <c r="P15" s="117">
        <f>IF($C$4="Neattiecināmās izmaksas",IF('12a+c+n'!$Q15="N",'12a+c+n'!P15,0))</f>
        <v>0</v>
      </c>
    </row>
    <row r="16" spans="1:16" x14ac:dyDescent="0.2">
      <c r="A16" s="51">
        <f>IF(P16=0,0,IF(COUNTBLANK(P16)=1,0,COUNTA($P$14:P16)))</f>
        <v>0</v>
      </c>
      <c r="B16" s="24">
        <f>IF($C$4="Neattiecināmās izmaksas",IF('12a+c+n'!$Q16="N",'12a+c+n'!B16,0))</f>
        <v>0</v>
      </c>
      <c r="C16" s="24">
        <f>IF($C$4="Neattiecināmās izmaksas",IF('12a+c+n'!$Q16="N",'12a+c+n'!C16,0))</f>
        <v>0</v>
      </c>
      <c r="D16" s="24">
        <f>IF($C$4="Neattiecināmās izmaksas",IF('12a+c+n'!$Q16="N",'12a+c+n'!D16,0))</f>
        <v>0</v>
      </c>
      <c r="E16" s="46"/>
      <c r="F16" s="65"/>
      <c r="G16" s="116"/>
      <c r="H16" s="116">
        <f>IF($C$4="Neattiecināmās izmaksas",IF('12a+c+n'!$Q16="N",'12a+c+n'!H16,0))</f>
        <v>0</v>
      </c>
      <c r="I16" s="116"/>
      <c r="J16" s="116"/>
      <c r="K16" s="117">
        <f>IF($C$4="Neattiecināmās izmaksas",IF('12a+c+n'!$Q16="N",'12a+c+n'!K16,0))</f>
        <v>0</v>
      </c>
      <c r="L16" s="82">
        <f>IF($C$4="Neattiecināmās izmaksas",IF('12a+c+n'!$Q16="N",'12a+c+n'!L16,0))</f>
        <v>0</v>
      </c>
      <c r="M16" s="116">
        <f>IF($C$4="Neattiecināmās izmaksas",IF('12a+c+n'!$Q16="N",'12a+c+n'!M16,0))</f>
        <v>0</v>
      </c>
      <c r="N16" s="116">
        <f>IF($C$4="Neattiecināmās izmaksas",IF('12a+c+n'!$Q16="N",'12a+c+n'!N16,0))</f>
        <v>0</v>
      </c>
      <c r="O16" s="116">
        <f>IF($C$4="Neattiecināmās izmaksas",IF('12a+c+n'!$Q16="N",'12a+c+n'!O16,0))</f>
        <v>0</v>
      </c>
      <c r="P16" s="117">
        <f>IF($C$4="Neattiecināmās izmaksas",IF('12a+c+n'!$Q16="N",'12a+c+n'!P16,0))</f>
        <v>0</v>
      </c>
    </row>
    <row r="17" spans="1:16" x14ac:dyDescent="0.2">
      <c r="A17" s="51">
        <f>IF(P17=0,0,IF(COUNTBLANK(P17)=1,0,COUNTA($P$14:P17)))</f>
        <v>0</v>
      </c>
      <c r="B17" s="24">
        <f>IF($C$4="Neattiecināmās izmaksas",IF('12a+c+n'!$Q17="N",'12a+c+n'!B17,0))</f>
        <v>0</v>
      </c>
      <c r="C17" s="24">
        <f>IF($C$4="Neattiecināmās izmaksas",IF('12a+c+n'!$Q17="N",'12a+c+n'!C17,0))</f>
        <v>0</v>
      </c>
      <c r="D17" s="24">
        <f>IF($C$4="Neattiecināmās izmaksas",IF('12a+c+n'!$Q17="N",'12a+c+n'!D17,0))</f>
        <v>0</v>
      </c>
      <c r="E17" s="46"/>
      <c r="F17" s="65"/>
      <c r="G17" s="116"/>
      <c r="H17" s="116">
        <f>IF($C$4="Neattiecināmās izmaksas",IF('12a+c+n'!$Q17="N",'12a+c+n'!H17,0))</f>
        <v>0</v>
      </c>
      <c r="I17" s="116"/>
      <c r="J17" s="116"/>
      <c r="K17" s="117">
        <f>IF($C$4="Neattiecināmās izmaksas",IF('12a+c+n'!$Q17="N",'12a+c+n'!K17,0))</f>
        <v>0</v>
      </c>
      <c r="L17" s="82">
        <f>IF($C$4="Neattiecināmās izmaksas",IF('12a+c+n'!$Q17="N",'12a+c+n'!L17,0))</f>
        <v>0</v>
      </c>
      <c r="M17" s="116">
        <f>IF($C$4="Neattiecināmās izmaksas",IF('12a+c+n'!$Q17="N",'12a+c+n'!M17,0))</f>
        <v>0</v>
      </c>
      <c r="N17" s="116">
        <f>IF($C$4="Neattiecināmās izmaksas",IF('12a+c+n'!$Q17="N",'12a+c+n'!N17,0))</f>
        <v>0</v>
      </c>
      <c r="O17" s="116">
        <f>IF($C$4="Neattiecināmās izmaksas",IF('12a+c+n'!$Q17="N",'12a+c+n'!O17,0))</f>
        <v>0</v>
      </c>
      <c r="P17" s="117">
        <f>IF($C$4="Neattiecināmās izmaksas",IF('12a+c+n'!$Q17="N",'12a+c+n'!P17,0))</f>
        <v>0</v>
      </c>
    </row>
    <row r="18" spans="1:16" x14ac:dyDescent="0.2">
      <c r="A18" s="51">
        <f>IF(P18=0,0,IF(COUNTBLANK(P18)=1,0,COUNTA($P$14:P18)))</f>
        <v>0</v>
      </c>
      <c r="B18" s="24">
        <f>IF($C$4="Neattiecināmās izmaksas",IF('12a+c+n'!$Q18="N",'12a+c+n'!B18,0))</f>
        <v>0</v>
      </c>
      <c r="C18" s="24">
        <f>IF($C$4="Neattiecināmās izmaksas",IF('12a+c+n'!$Q18="N",'12a+c+n'!C18,0))</f>
        <v>0</v>
      </c>
      <c r="D18" s="24">
        <f>IF($C$4="Neattiecināmās izmaksas",IF('12a+c+n'!$Q18="N",'12a+c+n'!D18,0))</f>
        <v>0</v>
      </c>
      <c r="E18" s="46"/>
      <c r="F18" s="65"/>
      <c r="G18" s="116"/>
      <c r="H18" s="116">
        <f>IF($C$4="Neattiecināmās izmaksas",IF('12a+c+n'!$Q18="N",'12a+c+n'!H18,0))</f>
        <v>0</v>
      </c>
      <c r="I18" s="116"/>
      <c r="J18" s="116"/>
      <c r="K18" s="117">
        <f>IF($C$4="Neattiecināmās izmaksas",IF('12a+c+n'!$Q18="N",'12a+c+n'!K18,0))</f>
        <v>0</v>
      </c>
      <c r="L18" s="82">
        <f>IF($C$4="Neattiecināmās izmaksas",IF('12a+c+n'!$Q18="N",'12a+c+n'!L18,0))</f>
        <v>0</v>
      </c>
      <c r="M18" s="116">
        <f>IF($C$4="Neattiecināmās izmaksas",IF('12a+c+n'!$Q18="N",'12a+c+n'!M18,0))</f>
        <v>0</v>
      </c>
      <c r="N18" s="116">
        <f>IF($C$4="Neattiecināmās izmaksas",IF('12a+c+n'!$Q18="N",'12a+c+n'!N18,0))</f>
        <v>0</v>
      </c>
      <c r="O18" s="116">
        <f>IF($C$4="Neattiecināmās izmaksas",IF('12a+c+n'!$Q18="N",'12a+c+n'!O18,0))</f>
        <v>0</v>
      </c>
      <c r="P18" s="117">
        <f>IF($C$4="Neattiecināmās izmaksas",IF('12a+c+n'!$Q18="N",'12a+c+n'!P18,0))</f>
        <v>0</v>
      </c>
    </row>
    <row r="19" spans="1:16" x14ac:dyDescent="0.2">
      <c r="A19" s="51">
        <f>IF(P19=0,0,IF(COUNTBLANK(P19)=1,0,COUNTA($P$14:P19)))</f>
        <v>0</v>
      </c>
      <c r="B19" s="24">
        <f>IF($C$4="Neattiecināmās izmaksas",IF('12a+c+n'!$Q20="N",'12a+c+n'!B20,0))</f>
        <v>0</v>
      </c>
      <c r="C19" s="24">
        <f>IF($C$4="Neattiecināmās izmaksas",IF('12a+c+n'!$Q20="N",'12a+c+n'!C20,0))</f>
        <v>0</v>
      </c>
      <c r="D19" s="24">
        <f>IF($C$4="Neattiecināmās izmaksas",IF('12a+c+n'!$Q20="N",'12a+c+n'!D20,0))</f>
        <v>0</v>
      </c>
      <c r="E19" s="46"/>
      <c r="F19" s="65"/>
      <c r="G19" s="116"/>
      <c r="H19" s="116">
        <f>IF($C$4="Neattiecināmās izmaksas",IF('12a+c+n'!$Q20="N",'12a+c+n'!H20,0))</f>
        <v>0</v>
      </c>
      <c r="I19" s="116"/>
      <c r="J19" s="116"/>
      <c r="K19" s="117">
        <f>IF($C$4="Neattiecināmās izmaksas",IF('12a+c+n'!$Q20="N",'12a+c+n'!K20,0))</f>
        <v>0</v>
      </c>
      <c r="L19" s="82">
        <f>IF($C$4="Neattiecināmās izmaksas",IF('12a+c+n'!$Q20="N",'12a+c+n'!L20,0))</f>
        <v>0</v>
      </c>
      <c r="M19" s="116">
        <f>IF($C$4="Neattiecināmās izmaksas",IF('12a+c+n'!$Q20="N",'12a+c+n'!M20,0))</f>
        <v>0</v>
      </c>
      <c r="N19" s="116">
        <f>IF($C$4="Neattiecināmās izmaksas",IF('12a+c+n'!$Q20="N",'12a+c+n'!N20,0))</f>
        <v>0</v>
      </c>
      <c r="O19" s="116">
        <f>IF($C$4="Neattiecināmās izmaksas",IF('12a+c+n'!$Q20="N",'12a+c+n'!O20,0))</f>
        <v>0</v>
      </c>
      <c r="P19" s="117">
        <f>IF($C$4="Neattiecināmās izmaksas",IF('12a+c+n'!$Q20="N",'12a+c+n'!P20,0))</f>
        <v>0</v>
      </c>
    </row>
    <row r="20" spans="1:16" x14ac:dyDescent="0.2">
      <c r="A20" s="51">
        <f>IF(P20=0,0,IF(COUNTBLANK(P20)=1,0,COUNTA($P$14:P20)))</f>
        <v>0</v>
      </c>
      <c r="B20" s="24">
        <f>IF($C$4="Neattiecināmās izmaksas",IF('12a+c+n'!$Q21="N",'12a+c+n'!B21,0))</f>
        <v>0</v>
      </c>
      <c r="C20" s="24">
        <f>IF($C$4="Neattiecināmās izmaksas",IF('12a+c+n'!$Q21="N",'12a+c+n'!C21,0))</f>
        <v>0</v>
      </c>
      <c r="D20" s="24">
        <f>IF($C$4="Neattiecināmās izmaksas",IF('12a+c+n'!$Q21="N",'12a+c+n'!D21,0))</f>
        <v>0</v>
      </c>
      <c r="E20" s="46"/>
      <c r="F20" s="65"/>
      <c r="G20" s="116"/>
      <c r="H20" s="116">
        <f>IF($C$4="Neattiecināmās izmaksas",IF('12a+c+n'!$Q21="N",'12a+c+n'!H21,0))</f>
        <v>0</v>
      </c>
      <c r="I20" s="116"/>
      <c r="J20" s="116"/>
      <c r="K20" s="117">
        <f>IF($C$4="Neattiecināmās izmaksas",IF('12a+c+n'!$Q21="N",'12a+c+n'!K21,0))</f>
        <v>0</v>
      </c>
      <c r="L20" s="82">
        <f>IF($C$4="Neattiecināmās izmaksas",IF('12a+c+n'!$Q21="N",'12a+c+n'!L21,0))</f>
        <v>0</v>
      </c>
      <c r="M20" s="116">
        <f>IF($C$4="Neattiecināmās izmaksas",IF('12a+c+n'!$Q21="N",'12a+c+n'!M21,0))</f>
        <v>0</v>
      </c>
      <c r="N20" s="116">
        <f>IF($C$4="Neattiecināmās izmaksas",IF('12a+c+n'!$Q21="N",'12a+c+n'!N21,0))</f>
        <v>0</v>
      </c>
      <c r="O20" s="116">
        <f>IF($C$4="Neattiecināmās izmaksas",IF('12a+c+n'!$Q21="N",'12a+c+n'!O21,0))</f>
        <v>0</v>
      </c>
      <c r="P20" s="117">
        <f>IF($C$4="Neattiecināmās izmaksas",IF('12a+c+n'!$Q21="N",'12a+c+n'!P21,0))</f>
        <v>0</v>
      </c>
    </row>
    <row r="21" spans="1:16" x14ac:dyDescent="0.2">
      <c r="A21" s="51">
        <f>IF(P21=0,0,IF(COUNTBLANK(P21)=1,0,COUNTA($P$14:P21)))</f>
        <v>0</v>
      </c>
      <c r="B21" s="24">
        <f>IF($C$4="Neattiecināmās izmaksas",IF('12a+c+n'!$Q22="N",'12a+c+n'!B22,0))</f>
        <v>0</v>
      </c>
      <c r="C21" s="24">
        <f>IF($C$4="Neattiecināmās izmaksas",IF('12a+c+n'!$Q22="N",'12a+c+n'!C22,0))</f>
        <v>0</v>
      </c>
      <c r="D21" s="24">
        <f>IF($C$4="Neattiecināmās izmaksas",IF('12a+c+n'!$Q22="N",'12a+c+n'!D22,0))</f>
        <v>0</v>
      </c>
      <c r="E21" s="46"/>
      <c r="F21" s="65"/>
      <c r="G21" s="116"/>
      <c r="H21" s="116">
        <f>IF($C$4="Neattiecināmās izmaksas",IF('12a+c+n'!$Q22="N",'12a+c+n'!H22,0))</f>
        <v>0</v>
      </c>
      <c r="I21" s="116"/>
      <c r="J21" s="116"/>
      <c r="K21" s="117">
        <f>IF($C$4="Neattiecināmās izmaksas",IF('12a+c+n'!$Q22="N",'12a+c+n'!K22,0))</f>
        <v>0</v>
      </c>
      <c r="L21" s="82">
        <f>IF($C$4="Neattiecināmās izmaksas",IF('12a+c+n'!$Q22="N",'12a+c+n'!L22,0))</f>
        <v>0</v>
      </c>
      <c r="M21" s="116">
        <f>IF($C$4="Neattiecināmās izmaksas",IF('12a+c+n'!$Q22="N",'12a+c+n'!M22,0))</f>
        <v>0</v>
      </c>
      <c r="N21" s="116">
        <f>IF($C$4="Neattiecināmās izmaksas",IF('12a+c+n'!$Q22="N",'12a+c+n'!N22,0))</f>
        <v>0</v>
      </c>
      <c r="O21" s="116">
        <f>IF($C$4="Neattiecināmās izmaksas",IF('12a+c+n'!$Q22="N",'12a+c+n'!O22,0))</f>
        <v>0</v>
      </c>
      <c r="P21" s="117">
        <f>IF($C$4="Neattiecināmās izmaksas",IF('12a+c+n'!$Q22="N",'12a+c+n'!P22,0))</f>
        <v>0</v>
      </c>
    </row>
    <row r="22" spans="1:16" x14ac:dyDescent="0.2">
      <c r="A22" s="51">
        <f>IF(P22=0,0,IF(COUNTBLANK(P22)=1,0,COUNTA($P$14:P22)))</f>
        <v>0</v>
      </c>
      <c r="B22" s="24">
        <f>IF($C$4="Neattiecināmās izmaksas",IF('12a+c+n'!$Q23="N",'12a+c+n'!B23,0))</f>
        <v>0</v>
      </c>
      <c r="C22" s="24">
        <f>IF($C$4="Neattiecināmās izmaksas",IF('12a+c+n'!$Q23="N",'12a+c+n'!C23,0))</f>
        <v>0</v>
      </c>
      <c r="D22" s="24">
        <f>IF($C$4="Neattiecināmās izmaksas",IF('12a+c+n'!$Q23="N",'12a+c+n'!D23,0))</f>
        <v>0</v>
      </c>
      <c r="E22" s="46"/>
      <c r="F22" s="65"/>
      <c r="G22" s="116"/>
      <c r="H22" s="116">
        <f>IF($C$4="Neattiecināmās izmaksas",IF('12a+c+n'!$Q23="N",'12a+c+n'!H23,0))</f>
        <v>0</v>
      </c>
      <c r="I22" s="116"/>
      <c r="J22" s="116"/>
      <c r="K22" s="117">
        <f>IF($C$4="Neattiecināmās izmaksas",IF('12a+c+n'!$Q23="N",'12a+c+n'!K23,0))</f>
        <v>0</v>
      </c>
      <c r="L22" s="82">
        <f>IF($C$4="Neattiecināmās izmaksas",IF('12a+c+n'!$Q23="N",'12a+c+n'!L23,0))</f>
        <v>0</v>
      </c>
      <c r="M22" s="116">
        <f>IF($C$4="Neattiecināmās izmaksas",IF('12a+c+n'!$Q23="N",'12a+c+n'!M23,0))</f>
        <v>0</v>
      </c>
      <c r="N22" s="116">
        <f>IF($C$4="Neattiecināmās izmaksas",IF('12a+c+n'!$Q23="N",'12a+c+n'!N23,0))</f>
        <v>0</v>
      </c>
      <c r="O22" s="116">
        <f>IF($C$4="Neattiecināmās izmaksas",IF('12a+c+n'!$Q23="N",'12a+c+n'!O23,0))</f>
        <v>0</v>
      </c>
      <c r="P22" s="117">
        <f>IF($C$4="Neattiecināmās izmaksas",IF('12a+c+n'!$Q23="N",'12a+c+n'!P23,0))</f>
        <v>0</v>
      </c>
    </row>
    <row r="23" spans="1:16" x14ac:dyDescent="0.2">
      <c r="A23" s="51">
        <f>IF(P23=0,0,IF(COUNTBLANK(P23)=1,0,COUNTA($P$14:P23)))</f>
        <v>0</v>
      </c>
      <c r="B23" s="24">
        <f>IF($C$4="Neattiecināmās izmaksas",IF('12a+c+n'!$Q25="N",'12a+c+n'!B25,0))</f>
        <v>0</v>
      </c>
      <c r="C23" s="24">
        <f>IF($C$4="Neattiecināmās izmaksas",IF('12a+c+n'!$Q25="N",'12a+c+n'!C25,0))</f>
        <v>0</v>
      </c>
      <c r="D23" s="24">
        <f>IF($C$4="Neattiecināmās izmaksas",IF('12a+c+n'!$Q25="N",'12a+c+n'!D25,0))</f>
        <v>0</v>
      </c>
      <c r="E23" s="46"/>
      <c r="F23" s="65"/>
      <c r="G23" s="116"/>
      <c r="H23" s="116">
        <f>IF($C$4="Neattiecināmās izmaksas",IF('12a+c+n'!$Q25="N",'12a+c+n'!H25,0))</f>
        <v>0</v>
      </c>
      <c r="I23" s="116"/>
      <c r="J23" s="116"/>
      <c r="K23" s="117">
        <f>IF($C$4="Neattiecināmās izmaksas",IF('12a+c+n'!$Q25="N",'12a+c+n'!K25,0))</f>
        <v>0</v>
      </c>
      <c r="L23" s="82">
        <f>IF($C$4="Neattiecināmās izmaksas",IF('12a+c+n'!$Q25="N",'12a+c+n'!L25,0))</f>
        <v>0</v>
      </c>
      <c r="M23" s="116">
        <f>IF($C$4="Neattiecināmās izmaksas",IF('12a+c+n'!$Q25="N",'12a+c+n'!M25,0))</f>
        <v>0</v>
      </c>
      <c r="N23" s="116">
        <f>IF($C$4="Neattiecināmās izmaksas",IF('12a+c+n'!$Q25="N",'12a+c+n'!N25,0))</f>
        <v>0</v>
      </c>
      <c r="O23" s="116">
        <f>IF($C$4="Neattiecināmās izmaksas",IF('12a+c+n'!$Q25="N",'12a+c+n'!O25,0))</f>
        <v>0</v>
      </c>
      <c r="P23" s="117">
        <f>IF($C$4="Neattiecināmās izmaksas",IF('12a+c+n'!$Q25="N",'12a+c+n'!P25,0))</f>
        <v>0</v>
      </c>
    </row>
    <row r="24" spans="1:16" ht="12" thickBot="1" x14ac:dyDescent="0.25">
      <c r="A24" s="51">
        <f>IF(P24=0,0,IF(COUNTBLANK(P24)=1,0,COUNTA($P$14:P24)))</f>
        <v>0</v>
      </c>
      <c r="B24" s="24">
        <f>IF($C$4="Neattiecināmās izmaksas",IF('12a+c+n'!$Q26="N",'12a+c+n'!B26,0))</f>
        <v>0</v>
      </c>
      <c r="C24" s="24">
        <f>IF($C$4="Neattiecināmās izmaksas",IF('12a+c+n'!$Q26="N",'12a+c+n'!C26,0))</f>
        <v>0</v>
      </c>
      <c r="D24" s="24">
        <f>IF($C$4="Neattiecināmās izmaksas",IF('12a+c+n'!$Q26="N",'12a+c+n'!D26,0))</f>
        <v>0</v>
      </c>
      <c r="E24" s="46"/>
      <c r="F24" s="65"/>
      <c r="G24" s="116"/>
      <c r="H24" s="116">
        <f>IF($C$4="Neattiecināmās izmaksas",IF('12a+c+n'!$Q26="N",'12a+c+n'!H26,0))</f>
        <v>0</v>
      </c>
      <c r="I24" s="116"/>
      <c r="J24" s="116"/>
      <c r="K24" s="117">
        <f>IF($C$4="Neattiecināmās izmaksas",IF('12a+c+n'!$Q26="N",'12a+c+n'!K26,0))</f>
        <v>0</v>
      </c>
      <c r="L24" s="82">
        <f>IF($C$4="Neattiecināmās izmaksas",IF('12a+c+n'!$Q26="N",'12a+c+n'!L26,0))</f>
        <v>0</v>
      </c>
      <c r="M24" s="116">
        <f>IF($C$4="Neattiecināmās izmaksas",IF('12a+c+n'!$Q26="N",'12a+c+n'!M26,0))</f>
        <v>0</v>
      </c>
      <c r="N24" s="116">
        <f>IF($C$4="Neattiecināmās izmaksas",IF('12a+c+n'!$Q26="N",'12a+c+n'!N26,0))</f>
        <v>0</v>
      </c>
      <c r="O24" s="116">
        <f>IF($C$4="Neattiecināmās izmaksas",IF('12a+c+n'!$Q26="N",'12a+c+n'!O26,0))</f>
        <v>0</v>
      </c>
      <c r="P24" s="117">
        <f>IF($C$4="Neattiecināmās izmaksas",IF('12a+c+n'!$Q26="N",'12a+c+n'!P26,0))</f>
        <v>0</v>
      </c>
    </row>
    <row r="25" spans="1:16" ht="12" customHeight="1" thickBot="1" x14ac:dyDescent="0.25">
      <c r="A25" s="286" t="s">
        <v>62</v>
      </c>
      <c r="B25" s="287"/>
      <c r="C25" s="287"/>
      <c r="D25" s="287"/>
      <c r="E25" s="287"/>
      <c r="F25" s="287"/>
      <c r="G25" s="287"/>
      <c r="H25" s="287"/>
      <c r="I25" s="287"/>
      <c r="J25" s="287"/>
      <c r="K25" s="288"/>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89">
        <f>'Kops n'!C36:H36</f>
        <v>0</v>
      </c>
      <c r="D28" s="289"/>
      <c r="E28" s="289"/>
      <c r="F28" s="289"/>
      <c r="G28" s="289"/>
      <c r="H28" s="289"/>
      <c r="I28" s="16"/>
      <c r="J28" s="16"/>
      <c r="K28" s="16"/>
      <c r="L28" s="16"/>
      <c r="M28" s="16"/>
      <c r="N28" s="16"/>
      <c r="O28" s="16"/>
      <c r="P28" s="16"/>
    </row>
    <row r="29" spans="1:16" x14ac:dyDescent="0.2">
      <c r="A29" s="16"/>
      <c r="B29" s="16"/>
      <c r="C29" s="215" t="s">
        <v>15</v>
      </c>
      <c r="D29" s="215"/>
      <c r="E29" s="215"/>
      <c r="F29" s="215"/>
      <c r="G29" s="215"/>
      <c r="H29" s="215"/>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37" t="str">
        <f>'Kops n'!A39:D39</f>
        <v>Tāme sastādīta 2023. gada __. __________</v>
      </c>
      <c r="B31" s="238"/>
      <c r="C31" s="238"/>
      <c r="D31" s="238"/>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89">
        <f>'Kops n'!C41:H41</f>
        <v>0</v>
      </c>
      <c r="D33" s="289"/>
      <c r="E33" s="289"/>
      <c r="F33" s="289"/>
      <c r="G33" s="289"/>
      <c r="H33" s="289"/>
      <c r="I33" s="16"/>
      <c r="J33" s="16"/>
      <c r="K33" s="16"/>
      <c r="L33" s="16"/>
      <c r="M33" s="16"/>
      <c r="N33" s="16"/>
      <c r="O33" s="16"/>
      <c r="P33" s="16"/>
    </row>
    <row r="34" spans="1:16" x14ac:dyDescent="0.2">
      <c r="A34" s="16"/>
      <c r="B34" s="16"/>
      <c r="C34" s="215" t="s">
        <v>15</v>
      </c>
      <c r="D34" s="215"/>
      <c r="E34" s="215"/>
      <c r="F34" s="215"/>
      <c r="G34" s="215"/>
      <c r="H34" s="215"/>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4">
        <f>'Kops n'!C44</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2"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1" priority="1" operator="equal">
      <formula>0</formula>
    </cfRule>
  </conditionalFormatting>
  <conditionalFormatting sqref="C2:I2 D5:L8 N9:O9 L25:P25 C28:H28 C33:H33 C36">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56</vt:i4>
      </vt:variant>
    </vt:vector>
  </HeadingPairs>
  <TitlesOfParts>
    <vt:vector size="56"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lpstr>12a+c+n</vt:lpstr>
      <vt:lpstr>12a</vt:lpstr>
      <vt:lpstr>12c</vt:lpstr>
      <vt:lpstr>12n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Janis</dc:creator>
  <cp:keywords/>
  <dc:description/>
  <cp:lastModifiedBy>Ilze Bērziņa</cp:lastModifiedBy>
  <cp:revision/>
  <dcterms:created xsi:type="dcterms:W3CDTF">2019-03-11T11:42:22Z</dcterms:created>
  <dcterms:modified xsi:type="dcterms:W3CDTF">2023-11-03T09:04:04Z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