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Gaismas 4\programma 2023-2027\Iepirkums\"/>
    </mc:Choice>
  </mc:AlternateContent>
  <xr:revisionPtr revIDLastSave="0" documentId="13_ncr:1_{5BF90458-E1BB-4B3F-86A7-EB66229D6B8E}" xr6:coauthVersionLast="47" xr6:coauthVersionMax="47" xr10:uidLastSave="{00000000-0000-0000-0000-000000000000}"/>
  <bookViews>
    <workbookView xWindow="-120" yWindow="-120" windowWidth="29040" windowHeight="15990" tabRatio="924" activeTab="51"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39" l="1"/>
  <c r="C16" i="39"/>
  <c r="D16" i="39"/>
  <c r="G16" i="39"/>
  <c r="B17" i="39"/>
  <c r="C17" i="39"/>
  <c r="D17" i="39"/>
  <c r="G17" i="39"/>
  <c r="B18" i="39"/>
  <c r="C18" i="39"/>
  <c r="D18" i="39"/>
  <c r="G18" i="39"/>
  <c r="B19" i="39"/>
  <c r="C19" i="39"/>
  <c r="D19" i="39"/>
  <c r="G19" i="39"/>
  <c r="B20" i="39"/>
  <c r="C20" i="39"/>
  <c r="D20" i="39"/>
  <c r="G20" i="39"/>
  <c r="B21" i="39"/>
  <c r="C21" i="39"/>
  <c r="D21" i="39"/>
  <c r="G21" i="39"/>
  <c r="B22" i="39"/>
  <c r="C22" i="39"/>
  <c r="D22" i="39"/>
  <c r="G22" i="39"/>
  <c r="H22" i="39"/>
  <c r="K22" i="39"/>
  <c r="L22" i="39"/>
  <c r="M22" i="39"/>
  <c r="N22" i="39"/>
  <c r="O22" i="39"/>
  <c r="P22" i="39"/>
  <c r="A22" i="39" s="1"/>
  <c r="B23" i="39"/>
  <c r="C23" i="39"/>
  <c r="D23" i="39"/>
  <c r="G23" i="39"/>
  <c r="B24" i="39"/>
  <c r="C24" i="39"/>
  <c r="D24" i="39"/>
  <c r="G24" i="39"/>
  <c r="B25" i="39"/>
  <c r="C25" i="39"/>
  <c r="D25" i="39"/>
  <c r="G25" i="39"/>
  <c r="H25" i="39"/>
  <c r="K25" i="39"/>
  <c r="L25" i="39"/>
  <c r="M25" i="39"/>
  <c r="N25" i="39"/>
  <c r="O25" i="39"/>
  <c r="P25" i="39"/>
  <c r="A25" i="39" s="1"/>
  <c r="B26" i="39"/>
  <c r="C26" i="39"/>
  <c r="D26" i="39"/>
  <c r="G26" i="39"/>
  <c r="H26" i="39"/>
  <c r="K26" i="39"/>
  <c r="L26" i="39"/>
  <c r="M26" i="39"/>
  <c r="N26" i="39"/>
  <c r="O26" i="39"/>
  <c r="P26" i="39"/>
  <c r="A26" i="39" s="1"/>
  <c r="B27" i="39"/>
  <c r="C27" i="39"/>
  <c r="D27" i="39"/>
  <c r="G27" i="39"/>
  <c r="B28" i="39"/>
  <c r="C28" i="39"/>
  <c r="D28" i="39"/>
  <c r="G28" i="39"/>
  <c r="H28" i="39"/>
  <c r="K28" i="39"/>
  <c r="L28" i="39"/>
  <c r="M28" i="39"/>
  <c r="N28" i="39"/>
  <c r="O28" i="39"/>
  <c r="P28" i="39"/>
  <c r="A28" i="39" s="1"/>
  <c r="B29" i="39"/>
  <c r="C29" i="39"/>
  <c r="D29" i="39"/>
  <c r="G29" i="39"/>
  <c r="H29" i="39"/>
  <c r="K29" i="39"/>
  <c r="L29" i="39"/>
  <c r="M29" i="39"/>
  <c r="N29" i="39"/>
  <c r="O29" i="39"/>
  <c r="P29" i="39"/>
  <c r="A29" i="39" s="1"/>
  <c r="B30" i="39"/>
  <c r="C30" i="39"/>
  <c r="D30" i="39"/>
  <c r="G30" i="39"/>
  <c r="B31" i="39"/>
  <c r="C31" i="39"/>
  <c r="D31" i="39"/>
  <c r="G31" i="39"/>
  <c r="H31" i="39"/>
  <c r="K31" i="39"/>
  <c r="L31" i="39"/>
  <c r="M31" i="39"/>
  <c r="N31" i="39"/>
  <c r="O31" i="39"/>
  <c r="P31" i="39"/>
  <c r="A31" i="39" s="1"/>
  <c r="B32" i="39"/>
  <c r="C32" i="39"/>
  <c r="D32" i="39"/>
  <c r="G32" i="39"/>
  <c r="H32" i="39"/>
  <c r="K32" i="39"/>
  <c r="L32" i="39"/>
  <c r="M32" i="39"/>
  <c r="N32" i="39"/>
  <c r="O32" i="39"/>
  <c r="P32" i="39"/>
  <c r="A32" i="39" s="1"/>
  <c r="B33" i="39"/>
  <c r="C33" i="39"/>
  <c r="D33" i="39"/>
  <c r="G33" i="39"/>
  <c r="H33" i="39"/>
  <c r="K33" i="39"/>
  <c r="L33" i="39"/>
  <c r="M33" i="39"/>
  <c r="N33" i="39"/>
  <c r="O33" i="39"/>
  <c r="P33" i="39"/>
  <c r="A33" i="39" s="1"/>
  <c r="B34" i="39"/>
  <c r="C34" i="39"/>
  <c r="D34" i="39"/>
  <c r="G34" i="39"/>
  <c r="H34" i="39"/>
  <c r="K34" i="39"/>
  <c r="L34" i="39"/>
  <c r="M34" i="39"/>
  <c r="N34" i="39"/>
  <c r="O34" i="39"/>
  <c r="P34" i="39"/>
  <c r="A34" i="39" s="1"/>
  <c r="B17" i="99"/>
  <c r="C17" i="99"/>
  <c r="D17" i="99"/>
  <c r="B18" i="99"/>
  <c r="C18" i="99"/>
  <c r="D18" i="99"/>
  <c r="B19" i="99"/>
  <c r="C19" i="99"/>
  <c r="D19" i="99"/>
  <c r="B20" i="99"/>
  <c r="C20" i="99"/>
  <c r="D20" i="99"/>
  <c r="B21" i="99"/>
  <c r="C21" i="99"/>
  <c r="D21" i="99"/>
  <c r="B22" i="99"/>
  <c r="C22" i="99"/>
  <c r="D22" i="99"/>
  <c r="B23" i="99"/>
  <c r="C23" i="99"/>
  <c r="D23" i="99"/>
  <c r="B24" i="99"/>
  <c r="C24" i="99"/>
  <c r="D24" i="99"/>
  <c r="B25" i="99"/>
  <c r="C25" i="99"/>
  <c r="D25" i="99"/>
  <c r="B16" i="99"/>
  <c r="C16" i="99"/>
  <c r="D16" i="99"/>
  <c r="H16" i="99"/>
  <c r="K16" i="99"/>
  <c r="L16" i="99"/>
  <c r="M16" i="99"/>
  <c r="N16" i="99"/>
  <c r="O16" i="99"/>
  <c r="P16" i="99"/>
  <c r="A16" i="99" s="1"/>
  <c r="B15" i="99"/>
  <c r="C15" i="99"/>
  <c r="D15" i="99"/>
  <c r="B14" i="49"/>
  <c r="C14" i="49"/>
  <c r="D14" i="49"/>
  <c r="H14" i="49"/>
  <c r="K14" i="49"/>
  <c r="L14" i="49"/>
  <c r="M14" i="49"/>
  <c r="N14" i="49"/>
  <c r="O14" i="49"/>
  <c r="P14" i="49"/>
  <c r="A14" i="49" s="1"/>
  <c r="B15" i="49"/>
  <c r="C15" i="49"/>
  <c r="D15" i="49"/>
  <c r="B16" i="49"/>
  <c r="C16" i="49"/>
  <c r="D16" i="49"/>
  <c r="B17" i="49"/>
  <c r="C17" i="49"/>
  <c r="D17" i="49"/>
  <c r="H17" i="49"/>
  <c r="K17" i="49"/>
  <c r="L17" i="49"/>
  <c r="M17" i="49"/>
  <c r="N17" i="49"/>
  <c r="O17" i="49"/>
  <c r="P17" i="49"/>
  <c r="A17" i="49" s="1"/>
  <c r="B18" i="49"/>
  <c r="C18" i="49"/>
  <c r="D18" i="49"/>
  <c r="B19" i="49"/>
  <c r="C19" i="49"/>
  <c r="D19" i="49"/>
  <c r="O19" i="49"/>
  <c r="B20" i="49"/>
  <c r="C20" i="49"/>
  <c r="D20" i="49"/>
  <c r="H20" i="49"/>
  <c r="B15" i="102"/>
  <c r="C15" i="102"/>
  <c r="D15" i="102"/>
  <c r="B16" i="102"/>
  <c r="C16" i="102"/>
  <c r="D16" i="102"/>
  <c r="B17" i="102"/>
  <c r="C17" i="102"/>
  <c r="D17" i="102"/>
  <c r="B18" i="102"/>
  <c r="C18" i="102"/>
  <c r="D18" i="102"/>
  <c r="B19" i="102"/>
  <c r="C19" i="102"/>
  <c r="D19" i="102"/>
  <c r="B20" i="102"/>
  <c r="C20" i="102"/>
  <c r="D20" i="102"/>
  <c r="B21" i="102"/>
  <c r="C21" i="102"/>
  <c r="D21" i="102"/>
  <c r="H21" i="102"/>
  <c r="K21" i="102"/>
  <c r="L21" i="102"/>
  <c r="M21" i="102"/>
  <c r="N21" i="102"/>
  <c r="O21" i="102"/>
  <c r="P21" i="102"/>
  <c r="A21" i="102" s="1"/>
  <c r="B22" i="102"/>
  <c r="C22" i="102"/>
  <c r="D22" i="102"/>
  <c r="B23" i="102"/>
  <c r="C23" i="102"/>
  <c r="D23" i="102"/>
  <c r="B24" i="102"/>
  <c r="C24" i="102"/>
  <c r="D24" i="102"/>
  <c r="B25" i="102"/>
  <c r="C25" i="102"/>
  <c r="D25" i="102"/>
  <c r="B26" i="102"/>
  <c r="C26" i="102"/>
  <c r="D26" i="102"/>
  <c r="H26" i="102"/>
  <c r="K26" i="102"/>
  <c r="L26" i="102"/>
  <c r="M26" i="102"/>
  <c r="N26" i="102"/>
  <c r="O26" i="102"/>
  <c r="P26" i="102"/>
  <c r="A26" i="102" s="1"/>
  <c r="B27" i="102"/>
  <c r="C27" i="102"/>
  <c r="D27" i="102"/>
  <c r="B28" i="102"/>
  <c r="C28" i="102"/>
  <c r="D28" i="102"/>
  <c r="B29" i="102"/>
  <c r="C29" i="102"/>
  <c r="D29" i="102"/>
  <c r="B30" i="102"/>
  <c r="C30" i="102"/>
  <c r="D30" i="102"/>
  <c r="H30" i="102"/>
  <c r="K30" i="102"/>
  <c r="L30" i="102"/>
  <c r="M30" i="102"/>
  <c r="N30" i="102"/>
  <c r="O30" i="102"/>
  <c r="P30" i="102"/>
  <c r="A30" i="102" s="1"/>
  <c r="B31" i="102"/>
  <c r="C31" i="102"/>
  <c r="D31" i="102"/>
  <c r="B32" i="102"/>
  <c r="C32" i="102"/>
  <c r="D32" i="102"/>
  <c r="H32" i="102"/>
  <c r="K32" i="102"/>
  <c r="L32" i="102"/>
  <c r="M32" i="102"/>
  <c r="N32" i="102"/>
  <c r="O32" i="102"/>
  <c r="P32" i="102"/>
  <c r="A32" i="102" s="1"/>
  <c r="B33" i="102"/>
  <c r="C33" i="102"/>
  <c r="D33" i="102"/>
  <c r="D14" i="102"/>
  <c r="C14" i="102"/>
  <c r="B14" i="102"/>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H23" i="47"/>
  <c r="K23" i="47"/>
  <c r="L23" i="47"/>
  <c r="M23" i="47"/>
  <c r="N23" i="47"/>
  <c r="O23" i="47"/>
  <c r="P23" i="47"/>
  <c r="A23" i="47" s="1"/>
  <c r="B24" i="47"/>
  <c r="C24" i="47"/>
  <c r="D24" i="47"/>
  <c r="H24" i="47"/>
  <c r="K24" i="47"/>
  <c r="L24" i="47"/>
  <c r="M24" i="47"/>
  <c r="N24" i="47"/>
  <c r="O24" i="47"/>
  <c r="P24" i="47"/>
  <c r="A24" i="47" s="1"/>
  <c r="B25" i="47"/>
  <c r="C25" i="47"/>
  <c r="D25" i="47"/>
  <c r="B26" i="47"/>
  <c r="C26" i="47"/>
  <c r="D26" i="47"/>
  <c r="B27" i="47"/>
  <c r="C27" i="47"/>
  <c r="D27" i="47"/>
  <c r="H27" i="47"/>
  <c r="K27" i="47"/>
  <c r="L27" i="47"/>
  <c r="M27" i="47"/>
  <c r="N27" i="47"/>
  <c r="O27" i="47"/>
  <c r="P27" i="47"/>
  <c r="A27" i="47" s="1"/>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H40" i="47"/>
  <c r="K40" i="47"/>
  <c r="L40" i="47"/>
  <c r="M40" i="47"/>
  <c r="N40" i="47"/>
  <c r="O40" i="47"/>
  <c r="P40" i="47"/>
  <c r="A40" i="47" s="1"/>
  <c r="B41" i="47"/>
  <c r="C41" i="47"/>
  <c r="D41" i="47"/>
  <c r="B42" i="47"/>
  <c r="C42" i="47"/>
  <c r="D42" i="47"/>
  <c r="B43" i="47"/>
  <c r="C43" i="47"/>
  <c r="D43" i="47"/>
  <c r="H43" i="47"/>
  <c r="B15" i="39"/>
  <c r="C15" i="39"/>
  <c r="D15" i="39"/>
  <c r="G15" i="39"/>
  <c r="B14" i="100"/>
  <c r="C14" i="100"/>
  <c r="D14" i="100"/>
  <c r="G14" i="100"/>
  <c r="B15" i="100"/>
  <c r="C15" i="100"/>
  <c r="D15" i="100"/>
  <c r="G15" i="100"/>
  <c r="B16" i="100"/>
  <c r="C16" i="100"/>
  <c r="D16" i="100"/>
  <c r="G16" i="100"/>
  <c r="O23" i="50"/>
  <c r="O20" i="49" s="1"/>
  <c r="N23" i="50"/>
  <c r="N20" i="49" s="1"/>
  <c r="L23" i="50"/>
  <c r="L20" i="49" s="1"/>
  <c r="H23" i="50"/>
  <c r="M23" i="50" s="1"/>
  <c r="M20" i="49" s="1"/>
  <c r="O22" i="50"/>
  <c r="N22" i="50"/>
  <c r="N19" i="49" s="1"/>
  <c r="H22" i="50"/>
  <c r="M22" i="50" s="1"/>
  <c r="M19" i="49" s="1"/>
  <c r="L22" i="50"/>
  <c r="L19" i="49" s="1"/>
  <c r="O21" i="50"/>
  <c r="O18" i="49" s="1"/>
  <c r="N21" i="50"/>
  <c r="N18" i="49" s="1"/>
  <c r="L21" i="50"/>
  <c r="L18" i="49" s="1"/>
  <c r="H21" i="50"/>
  <c r="K21" i="50" s="1"/>
  <c r="K18" i="49" s="1"/>
  <c r="O20" i="50"/>
  <c r="N20" i="50"/>
  <c r="L20" i="50"/>
  <c r="H20" i="50"/>
  <c r="K20" i="50" s="1"/>
  <c r="O60" i="8"/>
  <c r="O43" i="47" s="1"/>
  <c r="N60" i="8"/>
  <c r="N43" i="47" s="1"/>
  <c r="L60" i="8"/>
  <c r="L43" i="47" s="1"/>
  <c r="H60" i="8"/>
  <c r="K60" i="8" s="1"/>
  <c r="K43" i="47" s="1"/>
  <c r="H19" i="49" l="1"/>
  <c r="H18" i="49"/>
  <c r="P23" i="50"/>
  <c r="P20" i="49" s="1"/>
  <c r="P22" i="50"/>
  <c r="P19" i="49" s="1"/>
  <c r="M21" i="50"/>
  <c r="K23" i="50"/>
  <c r="K20" i="49" s="1"/>
  <c r="K22" i="50"/>
  <c r="K19" i="49" s="1"/>
  <c r="M20" i="50"/>
  <c r="P20" i="50" s="1"/>
  <c r="M60" i="8"/>
  <c r="P21" i="50" l="1"/>
  <c r="P18" i="49" s="1"/>
  <c r="M18" i="49"/>
  <c r="P60" i="8"/>
  <c r="P43" i="47" s="1"/>
  <c r="M43" i="47"/>
  <c r="O32" i="44" l="1"/>
  <c r="O16" i="100" s="1"/>
  <c r="N32" i="44"/>
  <c r="N16" i="100" s="1"/>
  <c r="L32" i="44"/>
  <c r="L16" i="100" s="1"/>
  <c r="K32" i="44"/>
  <c r="K16" i="100" s="1"/>
  <c r="H32" i="44"/>
  <c r="O31" i="44"/>
  <c r="O15" i="100" s="1"/>
  <c r="N31" i="44"/>
  <c r="N15" i="100" s="1"/>
  <c r="L31" i="44"/>
  <c r="L15" i="100" s="1"/>
  <c r="H31" i="44"/>
  <c r="M31" i="44" l="1"/>
  <c r="H15" i="100"/>
  <c r="M32" i="44"/>
  <c r="H16" i="100"/>
  <c r="P31" i="44"/>
  <c r="P15" i="100" s="1"/>
  <c r="M15" i="100"/>
  <c r="P32" i="44"/>
  <c r="P16" i="100" s="1"/>
  <c r="M16" i="100"/>
  <c r="K31" i="44"/>
  <c r="K15" i="100" s="1"/>
  <c r="O30" i="44"/>
  <c r="O14" i="100" s="1"/>
  <c r="N30" i="44"/>
  <c r="N14" i="100" s="1"/>
  <c r="L30" i="44"/>
  <c r="L14" i="100" s="1"/>
  <c r="H30" i="44"/>
  <c r="M30" i="44" l="1"/>
  <c r="H14" i="100"/>
  <c r="P30" i="44"/>
  <c r="P14" i="100" s="1"/>
  <c r="M14" i="100"/>
  <c r="K30" i="44"/>
  <c r="K14" i="100" s="1"/>
  <c r="B16" i="107"/>
  <c r="C16" i="107"/>
  <c r="D16" i="107"/>
  <c r="B17" i="107"/>
  <c r="C17" i="107"/>
  <c r="D17" i="107"/>
  <c r="B18" i="107"/>
  <c r="C18" i="107"/>
  <c r="D18" i="107"/>
  <c r="B19" i="107"/>
  <c r="C19" i="107"/>
  <c r="D19" i="107"/>
  <c r="B20" i="107"/>
  <c r="C20" i="107"/>
  <c r="D20" i="107"/>
  <c r="B21" i="107"/>
  <c r="C21" i="107"/>
  <c r="D21" i="107"/>
  <c r="B22" i="107"/>
  <c r="C22" i="107"/>
  <c r="D22" i="107"/>
  <c r="B23" i="107"/>
  <c r="C23" i="107"/>
  <c r="D23" i="107"/>
  <c r="B24" i="107"/>
  <c r="C24" i="107"/>
  <c r="D24" i="107"/>
  <c r="B25" i="107"/>
  <c r="C25" i="107"/>
  <c r="D25" i="107"/>
  <c r="B26" i="107"/>
  <c r="C26" i="107"/>
  <c r="D26" i="107"/>
  <c r="B27" i="107"/>
  <c r="C27" i="107"/>
  <c r="D27" i="107"/>
  <c r="B28" i="107"/>
  <c r="C28" i="107"/>
  <c r="D28" i="107"/>
  <c r="B29" i="107"/>
  <c r="C29" i="107"/>
  <c r="D29" i="107"/>
  <c r="B30" i="107"/>
  <c r="C30" i="107"/>
  <c r="D30" i="107"/>
  <c r="B31" i="107"/>
  <c r="C31" i="107"/>
  <c r="D31" i="107"/>
  <c r="B32" i="107"/>
  <c r="C32" i="107"/>
  <c r="D32" i="107"/>
  <c r="B33" i="107"/>
  <c r="C33" i="107"/>
  <c r="D33" i="107"/>
  <c r="H33" i="107"/>
  <c r="K33" i="107"/>
  <c r="L33" i="107"/>
  <c r="M33" i="107"/>
  <c r="N33" i="107"/>
  <c r="O33" i="107"/>
  <c r="P33" i="107"/>
  <c r="A33" i="107" s="1"/>
  <c r="B34" i="107"/>
  <c r="C34" i="107"/>
  <c r="D34" i="107"/>
  <c r="B35" i="107"/>
  <c r="C35" i="107"/>
  <c r="D35" i="107"/>
  <c r="B36" i="107"/>
  <c r="C36" i="107"/>
  <c r="D36" i="107"/>
  <c r="B37" i="107"/>
  <c r="C37" i="107"/>
  <c r="D37" i="107"/>
  <c r="B38" i="107"/>
  <c r="C38" i="107"/>
  <c r="D38" i="107"/>
  <c r="B16" i="93"/>
  <c r="C16" i="93"/>
  <c r="D16" i="93"/>
  <c r="B17" i="93"/>
  <c r="C17" i="93"/>
  <c r="D17" i="93"/>
  <c r="B18" i="93"/>
  <c r="C18" i="93"/>
  <c r="D18" i="93"/>
  <c r="B19" i="93"/>
  <c r="C19" i="93"/>
  <c r="D19" i="93"/>
  <c r="B20" i="93"/>
  <c r="C20" i="93"/>
  <c r="D20" i="93"/>
  <c r="B21" i="93"/>
  <c r="C21" i="93"/>
  <c r="D21" i="93"/>
  <c r="B22" i="93"/>
  <c r="C22" i="93"/>
  <c r="D22" i="93"/>
  <c r="B23" i="93"/>
  <c r="C23" i="93"/>
  <c r="D23" i="93"/>
  <c r="B24" i="93"/>
  <c r="C24" i="93"/>
  <c r="D24" i="93"/>
  <c r="B25" i="93"/>
  <c r="C25" i="93"/>
  <c r="D25" i="93"/>
  <c r="B26" i="93"/>
  <c r="C26" i="93"/>
  <c r="D26" i="93"/>
  <c r="B27" i="93"/>
  <c r="C27" i="93"/>
  <c r="D27" i="93"/>
  <c r="B28" i="93"/>
  <c r="C28" i="93"/>
  <c r="D28" i="93"/>
  <c r="B29" i="93"/>
  <c r="C29" i="93"/>
  <c r="D29" i="93"/>
  <c r="B30" i="93"/>
  <c r="C30" i="93"/>
  <c r="D30" i="93"/>
  <c r="B31" i="93"/>
  <c r="C31" i="93"/>
  <c r="D31" i="93"/>
  <c r="B32" i="93"/>
  <c r="C32" i="93"/>
  <c r="D32" i="93"/>
  <c r="B33" i="93"/>
  <c r="C33" i="93"/>
  <c r="D33" i="93"/>
  <c r="B34" i="93"/>
  <c r="C34" i="93"/>
  <c r="D34" i="93"/>
  <c r="B35" i="93"/>
  <c r="C35" i="93"/>
  <c r="D35" i="93"/>
  <c r="B36" i="93"/>
  <c r="C36" i="93"/>
  <c r="D36" i="93"/>
  <c r="H36" i="93"/>
  <c r="K36" i="93"/>
  <c r="L36" i="93"/>
  <c r="M36" i="93"/>
  <c r="N36" i="93"/>
  <c r="O36" i="93"/>
  <c r="P36" i="93"/>
  <c r="A36" i="93" s="1"/>
  <c r="B37" i="93"/>
  <c r="C37" i="93"/>
  <c r="D37" i="93"/>
  <c r="B38" i="93"/>
  <c r="C38" i="93"/>
  <c r="D38" i="93"/>
  <c r="B39" i="93"/>
  <c r="C39" i="93"/>
  <c r="D39" i="93"/>
  <c r="B40" i="93"/>
  <c r="C40" i="93"/>
  <c r="D40" i="93"/>
  <c r="B41" i="93"/>
  <c r="C41" i="93"/>
  <c r="D41" i="93"/>
  <c r="B42" i="93"/>
  <c r="C42" i="93"/>
  <c r="D42" i="93"/>
  <c r="B43" i="93"/>
  <c r="C43" i="93"/>
  <c r="D43" i="93"/>
  <c r="B44" i="93"/>
  <c r="C44" i="93"/>
  <c r="D44" i="93"/>
  <c r="B45" i="93"/>
  <c r="C45" i="93"/>
  <c r="D45" i="93"/>
  <c r="B46" i="93"/>
  <c r="C46" i="93"/>
  <c r="D46" i="93"/>
  <c r="B47" i="93"/>
  <c r="C47" i="93"/>
  <c r="D47" i="93"/>
  <c r="B48" i="93"/>
  <c r="C48" i="93"/>
  <c r="D48" i="93"/>
  <c r="B49" i="93"/>
  <c r="C49" i="93"/>
  <c r="D49" i="93"/>
  <c r="B50" i="93"/>
  <c r="C50" i="93"/>
  <c r="D50" i="93"/>
  <c r="B51" i="93"/>
  <c r="C51" i="93"/>
  <c r="D51" i="93"/>
  <c r="B52" i="93"/>
  <c r="C52" i="93"/>
  <c r="D52" i="93"/>
  <c r="H52" i="93"/>
  <c r="K52" i="93"/>
  <c r="L52" i="93"/>
  <c r="M52" i="93"/>
  <c r="N52" i="93"/>
  <c r="O52" i="93"/>
  <c r="P52" i="93"/>
  <c r="A52" i="93" s="1"/>
  <c r="B53" i="93"/>
  <c r="C53" i="93"/>
  <c r="D53" i="93"/>
  <c r="B54" i="93"/>
  <c r="C54" i="93"/>
  <c r="D54" i="93"/>
  <c r="B55" i="93"/>
  <c r="C55" i="93"/>
  <c r="D55" i="93"/>
  <c r="B56" i="93"/>
  <c r="C56" i="93"/>
  <c r="D56" i="93"/>
  <c r="B57" i="93"/>
  <c r="C57" i="93"/>
  <c r="D57" i="93"/>
  <c r="B58" i="93"/>
  <c r="C58" i="93"/>
  <c r="D58" i="93"/>
  <c r="B59" i="93"/>
  <c r="C59" i="93"/>
  <c r="D59" i="93"/>
  <c r="B60" i="93"/>
  <c r="C60" i="93"/>
  <c r="D60" i="93"/>
  <c r="N27" i="7"/>
  <c r="D14" i="99"/>
  <c r="C14" i="99"/>
  <c r="B14" i="99"/>
  <c r="B16" i="41"/>
  <c r="C16" i="41"/>
  <c r="D16" i="41"/>
  <c r="B17" i="41"/>
  <c r="C17" i="41"/>
  <c r="D17" i="41"/>
  <c r="B18" i="41"/>
  <c r="C18" i="41"/>
  <c r="D18" i="41"/>
  <c r="B19" i="41"/>
  <c r="C19" i="41"/>
  <c r="D19" i="41"/>
  <c r="H19" i="41"/>
  <c r="K19" i="41"/>
  <c r="L19" i="41"/>
  <c r="M19" i="41"/>
  <c r="N19" i="41"/>
  <c r="O19" i="41"/>
  <c r="P19" i="41"/>
  <c r="A19" i="41" s="1"/>
  <c r="B20" i="41"/>
  <c r="C20" i="41"/>
  <c r="D20" i="41"/>
  <c r="B21" i="41"/>
  <c r="C21" i="41"/>
  <c r="D21" i="41"/>
  <c r="B22" i="41"/>
  <c r="C22" i="41"/>
  <c r="D22" i="41"/>
  <c r="B23" i="41"/>
  <c r="C23" i="41"/>
  <c r="D23" i="41"/>
  <c r="B24" i="41"/>
  <c r="C24" i="41"/>
  <c r="D24" i="41"/>
  <c r="B25" i="41"/>
  <c r="C25" i="41"/>
  <c r="D25" i="41"/>
  <c r="B26" i="41"/>
  <c r="C26" i="41"/>
  <c r="D26" i="41"/>
  <c r="B27" i="41"/>
  <c r="C27" i="41"/>
  <c r="D27" i="41"/>
  <c r="B28" i="41"/>
  <c r="C28" i="41"/>
  <c r="D28" i="41"/>
  <c r="B29" i="41"/>
  <c r="C29" i="41"/>
  <c r="D29" i="41"/>
  <c r="B30" i="41"/>
  <c r="C30" i="41"/>
  <c r="D30" i="41"/>
  <c r="H30" i="41"/>
  <c r="K30" i="41"/>
  <c r="L30" i="41"/>
  <c r="M30" i="41"/>
  <c r="N30" i="41"/>
  <c r="O30" i="41"/>
  <c r="P30" i="41"/>
  <c r="A30" i="41" s="1"/>
  <c r="B31" i="41"/>
  <c r="C31" i="41"/>
  <c r="D31" i="41"/>
  <c r="B32" i="41"/>
  <c r="C32" i="41"/>
  <c r="D32" i="41"/>
  <c r="B33" i="41"/>
  <c r="C33" i="41"/>
  <c r="D33" i="41"/>
  <c r="B34" i="41"/>
  <c r="C34" i="41"/>
  <c r="D34" i="41"/>
  <c r="H34" i="41"/>
  <c r="K34" i="41"/>
  <c r="L34" i="41"/>
  <c r="M34" i="41"/>
  <c r="N34" i="41"/>
  <c r="O34" i="41"/>
  <c r="P34" i="41"/>
  <c r="A34" i="41" s="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B44" i="41"/>
  <c r="C44" i="41"/>
  <c r="D44" i="41"/>
  <c r="H44" i="41"/>
  <c r="K44" i="41"/>
  <c r="L44" i="41"/>
  <c r="M44" i="41"/>
  <c r="N44" i="41"/>
  <c r="O44" i="41"/>
  <c r="P44" i="41"/>
  <c r="A44" i="41" s="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B55" i="41"/>
  <c r="C55" i="41"/>
  <c r="D55" i="41"/>
  <c r="B56" i="41"/>
  <c r="C56" i="41"/>
  <c r="D56" i="41"/>
  <c r="B57" i="41"/>
  <c r="C57" i="41"/>
  <c r="D57" i="41"/>
  <c r="B58" i="41"/>
  <c r="C58" i="41"/>
  <c r="D58" i="41"/>
  <c r="B59" i="41"/>
  <c r="C59" i="41"/>
  <c r="D59" i="41"/>
  <c r="H59" i="41"/>
  <c r="K59" i="41"/>
  <c r="L59" i="41"/>
  <c r="M59" i="41"/>
  <c r="N59" i="41"/>
  <c r="O59" i="41"/>
  <c r="P59" i="41"/>
  <c r="A59" i="41" s="1"/>
  <c r="B60" i="41"/>
  <c r="C60" i="41"/>
  <c r="D60" i="41"/>
  <c r="B61" i="41"/>
  <c r="C61" i="41"/>
  <c r="D61" i="41"/>
  <c r="B62" i="41"/>
  <c r="C62" i="41"/>
  <c r="D62" i="41"/>
  <c r="B63" i="41"/>
  <c r="C63" i="41"/>
  <c r="D63" i="41"/>
  <c r="B64" i="41"/>
  <c r="C64" i="41"/>
  <c r="D64" i="41"/>
  <c r="H64" i="41"/>
  <c r="K64" i="41"/>
  <c r="L64" i="41"/>
  <c r="M64" i="41"/>
  <c r="N64" i="41"/>
  <c r="O64" i="41"/>
  <c r="P64" i="41"/>
  <c r="A64" i="41" s="1"/>
  <c r="B65" i="41"/>
  <c r="C65" i="41"/>
  <c r="D65" i="41"/>
  <c r="B66" i="41"/>
  <c r="C66" i="41"/>
  <c r="D66" i="41"/>
  <c r="B67" i="41"/>
  <c r="C67" i="41"/>
  <c r="D67" i="41"/>
  <c r="B68" i="41"/>
  <c r="C68" i="41"/>
  <c r="D68" i="41"/>
  <c r="B69" i="41"/>
  <c r="C69" i="41"/>
  <c r="D69" i="41"/>
  <c r="B70" i="41"/>
  <c r="C70" i="41"/>
  <c r="D70" i="41"/>
  <c r="B71" i="41"/>
  <c r="C71" i="41"/>
  <c r="D71" i="41"/>
  <c r="B72" i="41"/>
  <c r="C72" i="41"/>
  <c r="D72" i="41"/>
  <c r="B73" i="41"/>
  <c r="C73" i="41"/>
  <c r="D73" i="41"/>
  <c r="B74" i="41"/>
  <c r="C74" i="41"/>
  <c r="D74" i="41"/>
  <c r="B75" i="41"/>
  <c r="C75" i="41"/>
  <c r="D75" i="41"/>
  <c r="B76" i="41"/>
  <c r="C76" i="41"/>
  <c r="D76" i="41"/>
  <c r="B77" i="41"/>
  <c r="C77" i="41"/>
  <c r="D77" i="41"/>
  <c r="B78" i="41"/>
  <c r="C78" i="41"/>
  <c r="D78" i="41"/>
  <c r="B79" i="41"/>
  <c r="C79" i="41"/>
  <c r="D79" i="41"/>
  <c r="B80" i="41"/>
  <c r="C80" i="41"/>
  <c r="D80" i="41"/>
  <c r="H80" i="41"/>
  <c r="K80" i="41"/>
  <c r="L80" i="41"/>
  <c r="M80" i="41"/>
  <c r="N80" i="41"/>
  <c r="O80" i="41"/>
  <c r="P80" i="41"/>
  <c r="A80" i="41" s="1"/>
  <c r="B81" i="41"/>
  <c r="C81" i="41"/>
  <c r="D81" i="41"/>
  <c r="B82" i="41"/>
  <c r="C82" i="41"/>
  <c r="D82" i="41"/>
  <c r="B83" i="41"/>
  <c r="C83" i="41"/>
  <c r="D83" i="41"/>
  <c r="B84" i="41"/>
  <c r="C84" i="41"/>
  <c r="D84" i="41"/>
  <c r="B85" i="41"/>
  <c r="C85" i="41"/>
  <c r="D85" i="41"/>
  <c r="B86" i="41"/>
  <c r="C86" i="41"/>
  <c r="D86" i="41"/>
  <c r="B87" i="41"/>
  <c r="C87" i="41"/>
  <c r="D87" i="41"/>
  <c r="B88" i="41"/>
  <c r="C88" i="41"/>
  <c r="D88" i="41"/>
  <c r="B89" i="41"/>
  <c r="C89" i="41"/>
  <c r="D89" i="41"/>
  <c r="B90" i="41"/>
  <c r="C90" i="41"/>
  <c r="D90" i="41"/>
  <c r="H90" i="41"/>
  <c r="K90" i="41"/>
  <c r="L90" i="41"/>
  <c r="M90" i="41"/>
  <c r="N90" i="41"/>
  <c r="O90" i="41"/>
  <c r="P90" i="41"/>
  <c r="A90" i="41" s="1"/>
  <c r="B91" i="41"/>
  <c r="C91" i="41"/>
  <c r="D91" i="41"/>
  <c r="B92" i="41"/>
  <c r="C92" i="41"/>
  <c r="D92" i="41"/>
  <c r="B93" i="41"/>
  <c r="C93" i="41"/>
  <c r="D93" i="41"/>
  <c r="H93" i="41"/>
  <c r="K93" i="41"/>
  <c r="L93" i="41"/>
  <c r="M93" i="41"/>
  <c r="N93" i="41"/>
  <c r="O93" i="41"/>
  <c r="P93" i="41"/>
  <c r="A93" i="41" s="1"/>
  <c r="B94" i="41"/>
  <c r="C94" i="41"/>
  <c r="D94" i="41"/>
  <c r="H94" i="41"/>
  <c r="K94" i="41"/>
  <c r="L94" i="41"/>
  <c r="M94" i="41"/>
  <c r="N94" i="41"/>
  <c r="O94" i="41"/>
  <c r="P94" i="41"/>
  <c r="A94" i="41" s="1"/>
  <c r="B95" i="41"/>
  <c r="C95" i="41"/>
  <c r="D95" i="41"/>
  <c r="H95" i="41"/>
  <c r="K95" i="41"/>
  <c r="L95" i="41"/>
  <c r="M95" i="41"/>
  <c r="N95" i="41"/>
  <c r="O95" i="41"/>
  <c r="P95" i="41"/>
  <c r="A95" i="41" s="1"/>
  <c r="B96" i="41"/>
  <c r="C96" i="41"/>
  <c r="D96" i="41"/>
  <c r="B97" i="41"/>
  <c r="C97" i="41"/>
  <c r="D97" i="41"/>
  <c r="B98" i="41"/>
  <c r="C98" i="41"/>
  <c r="D98" i="41"/>
  <c r="H98" i="41"/>
  <c r="K98" i="41"/>
  <c r="L98" i="41"/>
  <c r="M98" i="41"/>
  <c r="N98" i="41"/>
  <c r="O98" i="41"/>
  <c r="P98" i="41"/>
  <c r="A98" i="41" s="1"/>
  <c r="B99" i="41"/>
  <c r="C99" i="41"/>
  <c r="D99" i="41"/>
  <c r="H99" i="41"/>
  <c r="K99" i="41"/>
  <c r="L99" i="41"/>
  <c r="M99" i="41"/>
  <c r="N99" i="41"/>
  <c r="O99" i="41"/>
  <c r="P99" i="41"/>
  <c r="A99" i="41" s="1"/>
  <c r="B100" i="41"/>
  <c r="C100" i="41"/>
  <c r="D100" i="41"/>
  <c r="H100" i="41"/>
  <c r="K100" i="41"/>
  <c r="L100" i="41"/>
  <c r="M100" i="41"/>
  <c r="N100" i="41"/>
  <c r="O100" i="41"/>
  <c r="P100" i="41"/>
  <c r="A100" i="41" s="1"/>
  <c r="B101" i="41"/>
  <c r="C101" i="41"/>
  <c r="D101" i="41"/>
  <c r="H101" i="41"/>
  <c r="K101" i="41"/>
  <c r="L101" i="41"/>
  <c r="M101" i="41"/>
  <c r="N101" i="41"/>
  <c r="O101" i="41"/>
  <c r="P101" i="41"/>
  <c r="A101" i="41" s="1"/>
  <c r="B102" i="41"/>
  <c r="C102" i="41"/>
  <c r="D102" i="41"/>
  <c r="H102" i="41"/>
  <c r="K102" i="41"/>
  <c r="L102" i="41"/>
  <c r="M102" i="41"/>
  <c r="N102" i="41"/>
  <c r="O102" i="41"/>
  <c r="P102" i="41"/>
  <c r="A102" i="41" s="1"/>
  <c r="B25" i="6"/>
  <c r="C25" i="6"/>
  <c r="D25" i="6"/>
  <c r="B21" i="6"/>
  <c r="C21" i="6"/>
  <c r="D21" i="6"/>
  <c r="B22" i="6"/>
  <c r="C22" i="6"/>
  <c r="D22" i="6"/>
  <c r="B23" i="6"/>
  <c r="C23" i="6"/>
  <c r="D23" i="6"/>
  <c r="B24" i="6"/>
  <c r="C24" i="6"/>
  <c r="D24" i="6"/>
  <c r="B29" i="6"/>
  <c r="C29" i="6"/>
  <c r="D29" i="6"/>
  <c r="B30" i="6"/>
  <c r="C30" i="6"/>
  <c r="D30" i="6"/>
  <c r="H30" i="6"/>
  <c r="K30" i="6"/>
  <c r="L30" i="6"/>
  <c r="M30" i="6"/>
  <c r="N30" i="6"/>
  <c r="O30" i="6"/>
  <c r="P30" i="6"/>
  <c r="A30" i="6" s="1"/>
  <c r="B31" i="6"/>
  <c r="C31" i="6"/>
  <c r="D31" i="6"/>
  <c r="B32" i="6"/>
  <c r="C32" i="6"/>
  <c r="D32" i="6"/>
  <c r="B33" i="6"/>
  <c r="C33" i="6"/>
  <c r="D33" i="6"/>
  <c r="B34" i="6"/>
  <c r="C34" i="6"/>
  <c r="D34" i="6"/>
  <c r="H34" i="6"/>
  <c r="K34" i="6"/>
  <c r="L34" i="6"/>
  <c r="M34" i="6"/>
  <c r="N34" i="6"/>
  <c r="O34" i="6"/>
  <c r="P34" i="6"/>
  <c r="A34" i="6" s="1"/>
  <c r="B35" i="6"/>
  <c r="C35" i="6"/>
  <c r="D35" i="6"/>
  <c r="B36" i="6"/>
  <c r="C36" i="6"/>
  <c r="D36" i="6"/>
  <c r="B15" i="40"/>
  <c r="C15" i="40"/>
  <c r="D15" i="40"/>
  <c r="G15" i="40"/>
  <c r="H15" i="40"/>
  <c r="K15" i="40"/>
  <c r="L15" i="40"/>
  <c r="M15" i="40"/>
  <c r="N15" i="40"/>
  <c r="O15" i="40"/>
  <c r="P15" i="40"/>
  <c r="A15" i="40" s="1"/>
  <c r="B16" i="40"/>
  <c r="C16" i="40"/>
  <c r="D16" i="40"/>
  <c r="G16" i="40"/>
  <c r="H16" i="40"/>
  <c r="K16" i="40"/>
  <c r="L16" i="40"/>
  <c r="M16" i="40"/>
  <c r="N16" i="40"/>
  <c r="O16" i="40"/>
  <c r="P16" i="40"/>
  <c r="A16" i="40" s="1"/>
  <c r="B17" i="40"/>
  <c r="C17" i="40"/>
  <c r="D17" i="40"/>
  <c r="G17" i="40"/>
  <c r="H17" i="40"/>
  <c r="K17" i="40"/>
  <c r="L17" i="40"/>
  <c r="M17" i="40"/>
  <c r="N17" i="40"/>
  <c r="O17" i="40"/>
  <c r="P17" i="40"/>
  <c r="A17" i="40" s="1"/>
  <c r="B18" i="40"/>
  <c r="C18" i="40"/>
  <c r="D18" i="40"/>
  <c r="G18" i="40"/>
  <c r="H18" i="40"/>
  <c r="K18" i="40"/>
  <c r="L18" i="40"/>
  <c r="M18" i="40"/>
  <c r="N18" i="40"/>
  <c r="O18" i="40"/>
  <c r="P18" i="40"/>
  <c r="A18" i="40" s="1"/>
  <c r="B19" i="40"/>
  <c r="C19" i="40"/>
  <c r="D19" i="40"/>
  <c r="G19" i="40"/>
  <c r="H19" i="40"/>
  <c r="K19" i="40"/>
  <c r="L19" i="40"/>
  <c r="M19" i="40"/>
  <c r="N19" i="40"/>
  <c r="O19" i="40"/>
  <c r="P19" i="40"/>
  <c r="A19" i="40" s="1"/>
  <c r="B20" i="40"/>
  <c r="C20" i="40"/>
  <c r="D20" i="40"/>
  <c r="G20" i="40"/>
  <c r="H20" i="40"/>
  <c r="K20" i="40"/>
  <c r="L20" i="40"/>
  <c r="M20" i="40"/>
  <c r="N20" i="40"/>
  <c r="O20" i="40"/>
  <c r="P20" i="40"/>
  <c r="A20" i="40" s="1"/>
  <c r="B21" i="40"/>
  <c r="C21" i="40"/>
  <c r="D21" i="40"/>
  <c r="G21" i="40"/>
  <c r="H21" i="40"/>
  <c r="K21" i="40"/>
  <c r="L21" i="40"/>
  <c r="M21" i="40"/>
  <c r="N21" i="40"/>
  <c r="O21" i="40"/>
  <c r="P21" i="40"/>
  <c r="A21" i="40" s="1"/>
  <c r="B22" i="40"/>
  <c r="C22" i="40"/>
  <c r="D22" i="40"/>
  <c r="G22" i="40"/>
  <c r="H22" i="40"/>
  <c r="K22" i="40"/>
  <c r="L22" i="40"/>
  <c r="M22" i="40"/>
  <c r="N22" i="40"/>
  <c r="O22" i="40"/>
  <c r="P22" i="40"/>
  <c r="A22" i="40" s="1"/>
  <c r="B23" i="40"/>
  <c r="C23" i="40"/>
  <c r="D23" i="40"/>
  <c r="G23" i="40"/>
  <c r="H23" i="40"/>
  <c r="K23" i="40"/>
  <c r="L23" i="40"/>
  <c r="M23" i="40"/>
  <c r="N23" i="40"/>
  <c r="O23" i="40"/>
  <c r="P23" i="40"/>
  <c r="A23" i="40" s="1"/>
  <c r="B24" i="40"/>
  <c r="C24" i="40"/>
  <c r="D24" i="40"/>
  <c r="G24" i="40"/>
  <c r="H24" i="40"/>
  <c r="K24" i="40"/>
  <c r="L24" i="40"/>
  <c r="M24" i="40"/>
  <c r="N24" i="40"/>
  <c r="O24" i="40"/>
  <c r="P24" i="40"/>
  <c r="A24" i="40" s="1"/>
  <c r="B25" i="40"/>
  <c r="C25" i="40"/>
  <c r="D25" i="40"/>
  <c r="G25" i="40"/>
  <c r="H25" i="40"/>
  <c r="K25" i="40"/>
  <c r="L25" i="40"/>
  <c r="M25" i="40"/>
  <c r="N25" i="40"/>
  <c r="O25" i="40"/>
  <c r="P25" i="40"/>
  <c r="A25" i="40" s="1"/>
  <c r="B26" i="40"/>
  <c r="C26" i="40"/>
  <c r="D26" i="40"/>
  <c r="G26" i="40"/>
  <c r="B27" i="40"/>
  <c r="C27" i="40"/>
  <c r="D27" i="40"/>
  <c r="G27" i="40"/>
  <c r="H27" i="40"/>
  <c r="K27" i="40"/>
  <c r="L27" i="40"/>
  <c r="M27" i="40"/>
  <c r="N27" i="40"/>
  <c r="O27" i="40"/>
  <c r="P27" i="40"/>
  <c r="A27" i="40" s="1"/>
  <c r="B28" i="40"/>
  <c r="C28" i="40"/>
  <c r="D28" i="40"/>
  <c r="G28" i="40"/>
  <c r="B29" i="40"/>
  <c r="C29" i="40"/>
  <c r="D29" i="40"/>
  <c r="G29" i="40"/>
  <c r="H29" i="40"/>
  <c r="K29" i="40"/>
  <c r="L29" i="40"/>
  <c r="M29" i="40"/>
  <c r="N29" i="40"/>
  <c r="O29" i="40"/>
  <c r="P29" i="40"/>
  <c r="A29" i="40" s="1"/>
  <c r="B30" i="40"/>
  <c r="C30" i="40"/>
  <c r="D30" i="40"/>
  <c r="G30" i="40"/>
  <c r="H30" i="40"/>
  <c r="K30" i="40"/>
  <c r="L30" i="40"/>
  <c r="M30" i="40"/>
  <c r="N30" i="40"/>
  <c r="O30" i="40"/>
  <c r="P30" i="40"/>
  <c r="A30" i="40" s="1"/>
  <c r="B31" i="40"/>
  <c r="C31" i="40"/>
  <c r="D31" i="40"/>
  <c r="G31" i="40"/>
  <c r="H31" i="40"/>
  <c r="K31" i="40"/>
  <c r="L31" i="40"/>
  <c r="M31" i="40"/>
  <c r="N31" i="40"/>
  <c r="O31" i="40"/>
  <c r="P31" i="40"/>
  <c r="A31" i="40" s="1"/>
  <c r="B32" i="40"/>
  <c r="C32" i="40"/>
  <c r="D32" i="40"/>
  <c r="G32" i="40"/>
  <c r="H32" i="40"/>
  <c r="K32" i="40"/>
  <c r="L32" i="40"/>
  <c r="M32" i="40"/>
  <c r="N32" i="40"/>
  <c r="O32" i="40"/>
  <c r="P32" i="40"/>
  <c r="A32" i="40" s="1"/>
  <c r="B33" i="40"/>
  <c r="C33" i="40"/>
  <c r="D33" i="40"/>
  <c r="G33" i="40"/>
  <c r="H33" i="40"/>
  <c r="K33" i="40"/>
  <c r="L33" i="40"/>
  <c r="M33" i="40"/>
  <c r="N33" i="40"/>
  <c r="O33" i="40"/>
  <c r="P33" i="40"/>
  <c r="A33" i="40" s="1"/>
  <c r="B16" i="98"/>
  <c r="C16" i="98"/>
  <c r="D16" i="98"/>
  <c r="H16" i="98"/>
  <c r="K16" i="98"/>
  <c r="L16" i="98"/>
  <c r="M16" i="98"/>
  <c r="N16" i="98"/>
  <c r="O16" i="98"/>
  <c r="P16" i="98"/>
  <c r="A16" i="98" s="1"/>
  <c r="B17" i="98"/>
  <c r="C17" i="98"/>
  <c r="D17" i="98"/>
  <c r="H17" i="98"/>
  <c r="K17" i="98"/>
  <c r="L17" i="98"/>
  <c r="M17" i="98"/>
  <c r="N17" i="98"/>
  <c r="O17" i="98"/>
  <c r="P17" i="98"/>
  <c r="A17" i="98" s="1"/>
  <c r="B18" i="98"/>
  <c r="C18" i="98"/>
  <c r="D18" i="98"/>
  <c r="H18" i="98"/>
  <c r="K18" i="98"/>
  <c r="L18" i="98"/>
  <c r="M18" i="98"/>
  <c r="N18" i="98"/>
  <c r="O18" i="98"/>
  <c r="P18" i="98"/>
  <c r="A18" i="98" s="1"/>
  <c r="B19" i="98"/>
  <c r="C19" i="98"/>
  <c r="D19" i="98"/>
  <c r="H19" i="98"/>
  <c r="K19" i="98"/>
  <c r="L19" i="98"/>
  <c r="M19" i="98"/>
  <c r="N19" i="98"/>
  <c r="O19" i="98"/>
  <c r="P19" i="98"/>
  <c r="A19" i="98" s="1"/>
  <c r="B20" i="98"/>
  <c r="C20" i="98"/>
  <c r="D20" i="98"/>
  <c r="H20" i="98"/>
  <c r="K20" i="98"/>
  <c r="L20" i="98"/>
  <c r="M20" i="98"/>
  <c r="N20" i="98"/>
  <c r="O20" i="98"/>
  <c r="P20" i="98"/>
  <c r="A20" i="98" s="1"/>
  <c r="B21" i="98"/>
  <c r="C21" i="98"/>
  <c r="D21" i="98"/>
  <c r="H21" i="98"/>
  <c r="K21" i="98"/>
  <c r="L21" i="98"/>
  <c r="M21" i="98"/>
  <c r="N21" i="98"/>
  <c r="O21" i="98"/>
  <c r="P21" i="98"/>
  <c r="A21" i="98" s="1"/>
  <c r="B22" i="98"/>
  <c r="C22" i="98"/>
  <c r="D22" i="98"/>
  <c r="B23" i="98"/>
  <c r="C23" i="98"/>
  <c r="D23" i="98"/>
  <c r="H23" i="98"/>
  <c r="K23" i="98"/>
  <c r="L23" i="98"/>
  <c r="M23" i="98"/>
  <c r="N23" i="98"/>
  <c r="O23" i="98"/>
  <c r="P23" i="98"/>
  <c r="B24" i="98"/>
  <c r="C24" i="98"/>
  <c r="D24" i="98"/>
  <c r="H24" i="98"/>
  <c r="K24" i="98"/>
  <c r="L24" i="98"/>
  <c r="M24" i="98"/>
  <c r="N24" i="98"/>
  <c r="O24" i="98"/>
  <c r="P24" i="98"/>
  <c r="A24" i="98" s="1"/>
  <c r="B25" i="98"/>
  <c r="C25" i="98"/>
  <c r="D25" i="98"/>
  <c r="B26" i="98"/>
  <c r="C26" i="98"/>
  <c r="D26" i="98"/>
  <c r="H26" i="98"/>
  <c r="K26" i="98"/>
  <c r="L26" i="98"/>
  <c r="M26" i="98"/>
  <c r="N26" i="98"/>
  <c r="O26" i="98"/>
  <c r="P26" i="98"/>
  <c r="A26" i="98" s="1"/>
  <c r="B27" i="98"/>
  <c r="C27" i="98"/>
  <c r="D27" i="98"/>
  <c r="H27" i="98"/>
  <c r="K27" i="98"/>
  <c r="L27" i="98"/>
  <c r="M27" i="98"/>
  <c r="N27" i="98"/>
  <c r="O27" i="98"/>
  <c r="P27" i="98"/>
  <c r="A27" i="98" s="1"/>
  <c r="B28" i="98"/>
  <c r="C28" i="98"/>
  <c r="D28" i="98"/>
  <c r="H28" i="98"/>
  <c r="K28" i="98"/>
  <c r="L28" i="98"/>
  <c r="M28" i="98"/>
  <c r="N28" i="98"/>
  <c r="O28" i="98"/>
  <c r="P28" i="98"/>
  <c r="B29" i="98"/>
  <c r="C29" i="98"/>
  <c r="D29" i="98"/>
  <c r="B30" i="98"/>
  <c r="C30" i="98"/>
  <c r="D30" i="98"/>
  <c r="H30" i="98"/>
  <c r="K30" i="98"/>
  <c r="L30" i="98"/>
  <c r="M30" i="98"/>
  <c r="N30" i="98"/>
  <c r="O30" i="98"/>
  <c r="P30" i="98"/>
  <c r="A30" i="98" s="1"/>
  <c r="H20" i="8" l="1"/>
  <c r="H19" i="102" s="1"/>
  <c r="H21" i="8"/>
  <c r="H22" i="8"/>
  <c r="K22" i="8" s="1"/>
  <c r="H23" i="8"/>
  <c r="H22" i="102" s="1"/>
  <c r="H24" i="8"/>
  <c r="H23" i="102" s="1"/>
  <c r="H25" i="8"/>
  <c r="H24" i="102" s="1"/>
  <c r="H26" i="8"/>
  <c r="H25" i="102" s="1"/>
  <c r="H27" i="8"/>
  <c r="K27" i="8" s="1"/>
  <c r="H28" i="8"/>
  <c r="H27" i="102" s="1"/>
  <c r="H29" i="8"/>
  <c r="H28" i="102" s="1"/>
  <c r="H30" i="8"/>
  <c r="H29" i="102" s="1"/>
  <c r="H31" i="8"/>
  <c r="K31" i="8" s="1"/>
  <c r="H32" i="8"/>
  <c r="H15" i="47" s="1"/>
  <c r="H33" i="8"/>
  <c r="H16" i="47" s="1"/>
  <c r="H34" i="8"/>
  <c r="H17" i="47" s="1"/>
  <c r="H35" i="8"/>
  <c r="H18" i="47" s="1"/>
  <c r="H36" i="8"/>
  <c r="H19" i="47" s="1"/>
  <c r="H37" i="8"/>
  <c r="H20" i="47" s="1"/>
  <c r="H38" i="8"/>
  <c r="H21" i="47" s="1"/>
  <c r="H39" i="8"/>
  <c r="H22" i="47" s="1"/>
  <c r="H40" i="8"/>
  <c r="M40" i="8" s="1"/>
  <c r="H41" i="8"/>
  <c r="H31" i="102" s="1"/>
  <c r="H42" i="8"/>
  <c r="H43" i="8"/>
  <c r="H44" i="8"/>
  <c r="H45" i="8"/>
  <c r="H28" i="47" s="1"/>
  <c r="H46" i="8"/>
  <c r="H29" i="47" s="1"/>
  <c r="H47" i="8"/>
  <c r="H30" i="47" s="1"/>
  <c r="H48" i="8"/>
  <c r="H31" i="47" s="1"/>
  <c r="H49" i="8"/>
  <c r="H32" i="47" s="1"/>
  <c r="H50" i="8"/>
  <c r="H33" i="47" s="1"/>
  <c r="H51" i="8"/>
  <c r="H34" i="47" s="1"/>
  <c r="H52" i="8"/>
  <c r="H35" i="47" s="1"/>
  <c r="H53" i="8"/>
  <c r="H36" i="47" s="1"/>
  <c r="H54" i="8"/>
  <c r="H37" i="47" s="1"/>
  <c r="H55" i="8"/>
  <c r="H38" i="47" s="1"/>
  <c r="H56" i="8"/>
  <c r="H39" i="47" s="1"/>
  <c r="H57" i="8"/>
  <c r="K57" i="8" s="1"/>
  <c r="H58" i="8"/>
  <c r="H59" i="8"/>
  <c r="H42" i="47" s="1"/>
  <c r="H61" i="8"/>
  <c r="H33" i="102" s="1"/>
  <c r="K20" i="8"/>
  <c r="K19" i="102" s="1"/>
  <c r="L20" i="8"/>
  <c r="L19" i="102" s="1"/>
  <c r="M20" i="8"/>
  <c r="M19" i="102" s="1"/>
  <c r="N20" i="8"/>
  <c r="N19" i="102" s="1"/>
  <c r="O20" i="8"/>
  <c r="O19" i="102" s="1"/>
  <c r="K21" i="8"/>
  <c r="K20" i="102" s="1"/>
  <c r="L21" i="8"/>
  <c r="L20" i="102" s="1"/>
  <c r="N21" i="8"/>
  <c r="N20" i="102" s="1"/>
  <c r="O21" i="8"/>
  <c r="O20" i="102" s="1"/>
  <c r="L22" i="8"/>
  <c r="M22" i="8"/>
  <c r="N22" i="8"/>
  <c r="O22" i="8"/>
  <c r="L23" i="8"/>
  <c r="L22" i="102" s="1"/>
  <c r="N23" i="8"/>
  <c r="N22" i="102" s="1"/>
  <c r="O23" i="8"/>
  <c r="O22" i="102" s="1"/>
  <c r="K24" i="8"/>
  <c r="K23" i="102" s="1"/>
  <c r="L24" i="8"/>
  <c r="L23" i="102" s="1"/>
  <c r="N24" i="8"/>
  <c r="N23" i="102" s="1"/>
  <c r="O24" i="8"/>
  <c r="O23" i="102" s="1"/>
  <c r="K25" i="8"/>
  <c r="K24" i="102" s="1"/>
  <c r="L25" i="8"/>
  <c r="L24" i="102" s="1"/>
  <c r="M25" i="8"/>
  <c r="M24" i="102" s="1"/>
  <c r="N25" i="8"/>
  <c r="N24" i="102" s="1"/>
  <c r="O25" i="8"/>
  <c r="O24" i="102" s="1"/>
  <c r="L26" i="8"/>
  <c r="L25" i="102" s="1"/>
  <c r="N26" i="8"/>
  <c r="N25" i="102" s="1"/>
  <c r="O26" i="8"/>
  <c r="O25" i="102" s="1"/>
  <c r="L27" i="8"/>
  <c r="N27" i="8"/>
  <c r="O27" i="8"/>
  <c r="L28" i="8"/>
  <c r="L27" i="102" s="1"/>
  <c r="N28" i="8"/>
  <c r="N27" i="102" s="1"/>
  <c r="O28" i="8"/>
  <c r="O27" i="102" s="1"/>
  <c r="L29" i="8"/>
  <c r="L28" i="102" s="1"/>
  <c r="N29" i="8"/>
  <c r="N28" i="102" s="1"/>
  <c r="O29" i="8"/>
  <c r="O28" i="102" s="1"/>
  <c r="L30" i="8"/>
  <c r="L29" i="102" s="1"/>
  <c r="N30" i="8"/>
  <c r="N29" i="102" s="1"/>
  <c r="O30" i="8"/>
  <c r="O29" i="102" s="1"/>
  <c r="L31" i="8"/>
  <c r="N31" i="8"/>
  <c r="O31" i="8"/>
  <c r="K32" i="8"/>
  <c r="K15" i="47" s="1"/>
  <c r="L32" i="8"/>
  <c r="L15" i="47" s="1"/>
  <c r="M32" i="8"/>
  <c r="M15" i="47" s="1"/>
  <c r="N32" i="8"/>
  <c r="N15" i="47" s="1"/>
  <c r="O32" i="8"/>
  <c r="O15" i="47" s="1"/>
  <c r="K36" i="8"/>
  <c r="K19" i="47" s="1"/>
  <c r="K38" i="8"/>
  <c r="K21" i="47" s="1"/>
  <c r="L38" i="8"/>
  <c r="L21" i="47" s="1"/>
  <c r="N38" i="8"/>
  <c r="N21" i="47" s="1"/>
  <c r="O38" i="8"/>
  <c r="O21" i="47" s="1"/>
  <c r="L39" i="8"/>
  <c r="L22" i="47" s="1"/>
  <c r="N39" i="8"/>
  <c r="N22" i="47" s="1"/>
  <c r="O39" i="8"/>
  <c r="O22" i="47" s="1"/>
  <c r="K40" i="8"/>
  <c r="L40" i="8"/>
  <c r="N40" i="8"/>
  <c r="O40" i="8"/>
  <c r="L41" i="8"/>
  <c r="L31" i="102" s="1"/>
  <c r="N41" i="8"/>
  <c r="N31" i="102" s="1"/>
  <c r="O41" i="8"/>
  <c r="O31" i="102" s="1"/>
  <c r="L42" i="8"/>
  <c r="L25" i="47" s="1"/>
  <c r="N42" i="8"/>
  <c r="N25" i="47" s="1"/>
  <c r="O42" i="8"/>
  <c r="O25" i="47" s="1"/>
  <c r="L43" i="8"/>
  <c r="L26" i="47" s="1"/>
  <c r="N43" i="8"/>
  <c r="N26" i="47" s="1"/>
  <c r="O43" i="8"/>
  <c r="O26" i="47" s="1"/>
  <c r="K44" i="8"/>
  <c r="L44" i="8"/>
  <c r="M44" i="8"/>
  <c r="N44" i="8"/>
  <c r="O44" i="8"/>
  <c r="K45" i="8"/>
  <c r="K28" i="47" s="1"/>
  <c r="L47" i="8"/>
  <c r="L30" i="47" s="1"/>
  <c r="M47" i="8"/>
  <c r="M30" i="47" s="1"/>
  <c r="N47" i="8"/>
  <c r="N30" i="47" s="1"/>
  <c r="O47" i="8"/>
  <c r="O30" i="47" s="1"/>
  <c r="K48" i="8"/>
  <c r="K31" i="47" s="1"/>
  <c r="L48" i="8"/>
  <c r="L31" i="47" s="1"/>
  <c r="M48" i="8"/>
  <c r="M31" i="47" s="1"/>
  <c r="N48" i="8"/>
  <c r="N31" i="47" s="1"/>
  <c r="O48" i="8"/>
  <c r="O31" i="47" s="1"/>
  <c r="L49" i="8"/>
  <c r="L32" i="47" s="1"/>
  <c r="M49" i="8"/>
  <c r="M32" i="47" s="1"/>
  <c r="N49" i="8"/>
  <c r="N32" i="47" s="1"/>
  <c r="O49" i="8"/>
  <c r="O32" i="47" s="1"/>
  <c r="K50" i="8"/>
  <c r="K33" i="47" s="1"/>
  <c r="L50" i="8"/>
  <c r="L33" i="47" s="1"/>
  <c r="N50" i="8"/>
  <c r="N33" i="47" s="1"/>
  <c r="O50" i="8"/>
  <c r="O33" i="47" s="1"/>
  <c r="K51" i="8"/>
  <c r="K34" i="47" s="1"/>
  <c r="L51" i="8"/>
  <c r="L34" i="47" s="1"/>
  <c r="N51" i="8"/>
  <c r="N34" i="47" s="1"/>
  <c r="O51" i="8"/>
  <c r="O34" i="47" s="1"/>
  <c r="L52" i="8"/>
  <c r="L35" i="47" s="1"/>
  <c r="N52" i="8"/>
  <c r="N35" i="47" s="1"/>
  <c r="O52" i="8"/>
  <c r="O35" i="47" s="1"/>
  <c r="L53" i="8"/>
  <c r="L36" i="47" s="1"/>
  <c r="M53" i="8"/>
  <c r="M36" i="47" s="1"/>
  <c r="N53" i="8"/>
  <c r="N36" i="47" s="1"/>
  <c r="O53" i="8"/>
  <c r="O36" i="47" s="1"/>
  <c r="L54" i="8"/>
  <c r="L37" i="47" s="1"/>
  <c r="N54" i="8"/>
  <c r="N37" i="47" s="1"/>
  <c r="O54" i="8"/>
  <c r="O37" i="47" s="1"/>
  <c r="L55" i="8"/>
  <c r="L38" i="47" s="1"/>
  <c r="N55" i="8"/>
  <c r="N38" i="47" s="1"/>
  <c r="O55" i="8"/>
  <c r="O38" i="47" s="1"/>
  <c r="K56" i="8"/>
  <c r="K39" i="47" s="1"/>
  <c r="L56" i="8"/>
  <c r="L39" i="47" s="1"/>
  <c r="M56" i="8"/>
  <c r="M39" i="47" s="1"/>
  <c r="N56" i="8"/>
  <c r="N39" i="47" s="1"/>
  <c r="O56" i="8"/>
  <c r="O39" i="47" s="1"/>
  <c r="L57" i="8"/>
  <c r="M57" i="8"/>
  <c r="N57" i="8"/>
  <c r="O57" i="8"/>
  <c r="K58" i="8"/>
  <c r="K41" i="47" s="1"/>
  <c r="L58" i="8"/>
  <c r="L41" i="47" s="1"/>
  <c r="N58" i="8"/>
  <c r="N41" i="47" s="1"/>
  <c r="O58" i="8"/>
  <c r="O41" i="47" s="1"/>
  <c r="L59" i="8"/>
  <c r="L42" i="47" s="1"/>
  <c r="M59" i="8"/>
  <c r="M42" i="47" s="1"/>
  <c r="N59" i="8"/>
  <c r="N42" i="47" s="1"/>
  <c r="O59" i="8"/>
  <c r="O42" i="47" s="1"/>
  <c r="K61" i="8"/>
  <c r="K33" i="102" s="1"/>
  <c r="L61" i="8"/>
  <c r="L33" i="102" s="1"/>
  <c r="N61" i="8"/>
  <c r="N33" i="102" s="1"/>
  <c r="O61" i="8"/>
  <c r="O33" i="102" s="1"/>
  <c r="K59" i="8" l="1"/>
  <c r="K42" i="47" s="1"/>
  <c r="M43" i="8"/>
  <c r="M26" i="47" s="1"/>
  <c r="H26" i="47"/>
  <c r="K23" i="8"/>
  <c r="K22" i="102" s="1"/>
  <c r="M58" i="8"/>
  <c r="M41" i="47" s="1"/>
  <c r="H41" i="47"/>
  <c r="K42" i="8"/>
  <c r="K25" i="47" s="1"/>
  <c r="H25" i="47"/>
  <c r="M51" i="8"/>
  <c r="M34" i="47" s="1"/>
  <c r="K47" i="8"/>
  <c r="K30" i="47" s="1"/>
  <c r="M21" i="8"/>
  <c r="M20" i="102" s="1"/>
  <c r="H20" i="102"/>
  <c r="M38" i="8"/>
  <c r="M21" i="47" s="1"/>
  <c r="K35" i="8"/>
  <c r="K18" i="47" s="1"/>
  <c r="K26" i="8"/>
  <c r="K25" i="102" s="1"/>
  <c r="M23" i="8"/>
  <c r="M22" i="102" s="1"/>
  <c r="P56" i="8"/>
  <c r="P39" i="47" s="1"/>
  <c r="K55" i="8"/>
  <c r="K38" i="47" s="1"/>
  <c r="K54" i="8"/>
  <c r="K37" i="47" s="1"/>
  <c r="K30" i="8"/>
  <c r="K29" i="102" s="1"/>
  <c r="K53" i="8"/>
  <c r="K36" i="47" s="1"/>
  <c r="K41" i="8"/>
  <c r="K31" i="102" s="1"/>
  <c r="M29" i="8"/>
  <c r="M28" i="102" s="1"/>
  <c r="M52" i="8"/>
  <c r="M35" i="47" s="1"/>
  <c r="M28" i="8"/>
  <c r="M27" i="102" s="1"/>
  <c r="M39" i="8"/>
  <c r="M22" i="47" s="1"/>
  <c r="M50" i="8"/>
  <c r="M33" i="47" s="1"/>
  <c r="M26" i="8"/>
  <c r="M25" i="102" s="1"/>
  <c r="K49" i="8"/>
  <c r="K32" i="47" s="1"/>
  <c r="K37" i="8"/>
  <c r="K20" i="47" s="1"/>
  <c r="M61" i="8"/>
  <c r="M33" i="102" s="1"/>
  <c r="M24" i="8"/>
  <c r="M23" i="102" s="1"/>
  <c r="K46" i="8"/>
  <c r="K29" i="47" s="1"/>
  <c r="P44" i="8"/>
  <c r="K29" i="8"/>
  <c r="K28" i="102" s="1"/>
  <c r="P40" i="8"/>
  <c r="K52" i="8"/>
  <c r="K35" i="47" s="1"/>
  <c r="P49" i="8"/>
  <c r="P32" i="47" s="1"/>
  <c r="P22" i="8"/>
  <c r="P61" i="8"/>
  <c r="P33" i="102" s="1"/>
  <c r="P51" i="8"/>
  <c r="P34" i="47" s="1"/>
  <c r="P21" i="8"/>
  <c r="P20" i="102" s="1"/>
  <c r="P57" i="8"/>
  <c r="K34" i="8"/>
  <c r="K17" i="47" s="1"/>
  <c r="P32" i="8"/>
  <c r="P15" i="47" s="1"/>
  <c r="K39" i="8"/>
  <c r="K22" i="47" s="1"/>
  <c r="M30" i="8"/>
  <c r="M29" i="102" s="1"/>
  <c r="K28" i="8"/>
  <c r="K27" i="102" s="1"/>
  <c r="M27" i="8"/>
  <c r="P27" i="8" s="1"/>
  <c r="P48" i="8"/>
  <c r="P31" i="47" s="1"/>
  <c r="P50" i="8"/>
  <c r="P33" i="47" s="1"/>
  <c r="P47" i="8"/>
  <c r="P30" i="47" s="1"/>
  <c r="P53" i="8"/>
  <c r="P36" i="47" s="1"/>
  <c r="P59" i="8"/>
  <c r="P42" i="47" s="1"/>
  <c r="P58" i="8"/>
  <c r="P41" i="47" s="1"/>
  <c r="M42" i="8"/>
  <c r="M41" i="8"/>
  <c r="M31" i="102" s="1"/>
  <c r="P25" i="8"/>
  <c r="P24" i="102" s="1"/>
  <c r="P23" i="8"/>
  <c r="P22" i="102" s="1"/>
  <c r="P20" i="8"/>
  <c r="P19" i="102" s="1"/>
  <c r="K43" i="8"/>
  <c r="K26" i="47" s="1"/>
  <c r="M55" i="8"/>
  <c r="M38" i="47" s="1"/>
  <c r="M31" i="8"/>
  <c r="P31" i="8" s="1"/>
  <c r="K33" i="8"/>
  <c r="K16" i="47" s="1"/>
  <c r="M54" i="8"/>
  <c r="M37" i="47" s="1"/>
  <c r="P38" i="8" l="1"/>
  <c r="P21" i="47" s="1"/>
  <c r="P43" i="8"/>
  <c r="P26" i="47" s="1"/>
  <c r="P42" i="8"/>
  <c r="P25" i="47" s="1"/>
  <c r="M25" i="47"/>
  <c r="P28" i="8"/>
  <c r="P27" i="102" s="1"/>
  <c r="P52" i="8"/>
  <c r="P35" i="47" s="1"/>
  <c r="P41" i="8"/>
  <c r="P31" i="102" s="1"/>
  <c r="P30" i="8"/>
  <c r="P29" i="102" s="1"/>
  <c r="P55" i="8"/>
  <c r="P38" i="47" s="1"/>
  <c r="P54" i="8"/>
  <c r="P37" i="47" s="1"/>
  <c r="P26" i="8"/>
  <c r="P25" i="102" s="1"/>
  <c r="P29" i="8"/>
  <c r="P28" i="102" s="1"/>
  <c r="P39" i="8"/>
  <c r="P22" i="47" s="1"/>
  <c r="P24" i="8"/>
  <c r="P23" i="102" s="1"/>
  <c r="L36" i="44"/>
  <c r="L33" i="6" s="1"/>
  <c r="N36" i="44"/>
  <c r="N33" i="6" s="1"/>
  <c r="O36" i="44"/>
  <c r="O33" i="6" s="1"/>
  <c r="H36" i="44"/>
  <c r="L29" i="44"/>
  <c r="L29" i="6" s="1"/>
  <c r="N29" i="44"/>
  <c r="N29" i="6" s="1"/>
  <c r="O29" i="44"/>
  <c r="O29" i="6" s="1"/>
  <c r="H29" i="44"/>
  <c r="L21" i="44"/>
  <c r="L21" i="6" s="1"/>
  <c r="N21" i="44"/>
  <c r="O21" i="44"/>
  <c r="O21" i="6" s="1"/>
  <c r="L22" i="44"/>
  <c r="L22" i="6" s="1"/>
  <c r="N22" i="44"/>
  <c r="N22" i="6" s="1"/>
  <c r="O22" i="44"/>
  <c r="O22" i="6" s="1"/>
  <c r="L23" i="44"/>
  <c r="L23" i="6" s="1"/>
  <c r="N23" i="44"/>
  <c r="O23" i="44"/>
  <c r="O23" i="6" s="1"/>
  <c r="L24" i="44"/>
  <c r="L24" i="6" s="1"/>
  <c r="N24" i="44"/>
  <c r="N24" i="6" s="1"/>
  <c r="O24" i="44"/>
  <c r="O24" i="6" s="1"/>
  <c r="L25" i="44"/>
  <c r="L25" i="6" s="1"/>
  <c r="N25" i="44"/>
  <c r="N25" i="6" s="1"/>
  <c r="O25" i="44"/>
  <c r="O25" i="6" s="1"/>
  <c r="H21" i="44"/>
  <c r="H21" i="6" s="1"/>
  <c r="H22" i="44"/>
  <c r="H22" i="6" s="1"/>
  <c r="H23" i="44"/>
  <c r="H23" i="6" s="1"/>
  <c r="H24" i="44"/>
  <c r="H24" i="6" s="1"/>
  <c r="H25" i="44"/>
  <c r="H25" i="6" s="1"/>
  <c r="M23" i="44" l="1"/>
  <c r="M23" i="6" s="1"/>
  <c r="M21" i="44"/>
  <c r="M21" i="6" s="1"/>
  <c r="K21" i="44"/>
  <c r="K21" i="6" s="1"/>
  <c r="K29" i="44"/>
  <c r="K29" i="6" s="1"/>
  <c r="H29" i="6"/>
  <c r="M36" i="44"/>
  <c r="H33" i="6"/>
  <c r="M22" i="44"/>
  <c r="M22" i="6" s="1"/>
  <c r="K36" i="44"/>
  <c r="K33" i="6" s="1"/>
  <c r="K23" i="44"/>
  <c r="K23" i="6" s="1"/>
  <c r="K25" i="44"/>
  <c r="K25" i="6" s="1"/>
  <c r="M25" i="44"/>
  <c r="M24" i="44"/>
  <c r="K22" i="44"/>
  <c r="K22" i="6" s="1"/>
  <c r="K24" i="44"/>
  <c r="K24" i="6" s="1"/>
  <c r="P23" i="44"/>
  <c r="P23" i="6" s="1"/>
  <c r="N23" i="6"/>
  <c r="P21" i="44"/>
  <c r="P21" i="6" s="1"/>
  <c r="N21" i="6"/>
  <c r="M29" i="44"/>
  <c r="M29" i="6" s="1"/>
  <c r="P22" i="44" l="1"/>
  <c r="P22" i="6" s="1"/>
  <c r="P29" i="44"/>
  <c r="P29" i="6" s="1"/>
  <c r="P36" i="44"/>
  <c r="P33" i="6" s="1"/>
  <c r="M33" i="6"/>
  <c r="M24" i="6"/>
  <c r="P24" i="44"/>
  <c r="P24" i="6" s="1"/>
  <c r="M25" i="6"/>
  <c r="P25" i="44"/>
  <c r="P25" i="6" s="1"/>
  <c r="H94" i="5" l="1"/>
  <c r="H14" i="99" s="1"/>
  <c r="H95" i="5"/>
  <c r="H15" i="99" s="1"/>
  <c r="H96" i="5"/>
  <c r="K96" i="5" s="1"/>
  <c r="K96" i="41" s="1"/>
  <c r="H97" i="5"/>
  <c r="H97" i="41" s="1"/>
  <c r="K94" i="5"/>
  <c r="K14" i="99" s="1"/>
  <c r="K98" i="5"/>
  <c r="H93" i="5"/>
  <c r="K93" i="5" s="1"/>
  <c r="H98" i="5"/>
  <c r="L90" i="5"/>
  <c r="M90" i="5"/>
  <c r="N90" i="5"/>
  <c r="O90" i="5"/>
  <c r="L91" i="5"/>
  <c r="L91" i="41" s="1"/>
  <c r="N91" i="5"/>
  <c r="N91" i="41" s="1"/>
  <c r="O91" i="5"/>
  <c r="O91" i="41" s="1"/>
  <c r="L92" i="5"/>
  <c r="L92" i="41" s="1"/>
  <c r="N92" i="5"/>
  <c r="N92" i="41" s="1"/>
  <c r="O92" i="5"/>
  <c r="O92" i="41" s="1"/>
  <c r="L93" i="5"/>
  <c r="M93" i="5"/>
  <c r="N93" i="5"/>
  <c r="O93" i="5"/>
  <c r="P93" i="5" s="1"/>
  <c r="L94" i="5"/>
  <c r="L14" i="99" s="1"/>
  <c r="M94" i="5"/>
  <c r="M14" i="99" s="1"/>
  <c r="N94" i="5"/>
  <c r="N14" i="99" s="1"/>
  <c r="O94" i="5"/>
  <c r="O14" i="99" s="1"/>
  <c r="L95" i="5"/>
  <c r="L15" i="99" s="1"/>
  <c r="N95" i="5"/>
  <c r="N15" i="99" s="1"/>
  <c r="O95" i="5"/>
  <c r="O15" i="99" s="1"/>
  <c r="L96" i="5"/>
  <c r="L96" i="41" s="1"/>
  <c r="N96" i="5"/>
  <c r="N96" i="41" s="1"/>
  <c r="O96" i="5"/>
  <c r="O96" i="41" s="1"/>
  <c r="L97" i="5"/>
  <c r="L97" i="41" s="1"/>
  <c r="N97" i="5"/>
  <c r="N97" i="41" s="1"/>
  <c r="O97" i="5"/>
  <c r="O97" i="41" s="1"/>
  <c r="L98" i="5"/>
  <c r="M98" i="5"/>
  <c r="N98" i="5"/>
  <c r="O98" i="5"/>
  <c r="L80" i="5"/>
  <c r="N80" i="5"/>
  <c r="O80" i="5"/>
  <c r="L81" i="5"/>
  <c r="L81" i="41" s="1"/>
  <c r="N81" i="5"/>
  <c r="N81" i="41" s="1"/>
  <c r="O81" i="5"/>
  <c r="L82" i="5"/>
  <c r="L82" i="41" s="1"/>
  <c r="N82" i="5"/>
  <c r="N82" i="41" s="1"/>
  <c r="O82" i="5"/>
  <c r="O82" i="41" s="1"/>
  <c r="L83" i="5"/>
  <c r="L83" i="41" s="1"/>
  <c r="N83" i="5"/>
  <c r="N83" i="41" s="1"/>
  <c r="O83" i="5"/>
  <c r="O83" i="41" s="1"/>
  <c r="L84" i="5"/>
  <c r="L84" i="41" s="1"/>
  <c r="N84" i="5"/>
  <c r="N84" i="41" s="1"/>
  <c r="O84" i="5"/>
  <c r="O84" i="41" s="1"/>
  <c r="L85" i="5"/>
  <c r="L85" i="41" s="1"/>
  <c r="N85" i="5"/>
  <c r="N85" i="41" s="1"/>
  <c r="O85" i="5"/>
  <c r="O85" i="41" s="1"/>
  <c r="L86" i="5"/>
  <c r="L86" i="41" s="1"/>
  <c r="N86" i="5"/>
  <c r="N86" i="41" s="1"/>
  <c r="O86" i="5"/>
  <c r="O86" i="41" s="1"/>
  <c r="L87" i="5"/>
  <c r="L87" i="41" s="1"/>
  <c r="N87" i="5"/>
  <c r="N87" i="41" s="1"/>
  <c r="O87" i="5"/>
  <c r="O87" i="41" s="1"/>
  <c r="L88" i="5"/>
  <c r="L88" i="41" s="1"/>
  <c r="N88" i="5"/>
  <c r="N88" i="41" s="1"/>
  <c r="O88" i="5"/>
  <c r="O88" i="41" s="1"/>
  <c r="L89" i="5"/>
  <c r="L89" i="41" s="1"/>
  <c r="N89" i="5"/>
  <c r="N89" i="41" s="1"/>
  <c r="O89" i="5"/>
  <c r="O89" i="41" s="1"/>
  <c r="P90" i="5" l="1"/>
  <c r="P98" i="5"/>
  <c r="O81" i="41"/>
  <c r="M95" i="5"/>
  <c r="M15" i="99" s="1"/>
  <c r="K97" i="5"/>
  <c r="K97" i="41" s="1"/>
  <c r="K95" i="5"/>
  <c r="K15" i="99" s="1"/>
  <c r="M96" i="5"/>
  <c r="M96" i="41" s="1"/>
  <c r="H96" i="41"/>
  <c r="M97" i="5"/>
  <c r="M97" i="41" s="1"/>
  <c r="P94" i="5"/>
  <c r="P14" i="99" s="1"/>
  <c r="P97" i="5" l="1"/>
  <c r="P97" i="41" s="1"/>
  <c r="P96" i="5"/>
  <c r="P96" i="41" s="1"/>
  <c r="P95" i="5"/>
  <c r="P15" i="99" s="1"/>
  <c r="L71" i="5"/>
  <c r="L71" i="41" s="1"/>
  <c r="N71" i="5"/>
  <c r="N71" i="41" s="1"/>
  <c r="O71" i="5"/>
  <c r="O71" i="41" s="1"/>
  <c r="L72" i="5"/>
  <c r="L72" i="41" s="1"/>
  <c r="N72" i="5"/>
  <c r="N72" i="41" s="1"/>
  <c r="O72" i="5"/>
  <c r="O72" i="41" s="1"/>
  <c r="L73" i="5"/>
  <c r="L73" i="41" s="1"/>
  <c r="N73" i="5"/>
  <c r="N73" i="41" s="1"/>
  <c r="O73" i="5"/>
  <c r="O73" i="41" s="1"/>
  <c r="L74" i="5"/>
  <c r="L74" i="41" s="1"/>
  <c r="N74" i="5"/>
  <c r="N74" i="41" s="1"/>
  <c r="O74" i="5"/>
  <c r="O74" i="41" s="1"/>
  <c r="H71" i="5"/>
  <c r="H72" i="5"/>
  <c r="H73" i="5"/>
  <c r="H74" i="5"/>
  <c r="L59" i="5"/>
  <c r="N59" i="5"/>
  <c r="O59" i="5"/>
  <c r="K61" i="5"/>
  <c r="K61" i="41" s="1"/>
  <c r="H57" i="5"/>
  <c r="H57" i="41" s="1"/>
  <c r="H58" i="5"/>
  <c r="H59" i="5"/>
  <c r="K59" i="5" s="1"/>
  <c r="H60" i="5"/>
  <c r="H60" i="41" s="1"/>
  <c r="H61" i="5"/>
  <c r="H61" i="41" s="1"/>
  <c r="H62" i="5"/>
  <c r="H62" i="41" s="1"/>
  <c r="H63" i="5"/>
  <c r="H63" i="41" s="1"/>
  <c r="H16" i="5"/>
  <c r="H17" i="5"/>
  <c r="H17" i="41" s="1"/>
  <c r="K17" i="5"/>
  <c r="K17" i="41" s="1"/>
  <c r="H18" i="5"/>
  <c r="H18" i="41" s="1"/>
  <c r="H19" i="5"/>
  <c r="K19" i="5" s="1"/>
  <c r="N31" i="13"/>
  <c r="N31" i="107" s="1"/>
  <c r="L31" i="13"/>
  <c r="L31" i="107" s="1"/>
  <c r="O31" i="13"/>
  <c r="O31" i="107" s="1"/>
  <c r="H31" i="13"/>
  <c r="H44" i="12"/>
  <c r="O44" i="12"/>
  <c r="O44" i="93" s="1"/>
  <c r="O28" i="12"/>
  <c r="O28" i="93" s="1"/>
  <c r="N28" i="12"/>
  <c r="N28" i="93" s="1"/>
  <c r="L28" i="12"/>
  <c r="L28" i="93" s="1"/>
  <c r="H28" i="12"/>
  <c r="M28" i="12" l="1"/>
  <c r="P28" i="12" s="1"/>
  <c r="P28" i="93" s="1"/>
  <c r="H28" i="93"/>
  <c r="M44" i="12"/>
  <c r="M44" i="93" s="1"/>
  <c r="H44" i="93"/>
  <c r="K58" i="5"/>
  <c r="K58" i="41" s="1"/>
  <c r="H58" i="41"/>
  <c r="M74" i="5"/>
  <c r="M74" i="41" s="1"/>
  <c r="H74" i="41"/>
  <c r="K73" i="5"/>
  <c r="K73" i="41" s="1"/>
  <c r="H73" i="41"/>
  <c r="K18" i="5"/>
  <c r="K18" i="41" s="1"/>
  <c r="K16" i="5"/>
  <c r="K16" i="41" s="1"/>
  <c r="H16" i="41"/>
  <c r="K63" i="5"/>
  <c r="K63" i="41" s="1"/>
  <c r="M72" i="5"/>
  <c r="M72" i="41" s="1"/>
  <c r="H72" i="41"/>
  <c r="K62" i="5"/>
  <c r="K62" i="41" s="1"/>
  <c r="M71" i="5"/>
  <c r="M71" i="41" s="1"/>
  <c r="H71" i="41"/>
  <c r="M28" i="93"/>
  <c r="M31" i="13"/>
  <c r="H31" i="107"/>
  <c r="L33" i="8"/>
  <c r="L16" i="47" s="1"/>
  <c r="N33" i="8"/>
  <c r="N16" i="47" s="1"/>
  <c r="O33" i="8"/>
  <c r="O16" i="47" s="1"/>
  <c r="M33" i="8"/>
  <c r="M16" i="47" s="1"/>
  <c r="M46" i="8"/>
  <c r="M29" i="47" s="1"/>
  <c r="L46" i="8"/>
  <c r="L29" i="47" s="1"/>
  <c r="N46" i="8"/>
  <c r="N29" i="47" s="1"/>
  <c r="O46" i="8"/>
  <c r="O29" i="47" s="1"/>
  <c r="L35" i="8"/>
  <c r="L18" i="47" s="1"/>
  <c r="M35" i="8"/>
  <c r="M18" i="47" s="1"/>
  <c r="N35" i="8"/>
  <c r="N18" i="47" s="1"/>
  <c r="O35" i="8"/>
  <c r="O18" i="47" s="1"/>
  <c r="L34" i="8"/>
  <c r="L17" i="47" s="1"/>
  <c r="N34" i="8"/>
  <c r="N17" i="47" s="1"/>
  <c r="O34" i="8"/>
  <c r="O17" i="47" s="1"/>
  <c r="M34" i="8"/>
  <c r="M17" i="47" s="1"/>
  <c r="N36" i="8"/>
  <c r="N19" i="47" s="1"/>
  <c r="O36" i="8"/>
  <c r="O19" i="47" s="1"/>
  <c r="L36" i="8"/>
  <c r="L19" i="47" s="1"/>
  <c r="M36" i="8"/>
  <c r="M19" i="47" s="1"/>
  <c r="O45" i="8"/>
  <c r="O28" i="47" s="1"/>
  <c r="L45" i="8"/>
  <c r="L28" i="47" s="1"/>
  <c r="N45" i="8"/>
  <c r="N28" i="47" s="1"/>
  <c r="M45" i="8"/>
  <c r="M28" i="47" s="1"/>
  <c r="M59" i="5"/>
  <c r="P59" i="5" s="1"/>
  <c r="M73" i="5"/>
  <c r="M73" i="41" s="1"/>
  <c r="K74" i="5"/>
  <c r="K74" i="41" s="1"/>
  <c r="P73" i="5"/>
  <c r="P73" i="41" s="1"/>
  <c r="K72" i="5"/>
  <c r="K72" i="41" s="1"/>
  <c r="K60" i="5"/>
  <c r="K60" i="41" s="1"/>
  <c r="K71" i="5"/>
  <c r="K71" i="41" s="1"/>
  <c r="P74" i="5"/>
  <c r="P74" i="41" s="1"/>
  <c r="K57" i="5"/>
  <c r="K57" i="41" s="1"/>
  <c r="P72" i="5"/>
  <c r="P72" i="41" s="1"/>
  <c r="K31" i="13"/>
  <c r="K31" i="107" s="1"/>
  <c r="K44" i="12"/>
  <c r="K44" i="93" s="1"/>
  <c r="L44" i="12"/>
  <c r="L44" i="93" s="1"/>
  <c r="N44" i="12"/>
  <c r="K28" i="12"/>
  <c r="K28" i="93" s="1"/>
  <c r="P71" i="5" l="1"/>
  <c r="P71" i="41" s="1"/>
  <c r="P44" i="12"/>
  <c r="P44" i="93" s="1"/>
  <c r="N44" i="93"/>
  <c r="P36" i="8"/>
  <c r="P19" i="47" s="1"/>
  <c r="P46" i="8"/>
  <c r="P29" i="47" s="1"/>
  <c r="P35" i="8"/>
  <c r="P18" i="47" s="1"/>
  <c r="P31" i="13"/>
  <c r="P31" i="107" s="1"/>
  <c r="M31" i="107"/>
  <c r="P34" i="8"/>
  <c r="P17" i="47" s="1"/>
  <c r="P33" i="8"/>
  <c r="P16" i="47" s="1"/>
  <c r="P45" i="8"/>
  <c r="P28" i="47" s="1"/>
  <c r="L37" i="8"/>
  <c r="L20" i="47" s="1"/>
  <c r="M37" i="8"/>
  <c r="M20" i="47" s="1"/>
  <c r="N37" i="8"/>
  <c r="N20" i="47" s="1"/>
  <c r="O37" i="8"/>
  <c r="O20" i="47" s="1"/>
  <c r="H92" i="5"/>
  <c r="H91" i="5"/>
  <c r="H80" i="5"/>
  <c r="H81" i="5"/>
  <c r="H82" i="5"/>
  <c r="H83" i="5"/>
  <c r="H84" i="5"/>
  <c r="H85" i="5"/>
  <c r="H86" i="5"/>
  <c r="H87" i="5"/>
  <c r="H88" i="5"/>
  <c r="H89" i="5"/>
  <c r="H29" i="5"/>
  <c r="H29" i="41" s="1"/>
  <c r="H86" i="41" l="1"/>
  <c r="M86" i="5"/>
  <c r="K86" i="5"/>
  <c r="K86" i="41" s="1"/>
  <c r="H82" i="41"/>
  <c r="M82" i="5"/>
  <c r="K82" i="5"/>
  <c r="K82" i="41" s="1"/>
  <c r="H87" i="41"/>
  <c r="M87" i="5"/>
  <c r="K87" i="5"/>
  <c r="K87" i="41" s="1"/>
  <c r="H83" i="41"/>
  <c r="M83" i="5"/>
  <c r="K83" i="5"/>
  <c r="K83" i="41" s="1"/>
  <c r="H89" i="41"/>
  <c r="M89" i="5"/>
  <c r="K89" i="5"/>
  <c r="K89" i="41" s="1"/>
  <c r="H85" i="41"/>
  <c r="K85" i="5"/>
  <c r="K85" i="41" s="1"/>
  <c r="M85" i="5"/>
  <c r="H81" i="41"/>
  <c r="K81" i="5"/>
  <c r="K81" i="41" s="1"/>
  <c r="M81" i="5"/>
  <c r="H88" i="41"/>
  <c r="M88" i="5"/>
  <c r="K88" i="5"/>
  <c r="K88" i="41" s="1"/>
  <c r="H84" i="41"/>
  <c r="M84" i="5"/>
  <c r="K84" i="5"/>
  <c r="K84" i="41" s="1"/>
  <c r="M80" i="5"/>
  <c r="P80" i="5" s="1"/>
  <c r="K80" i="5"/>
  <c r="K91" i="5"/>
  <c r="K91" i="41" s="1"/>
  <c r="H91" i="41"/>
  <c r="M91" i="5"/>
  <c r="K92" i="5"/>
  <c r="K92" i="41" s="1"/>
  <c r="H92" i="41"/>
  <c r="M92" i="5"/>
  <c r="P37" i="8"/>
  <c r="P20" i="47" s="1"/>
  <c r="L61" i="5"/>
  <c r="L61" i="41" s="1"/>
  <c r="N61" i="5"/>
  <c r="N61" i="41" s="1"/>
  <c r="O61" i="5"/>
  <c r="O61" i="41" s="1"/>
  <c r="M61" i="5"/>
  <c r="L58" i="5"/>
  <c r="L58" i="41" s="1"/>
  <c r="N58" i="5"/>
  <c r="N58" i="41" s="1"/>
  <c r="O58" i="5"/>
  <c r="O58" i="41" s="1"/>
  <c r="M58" i="5"/>
  <c r="K29" i="5"/>
  <c r="K29" i="41" s="1"/>
  <c r="M87" i="41" l="1"/>
  <c r="P87" i="5"/>
  <c r="P87" i="41" s="1"/>
  <c r="M88" i="41"/>
  <c r="P88" i="5"/>
  <c r="P88" i="41" s="1"/>
  <c r="M83" i="41"/>
  <c r="P83" i="5"/>
  <c r="P83" i="41" s="1"/>
  <c r="M84" i="41"/>
  <c r="P84" i="5"/>
  <c r="P84" i="41" s="1"/>
  <c r="M85" i="41"/>
  <c r="P85" i="5"/>
  <c r="P85" i="41" s="1"/>
  <c r="M89" i="41"/>
  <c r="P89" i="5"/>
  <c r="P89" i="41" s="1"/>
  <c r="M86" i="41"/>
  <c r="P86" i="5"/>
  <c r="P86" i="41" s="1"/>
  <c r="M81" i="41"/>
  <c r="P81" i="5"/>
  <c r="P81" i="41" s="1"/>
  <c r="P82" i="5"/>
  <c r="P82" i="41" s="1"/>
  <c r="M82" i="41"/>
  <c r="P61" i="5"/>
  <c r="P61" i="41" s="1"/>
  <c r="M61" i="41"/>
  <c r="P58" i="5"/>
  <c r="P58" i="41" s="1"/>
  <c r="M58" i="41"/>
  <c r="P92" i="5"/>
  <c r="P92" i="41" s="1"/>
  <c r="M92" i="41"/>
  <c r="M91" i="41"/>
  <c r="P91" i="5"/>
  <c r="P91" i="41" s="1"/>
  <c r="L29" i="5"/>
  <c r="L29" i="41" s="1"/>
  <c r="N29" i="5"/>
  <c r="N29" i="41" s="1"/>
  <c r="O29" i="5"/>
  <c r="O29" i="41" s="1"/>
  <c r="L60" i="5"/>
  <c r="L60" i="41" s="1"/>
  <c r="N60" i="5"/>
  <c r="N60" i="41" s="1"/>
  <c r="O60" i="5"/>
  <c r="O60" i="41" s="1"/>
  <c r="M60" i="5"/>
  <c r="O63" i="5"/>
  <c r="O63" i="41" s="1"/>
  <c r="L63" i="5"/>
  <c r="L63" i="41" s="1"/>
  <c r="N63" i="5"/>
  <c r="N63" i="41" s="1"/>
  <c r="M63" i="5"/>
  <c r="M63" i="41" s="1"/>
  <c r="L57" i="5"/>
  <c r="L57" i="41" s="1"/>
  <c r="N57" i="5"/>
  <c r="N57" i="41" s="1"/>
  <c r="O57" i="5"/>
  <c r="O57" i="41" s="1"/>
  <c r="M57" i="5"/>
  <c r="M29" i="5"/>
  <c r="M29" i="41" s="1"/>
  <c r="L62" i="5"/>
  <c r="L62" i="41" s="1"/>
  <c r="M62" i="5"/>
  <c r="M62" i="41" s="1"/>
  <c r="N62" i="5"/>
  <c r="N62" i="41" s="1"/>
  <c r="O62" i="5"/>
  <c r="O62" i="41" s="1"/>
  <c r="L25" i="4"/>
  <c r="L25" i="98" s="1"/>
  <c r="N25" i="4"/>
  <c r="N25" i="98" s="1"/>
  <c r="O25" i="4"/>
  <c r="O25" i="98" s="1"/>
  <c r="L26" i="4"/>
  <c r="N26" i="4"/>
  <c r="N26" i="40" s="1"/>
  <c r="O26" i="4"/>
  <c r="L27" i="4"/>
  <c r="L27" i="39" s="1"/>
  <c r="N27" i="4"/>
  <c r="N27" i="39" s="1"/>
  <c r="O27" i="4"/>
  <c r="O27" i="39" s="1"/>
  <c r="L28" i="4"/>
  <c r="L28" i="40" s="1"/>
  <c r="N28" i="4"/>
  <c r="N28" i="40" s="1"/>
  <c r="O28" i="4"/>
  <c r="O28" i="40" s="1"/>
  <c r="L29" i="4"/>
  <c r="L29" i="98" s="1"/>
  <c r="N29" i="4"/>
  <c r="N29" i="98" s="1"/>
  <c r="O29" i="4"/>
  <c r="O29" i="98" s="1"/>
  <c r="L30" i="4"/>
  <c r="L30" i="39" s="1"/>
  <c r="N30" i="4"/>
  <c r="N30" i="39" s="1"/>
  <c r="O30" i="4"/>
  <c r="O30" i="39" s="1"/>
  <c r="H25" i="4"/>
  <c r="H26" i="4"/>
  <c r="H27" i="4"/>
  <c r="H28" i="4"/>
  <c r="H29" i="4"/>
  <c r="H30" i="4"/>
  <c r="K27" i="4" l="1"/>
  <c r="K27" i="39" s="1"/>
  <c r="H27" i="39"/>
  <c r="H30" i="39"/>
  <c r="M30" i="4"/>
  <c r="M30" i="39" s="1"/>
  <c r="K29" i="4"/>
  <c r="K29" i="98" s="1"/>
  <c r="H29" i="98"/>
  <c r="M25" i="4"/>
  <c r="M25" i="98" s="1"/>
  <c r="H25" i="98"/>
  <c r="M28" i="4"/>
  <c r="H28" i="40"/>
  <c r="P57" i="5"/>
  <c r="P57" i="41" s="1"/>
  <c r="M57" i="41"/>
  <c r="P60" i="5"/>
  <c r="P60" i="41" s="1"/>
  <c r="M60" i="41"/>
  <c r="O26" i="40"/>
  <c r="K26" i="4"/>
  <c r="K26" i="40" s="1"/>
  <c r="H26" i="40"/>
  <c r="L26" i="40"/>
  <c r="P62" i="5"/>
  <c r="P62" i="41" s="1"/>
  <c r="P63" i="5"/>
  <c r="P63" i="41" s="1"/>
  <c r="P29" i="5"/>
  <c r="P29" i="41" s="1"/>
  <c r="K30" i="4"/>
  <c r="K30" i="39" s="1"/>
  <c r="P30" i="4"/>
  <c r="P30" i="39" s="1"/>
  <c r="M29" i="4"/>
  <c r="M27" i="4"/>
  <c r="M27" i="39" s="1"/>
  <c r="M26" i="4"/>
  <c r="K28" i="4"/>
  <c r="K28" i="40" s="1"/>
  <c r="K25" i="4"/>
  <c r="K25" i="98" s="1"/>
  <c r="P27" i="4"/>
  <c r="P27" i="39" s="1"/>
  <c r="D19" i="6"/>
  <c r="B19" i="6"/>
  <c r="C19" i="6"/>
  <c r="O19" i="44"/>
  <c r="O19" i="6" s="1"/>
  <c r="N19" i="44"/>
  <c r="L19" i="44"/>
  <c r="L19" i="6" s="1"/>
  <c r="H19" i="44"/>
  <c r="M19" i="44" s="1"/>
  <c r="P28" i="4" l="1"/>
  <c r="P28" i="40" s="1"/>
  <c r="M28" i="40"/>
  <c r="P25" i="4"/>
  <c r="P25" i="98" s="1"/>
  <c r="P29" i="4"/>
  <c r="P29" i="98" s="1"/>
  <c r="M29" i="98"/>
  <c r="N19" i="6"/>
  <c r="P19" i="44"/>
  <c r="P26" i="4"/>
  <c r="M26" i="40"/>
  <c r="M19" i="6"/>
  <c r="H19" i="6"/>
  <c r="K19" i="44"/>
  <c r="K19" i="6" s="1"/>
  <c r="P19" i="6" l="1"/>
  <c r="P26" i="40"/>
  <c r="H15" i="50"/>
  <c r="K15" i="50" s="1"/>
  <c r="H16" i="50"/>
  <c r="K16" i="50" s="1"/>
  <c r="H17" i="50"/>
  <c r="K17" i="50" s="1"/>
  <c r="H18" i="50"/>
  <c r="H19" i="50"/>
  <c r="K19" i="50" l="1"/>
  <c r="K16" i="49" s="1"/>
  <c r="H16" i="49"/>
  <c r="K18" i="50"/>
  <c r="K15" i="49" s="1"/>
  <c r="H15" i="49"/>
  <c r="O69" i="5"/>
  <c r="O69" i="41" s="1"/>
  <c r="O67" i="5"/>
  <c r="O67" i="41" s="1"/>
  <c r="O65" i="5"/>
  <c r="O65" i="41" s="1"/>
  <c r="N49" i="5"/>
  <c r="N49" i="41" s="1"/>
  <c r="N48" i="5"/>
  <c r="N48" i="41" s="1"/>
  <c r="N31" i="5"/>
  <c r="N31" i="41" s="1"/>
  <c r="P24" i="97"/>
  <c r="O24" i="97"/>
  <c r="N24" i="97"/>
  <c r="M24" i="97"/>
  <c r="L24" i="97"/>
  <c r="K24" i="97"/>
  <c r="H24" i="97"/>
  <c r="D24" i="97"/>
  <c r="C24" i="97"/>
  <c r="B24" i="97"/>
  <c r="P23" i="97"/>
  <c r="O23" i="97"/>
  <c r="N23" i="97"/>
  <c r="M23" i="97"/>
  <c r="L23" i="97"/>
  <c r="K23" i="97"/>
  <c r="H23" i="97"/>
  <c r="D23" i="97"/>
  <c r="C23" i="97"/>
  <c r="B23" i="97"/>
  <c r="P22" i="97"/>
  <c r="O22" i="97"/>
  <c r="N22" i="97"/>
  <c r="M22" i="97"/>
  <c r="L22" i="97"/>
  <c r="K22" i="97"/>
  <c r="H22" i="97"/>
  <c r="D22" i="97"/>
  <c r="C22" i="97"/>
  <c r="B22" i="97"/>
  <c r="P21" i="97"/>
  <c r="O21" i="97"/>
  <c r="N21" i="97"/>
  <c r="M21" i="97"/>
  <c r="L21" i="97"/>
  <c r="K21" i="97"/>
  <c r="H21" i="97"/>
  <c r="D21" i="97"/>
  <c r="C21" i="97"/>
  <c r="B21" i="97"/>
  <c r="P20" i="97"/>
  <c r="O20" i="97"/>
  <c r="N20" i="97"/>
  <c r="M20" i="97"/>
  <c r="L20" i="97"/>
  <c r="K20" i="97"/>
  <c r="H20" i="97"/>
  <c r="D20" i="97"/>
  <c r="C20" i="97"/>
  <c r="B20" i="97"/>
  <c r="P19" i="97"/>
  <c r="O19" i="97"/>
  <c r="N19" i="97"/>
  <c r="M19" i="97"/>
  <c r="L19" i="97"/>
  <c r="K19" i="97"/>
  <c r="H19" i="97"/>
  <c r="D19" i="97"/>
  <c r="C19" i="97"/>
  <c r="B19" i="97"/>
  <c r="P18" i="97"/>
  <c r="O18" i="97"/>
  <c r="N18" i="97"/>
  <c r="M18" i="97"/>
  <c r="L18" i="97"/>
  <c r="K18" i="97"/>
  <c r="H18" i="97"/>
  <c r="D18" i="97"/>
  <c r="C18" i="97"/>
  <c r="B18" i="97"/>
  <c r="P17" i="97"/>
  <c r="O17" i="97"/>
  <c r="N17" i="97"/>
  <c r="M17" i="97"/>
  <c r="L17" i="97"/>
  <c r="K17" i="97"/>
  <c r="H17" i="97"/>
  <c r="D17" i="97"/>
  <c r="C17" i="97"/>
  <c r="B17" i="97"/>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D15" i="98"/>
  <c r="C15" i="98"/>
  <c r="B15" i="98"/>
  <c r="G14" i="98"/>
  <c r="D14" i="98"/>
  <c r="C14" i="98"/>
  <c r="B14" i="98"/>
  <c r="P29" i="101"/>
  <c r="O29" i="101"/>
  <c r="N29" i="101"/>
  <c r="M29" i="101"/>
  <c r="L29" i="101"/>
  <c r="K29" i="101"/>
  <c r="H29" i="101"/>
  <c r="D29" i="101"/>
  <c r="C29" i="101"/>
  <c r="B29" i="101"/>
  <c r="P28" i="101"/>
  <c r="O28" i="101"/>
  <c r="N28" i="101"/>
  <c r="M28" i="101"/>
  <c r="L28" i="101"/>
  <c r="K28" i="101"/>
  <c r="H28" i="101"/>
  <c r="D28" i="101"/>
  <c r="C28" i="101"/>
  <c r="B28" i="101"/>
  <c r="P27" i="101"/>
  <c r="O27" i="101"/>
  <c r="N27" i="101"/>
  <c r="M27" i="101"/>
  <c r="L27" i="101"/>
  <c r="K27" i="101"/>
  <c r="H27" i="101"/>
  <c r="D27" i="101"/>
  <c r="C27" i="101"/>
  <c r="B27" i="101"/>
  <c r="P26" i="101"/>
  <c r="O26" i="101"/>
  <c r="N26" i="101"/>
  <c r="M26" i="101"/>
  <c r="L26" i="101"/>
  <c r="K26" i="101"/>
  <c r="H26" i="101"/>
  <c r="D26" i="101"/>
  <c r="C26" i="101"/>
  <c r="B26" i="101"/>
  <c r="P25" i="101"/>
  <c r="O25" i="101"/>
  <c r="N25" i="101"/>
  <c r="M25" i="101"/>
  <c r="L25" i="101"/>
  <c r="K25" i="101"/>
  <c r="H25" i="101"/>
  <c r="D25" i="101"/>
  <c r="C25" i="101"/>
  <c r="B25" i="101"/>
  <c r="P24" i="101"/>
  <c r="O24" i="101"/>
  <c r="N24" i="101"/>
  <c r="M24" i="101"/>
  <c r="L24" i="101"/>
  <c r="K24" i="101"/>
  <c r="H24" i="101"/>
  <c r="D24" i="101"/>
  <c r="C24" i="101"/>
  <c r="B24" i="101"/>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D17" i="101"/>
  <c r="C17" i="101"/>
  <c r="B17" i="101"/>
  <c r="P16" i="101"/>
  <c r="O16" i="101"/>
  <c r="N16" i="101"/>
  <c r="M16" i="101"/>
  <c r="L16" i="101"/>
  <c r="K16" i="101"/>
  <c r="H16" i="101"/>
  <c r="D16" i="101"/>
  <c r="C16" i="101"/>
  <c r="B16" i="101"/>
  <c r="P15" i="101"/>
  <c r="A15" i="101" s="1"/>
  <c r="O15" i="101"/>
  <c r="N15" i="101"/>
  <c r="M15" i="101"/>
  <c r="L15" i="101"/>
  <c r="K15" i="101"/>
  <c r="H15" i="101"/>
  <c r="D15" i="101"/>
  <c r="C15" i="101"/>
  <c r="B15" i="101"/>
  <c r="P14" i="101"/>
  <c r="O14" i="101"/>
  <c r="N14" i="101"/>
  <c r="M14" i="101"/>
  <c r="L14" i="101"/>
  <c r="K14" i="101"/>
  <c r="H14" i="101"/>
  <c r="G14" i="101"/>
  <c r="D14" i="101"/>
  <c r="C14" i="101"/>
  <c r="B14" i="101"/>
  <c r="K19" i="103"/>
  <c r="H19" i="103"/>
  <c r="D19" i="103"/>
  <c r="C19" i="103"/>
  <c r="B19" i="103"/>
  <c r="K18" i="103"/>
  <c r="H18" i="103"/>
  <c r="D18" i="103"/>
  <c r="C18" i="103"/>
  <c r="B18" i="103"/>
  <c r="K17" i="103"/>
  <c r="H17" i="103"/>
  <c r="D17" i="103"/>
  <c r="C17" i="103"/>
  <c r="B17" i="103"/>
  <c r="K16" i="103"/>
  <c r="H16" i="103"/>
  <c r="D16" i="103"/>
  <c r="C16" i="103"/>
  <c r="B16" i="103"/>
  <c r="K15" i="103"/>
  <c r="H15" i="103"/>
  <c r="D15" i="103"/>
  <c r="C15" i="103"/>
  <c r="B15" i="103"/>
  <c r="P14" i="103"/>
  <c r="O14" i="103"/>
  <c r="N14" i="103"/>
  <c r="M14" i="103"/>
  <c r="L14" i="103"/>
  <c r="K14" i="103"/>
  <c r="H14" i="103"/>
  <c r="G14" i="103"/>
  <c r="D14" i="103"/>
  <c r="C14" i="103"/>
  <c r="B14" i="103"/>
  <c r="P17" i="104"/>
  <c r="O17" i="104"/>
  <c r="N17" i="104"/>
  <c r="M17" i="104"/>
  <c r="L17" i="104"/>
  <c r="K17" i="104"/>
  <c r="H17" i="104"/>
  <c r="D17" i="104"/>
  <c r="C17" i="104"/>
  <c r="B17" i="104"/>
  <c r="P16" i="104"/>
  <c r="O16" i="104"/>
  <c r="N16" i="104"/>
  <c r="M16" i="104"/>
  <c r="L16" i="104"/>
  <c r="K16" i="104"/>
  <c r="H16" i="104"/>
  <c r="D16" i="104"/>
  <c r="C16" i="104"/>
  <c r="B16" i="104"/>
  <c r="P15" i="104"/>
  <c r="O15" i="104"/>
  <c r="N15" i="104"/>
  <c r="M15" i="104"/>
  <c r="L15" i="104"/>
  <c r="K15" i="104"/>
  <c r="H15" i="104"/>
  <c r="D15" i="104"/>
  <c r="C15" i="104"/>
  <c r="B15" i="104"/>
  <c r="P14" i="104"/>
  <c r="O14" i="104"/>
  <c r="N14" i="104"/>
  <c r="M14" i="104"/>
  <c r="L14" i="104"/>
  <c r="K14" i="104"/>
  <c r="H14" i="104"/>
  <c r="D14" i="104"/>
  <c r="C14" i="104"/>
  <c r="B14" i="104"/>
  <c r="D22" i="105"/>
  <c r="C22" i="105"/>
  <c r="B22" i="105"/>
  <c r="D21" i="105"/>
  <c r="C21" i="105"/>
  <c r="B21" i="105"/>
  <c r="D20" i="105"/>
  <c r="C20" i="105"/>
  <c r="B20" i="105"/>
  <c r="D19" i="105"/>
  <c r="C19" i="105"/>
  <c r="B19" i="105"/>
  <c r="D18" i="105"/>
  <c r="C18" i="105"/>
  <c r="B18" i="105"/>
  <c r="D17" i="105"/>
  <c r="C17" i="105"/>
  <c r="B17" i="105"/>
  <c r="D16" i="105"/>
  <c r="C16" i="105"/>
  <c r="B16" i="105"/>
  <c r="D15" i="105"/>
  <c r="C15" i="105"/>
  <c r="B15" i="105"/>
  <c r="P14" i="105"/>
  <c r="O14" i="105"/>
  <c r="N14" i="105"/>
  <c r="M14" i="105"/>
  <c r="L14" i="105"/>
  <c r="K14" i="105"/>
  <c r="H14" i="105"/>
  <c r="G14" i="105"/>
  <c r="D14" i="105"/>
  <c r="C14" i="105"/>
  <c r="B14" i="105"/>
  <c r="P26" i="106"/>
  <c r="O26" i="106"/>
  <c r="N26" i="106"/>
  <c r="M26" i="106"/>
  <c r="L26" i="106"/>
  <c r="K26" i="106"/>
  <c r="H26" i="106"/>
  <c r="D26" i="106"/>
  <c r="C26" i="106"/>
  <c r="B26" i="106"/>
  <c r="P25" i="106"/>
  <c r="O25" i="106"/>
  <c r="N25" i="106"/>
  <c r="M25" i="106"/>
  <c r="L25" i="106"/>
  <c r="K25" i="106"/>
  <c r="H25" i="106"/>
  <c r="D25" i="106"/>
  <c r="C25" i="106"/>
  <c r="B25" i="106"/>
  <c r="P24" i="106"/>
  <c r="O24" i="106"/>
  <c r="N24" i="106"/>
  <c r="M24" i="106"/>
  <c r="L24" i="106"/>
  <c r="K24" i="106"/>
  <c r="H24" i="106"/>
  <c r="D24" i="106"/>
  <c r="C24" i="106"/>
  <c r="B24" i="106"/>
  <c r="P23" i="106"/>
  <c r="O23" i="106"/>
  <c r="N23" i="106"/>
  <c r="M23" i="106"/>
  <c r="L23" i="106"/>
  <c r="K23" i="106"/>
  <c r="H23" i="106"/>
  <c r="D23" i="106"/>
  <c r="C23" i="106"/>
  <c r="B23" i="106"/>
  <c r="P22" i="106"/>
  <c r="O22" i="106"/>
  <c r="N22" i="106"/>
  <c r="M22" i="106"/>
  <c r="L22" i="106"/>
  <c r="K22" i="106"/>
  <c r="H22" i="106"/>
  <c r="D22" i="106"/>
  <c r="C22" i="106"/>
  <c r="B22" i="106"/>
  <c r="P21" i="106"/>
  <c r="O21" i="106"/>
  <c r="N21" i="106"/>
  <c r="M21" i="106"/>
  <c r="L21" i="106"/>
  <c r="K21" i="106"/>
  <c r="H21" i="106"/>
  <c r="D21" i="106"/>
  <c r="C21" i="106"/>
  <c r="B21" i="106"/>
  <c r="P20" i="106"/>
  <c r="O20" i="106"/>
  <c r="N20" i="106"/>
  <c r="M20" i="106"/>
  <c r="L20" i="106"/>
  <c r="K20" i="106"/>
  <c r="H20" i="106"/>
  <c r="D20" i="106"/>
  <c r="C20" i="106"/>
  <c r="B20" i="106"/>
  <c r="P19" i="106"/>
  <c r="O19" i="106"/>
  <c r="N19" i="106"/>
  <c r="M19" i="106"/>
  <c r="L19" i="106"/>
  <c r="K19" i="106"/>
  <c r="H19" i="106"/>
  <c r="D19" i="106"/>
  <c r="C19" i="106"/>
  <c r="B19" i="106"/>
  <c r="P18" i="106"/>
  <c r="O18" i="106"/>
  <c r="N18" i="106"/>
  <c r="M18" i="106"/>
  <c r="L18" i="106"/>
  <c r="K18" i="106"/>
  <c r="H18" i="106"/>
  <c r="D18" i="106"/>
  <c r="C18" i="106"/>
  <c r="B18" i="106"/>
  <c r="P17" i="106"/>
  <c r="A17" i="106" s="1"/>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D15" i="107"/>
  <c r="C15" i="107"/>
  <c r="B15" i="107"/>
  <c r="P14" i="107"/>
  <c r="A14" i="107" s="1"/>
  <c r="O14" i="107"/>
  <c r="N14" i="107"/>
  <c r="M14" i="107"/>
  <c r="L14" i="107"/>
  <c r="K14" i="107"/>
  <c r="H14" i="107"/>
  <c r="G14" i="107"/>
  <c r="D14" i="107"/>
  <c r="C14" i="107"/>
  <c r="B14" i="107"/>
  <c r="Q9" i="4"/>
  <c r="Q9" i="5"/>
  <c r="Q9" i="44"/>
  <c r="Q9" i="7"/>
  <c r="Q9" i="8"/>
  <c r="Q9" i="50"/>
  <c r="Q9" i="10"/>
  <c r="Q9" i="11"/>
  <c r="Q9" i="12"/>
  <c r="Q9" i="13"/>
  <c r="Q9" i="37"/>
  <c r="C23" i="117"/>
  <c r="C40" i="2" s="1"/>
  <c r="A36" i="118"/>
  <c r="B34" i="118"/>
  <c r="B31" i="118"/>
  <c r="B19" i="118"/>
  <c r="A19" i="118"/>
  <c r="C66" i="117"/>
  <c r="C40" i="117"/>
  <c r="C47" i="107" s="1"/>
  <c r="C35" i="117"/>
  <c r="C23" i="103" s="1"/>
  <c r="D29" i="117"/>
  <c r="D28" i="117"/>
  <c r="D27" i="117"/>
  <c r="D9" i="117"/>
  <c r="D8" i="117"/>
  <c r="D7" i="117"/>
  <c r="D6" i="117"/>
  <c r="P10" i="107"/>
  <c r="C2" i="107"/>
  <c r="C25" i="117" s="1"/>
  <c r="C46" i="2" s="1"/>
  <c r="D1" i="107"/>
  <c r="P10" i="106"/>
  <c r="C2" i="106"/>
  <c r="C24" i="117" s="1"/>
  <c r="C43" i="2" s="1"/>
  <c r="D1" i="106"/>
  <c r="P10" i="105"/>
  <c r="C2" i="105"/>
  <c r="D1" i="105"/>
  <c r="P10" i="104"/>
  <c r="C2" i="104"/>
  <c r="C22" i="117" s="1"/>
  <c r="C37" i="2" s="1"/>
  <c r="D1" i="104"/>
  <c r="P10" i="103"/>
  <c r="C2" i="103"/>
  <c r="C21" i="117" s="1"/>
  <c r="C34" i="2" s="1"/>
  <c r="D1" i="103"/>
  <c r="P10" i="102"/>
  <c r="C2" i="102"/>
  <c r="C20" i="117" s="1"/>
  <c r="C31" i="2" s="1"/>
  <c r="D1" i="102"/>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O107" i="5"/>
  <c r="O25" i="99" s="1"/>
  <c r="N107" i="5"/>
  <c r="N25" i="99" s="1"/>
  <c r="L107" i="5"/>
  <c r="L25" i="99" s="1"/>
  <c r="O106" i="5"/>
  <c r="O24" i="99" s="1"/>
  <c r="N106" i="5"/>
  <c r="N24" i="99" s="1"/>
  <c r="L106" i="5"/>
  <c r="L24" i="99" s="1"/>
  <c r="O105" i="5"/>
  <c r="O23" i="99" s="1"/>
  <c r="N105" i="5"/>
  <c r="N23" i="99" s="1"/>
  <c r="L105" i="5"/>
  <c r="L23" i="99" s="1"/>
  <c r="O104" i="5"/>
  <c r="O22" i="99" s="1"/>
  <c r="N104" i="5"/>
  <c r="N22" i="99" s="1"/>
  <c r="L104" i="5"/>
  <c r="L22" i="99" s="1"/>
  <c r="O103" i="5"/>
  <c r="O21" i="99" s="1"/>
  <c r="N103" i="5"/>
  <c r="N21" i="99" s="1"/>
  <c r="L103" i="5"/>
  <c r="L21" i="99" s="1"/>
  <c r="O102" i="5"/>
  <c r="O20" i="99" s="1"/>
  <c r="N102" i="5"/>
  <c r="N20" i="99" s="1"/>
  <c r="L102" i="5"/>
  <c r="L20" i="99" s="1"/>
  <c r="O101" i="5"/>
  <c r="O19" i="99" s="1"/>
  <c r="N101" i="5"/>
  <c r="N19" i="99" s="1"/>
  <c r="L101" i="5"/>
  <c r="L19" i="99" s="1"/>
  <c r="O100" i="5"/>
  <c r="O18" i="99" s="1"/>
  <c r="N100" i="5"/>
  <c r="N18" i="99" s="1"/>
  <c r="L100" i="5"/>
  <c r="L18" i="99" s="1"/>
  <c r="O99" i="5"/>
  <c r="O17" i="99" s="1"/>
  <c r="N99" i="5"/>
  <c r="N17" i="99" s="1"/>
  <c r="L99" i="5"/>
  <c r="L17" i="99" s="1"/>
  <c r="L26" i="99" s="1"/>
  <c r="O79" i="5"/>
  <c r="O79" i="41" s="1"/>
  <c r="N79" i="5"/>
  <c r="N79" i="41" s="1"/>
  <c r="L79" i="5"/>
  <c r="L79" i="41" s="1"/>
  <c r="O78" i="5"/>
  <c r="O78" i="41" s="1"/>
  <c r="N78" i="5"/>
  <c r="N78" i="41" s="1"/>
  <c r="L78" i="5"/>
  <c r="L78" i="41" s="1"/>
  <c r="O77" i="5"/>
  <c r="O77" i="41" s="1"/>
  <c r="N77" i="5"/>
  <c r="N77" i="41" s="1"/>
  <c r="L77" i="5"/>
  <c r="L77" i="41" s="1"/>
  <c r="O76" i="5"/>
  <c r="O76" i="41" s="1"/>
  <c r="N76" i="5"/>
  <c r="N76" i="41" s="1"/>
  <c r="L76" i="5"/>
  <c r="L76" i="41" s="1"/>
  <c r="O75" i="5"/>
  <c r="O75" i="41" s="1"/>
  <c r="N75" i="5"/>
  <c r="N75" i="41" s="1"/>
  <c r="L75" i="5"/>
  <c r="L75" i="41" s="1"/>
  <c r="O70" i="5"/>
  <c r="O70" i="41" s="1"/>
  <c r="N70" i="5"/>
  <c r="N70" i="41" s="1"/>
  <c r="L70" i="5"/>
  <c r="L70" i="41" s="1"/>
  <c r="O68" i="5"/>
  <c r="O68" i="41" s="1"/>
  <c r="N68" i="5"/>
  <c r="N68" i="41" s="1"/>
  <c r="L68" i="5"/>
  <c r="L68" i="41" s="1"/>
  <c r="O66" i="5"/>
  <c r="O66" i="41" s="1"/>
  <c r="N66" i="5"/>
  <c r="N66" i="41" s="1"/>
  <c r="L66" i="5"/>
  <c r="L66" i="41" s="1"/>
  <c r="O64" i="5"/>
  <c r="N64" i="5"/>
  <c r="L64" i="5"/>
  <c r="O56" i="5"/>
  <c r="O56" i="41" s="1"/>
  <c r="N56" i="5"/>
  <c r="N56" i="41" s="1"/>
  <c r="L56" i="5"/>
  <c r="L56" i="41" s="1"/>
  <c r="O55" i="5"/>
  <c r="O55" i="41" s="1"/>
  <c r="N55" i="5"/>
  <c r="N55" i="41" s="1"/>
  <c r="L55" i="5"/>
  <c r="L55" i="41" s="1"/>
  <c r="O54" i="5"/>
  <c r="O54" i="41" s="1"/>
  <c r="N54" i="5"/>
  <c r="N54" i="41" s="1"/>
  <c r="L54" i="5"/>
  <c r="L54" i="41" s="1"/>
  <c r="O53" i="5"/>
  <c r="O53" i="41" s="1"/>
  <c r="N53" i="5"/>
  <c r="N53" i="41" s="1"/>
  <c r="L53" i="5"/>
  <c r="L53" i="41" s="1"/>
  <c r="O52" i="5"/>
  <c r="O52" i="41" s="1"/>
  <c r="N52" i="5"/>
  <c r="N52" i="41" s="1"/>
  <c r="L52" i="5"/>
  <c r="L52" i="41" s="1"/>
  <c r="O51" i="5"/>
  <c r="O51" i="41" s="1"/>
  <c r="N51" i="5"/>
  <c r="N51" i="41" s="1"/>
  <c r="L51" i="5"/>
  <c r="L51" i="41" s="1"/>
  <c r="O50" i="5"/>
  <c r="O50" i="41" s="1"/>
  <c r="N50" i="5"/>
  <c r="N50" i="41" s="1"/>
  <c r="L50" i="5"/>
  <c r="L50" i="41" s="1"/>
  <c r="O48" i="5"/>
  <c r="O48" i="41" s="1"/>
  <c r="O47" i="5"/>
  <c r="O47" i="41" s="1"/>
  <c r="N47" i="5"/>
  <c r="N47" i="41" s="1"/>
  <c r="L47" i="5"/>
  <c r="L47" i="41" s="1"/>
  <c r="O46" i="5"/>
  <c r="O46" i="41" s="1"/>
  <c r="N46" i="5"/>
  <c r="N46" i="41" s="1"/>
  <c r="L46" i="5"/>
  <c r="L46" i="41" s="1"/>
  <c r="O45" i="5"/>
  <c r="O45" i="41" s="1"/>
  <c r="N45" i="5"/>
  <c r="N45" i="41" s="1"/>
  <c r="L45" i="5"/>
  <c r="L45" i="41" s="1"/>
  <c r="O44" i="5"/>
  <c r="N44" i="5"/>
  <c r="L44" i="5"/>
  <c r="O40" i="5"/>
  <c r="O40" i="41" s="1"/>
  <c r="N40" i="5"/>
  <c r="N40" i="41" s="1"/>
  <c r="L40" i="5"/>
  <c r="L40" i="41" s="1"/>
  <c r="O36" i="5"/>
  <c r="O36" i="41" s="1"/>
  <c r="N36" i="5"/>
  <c r="N36" i="41" s="1"/>
  <c r="L36" i="5"/>
  <c r="L36" i="41" s="1"/>
  <c r="O35" i="5"/>
  <c r="O35" i="41" s="1"/>
  <c r="N35" i="5"/>
  <c r="N35" i="41" s="1"/>
  <c r="L35" i="5"/>
  <c r="L35" i="41" s="1"/>
  <c r="O34" i="5"/>
  <c r="N34" i="5"/>
  <c r="L34" i="5"/>
  <c r="O33" i="5"/>
  <c r="O33" i="41" s="1"/>
  <c r="N33" i="5"/>
  <c r="N33" i="41" s="1"/>
  <c r="L33" i="5"/>
  <c r="L33" i="41" s="1"/>
  <c r="O31" i="5"/>
  <c r="O31" i="41" s="1"/>
  <c r="O30" i="5"/>
  <c r="N30" i="5"/>
  <c r="L30" i="5"/>
  <c r="O27" i="5"/>
  <c r="O27" i="41" s="1"/>
  <c r="N27" i="5"/>
  <c r="N27" i="41" s="1"/>
  <c r="L27" i="5"/>
  <c r="L27" i="41" s="1"/>
  <c r="O24" i="5"/>
  <c r="O24" i="41" s="1"/>
  <c r="N24" i="5"/>
  <c r="N24" i="41" s="1"/>
  <c r="L24" i="5"/>
  <c r="L24" i="41" s="1"/>
  <c r="O22" i="5"/>
  <c r="O22" i="41" s="1"/>
  <c r="N22" i="5"/>
  <c r="N22" i="41" s="1"/>
  <c r="L22" i="5"/>
  <c r="L22" i="41" s="1"/>
  <c r="O19" i="5"/>
  <c r="N19" i="5"/>
  <c r="L19" i="5"/>
  <c r="O18" i="5"/>
  <c r="O18" i="41" s="1"/>
  <c r="N18" i="5"/>
  <c r="N18" i="41" s="1"/>
  <c r="L18" i="5"/>
  <c r="L18" i="41" s="1"/>
  <c r="O17" i="5"/>
  <c r="N17" i="5"/>
  <c r="N17" i="41" s="1"/>
  <c r="L17" i="5"/>
  <c r="O16" i="5"/>
  <c r="O16" i="41" s="1"/>
  <c r="N16" i="5"/>
  <c r="N16" i="41" s="1"/>
  <c r="L16" i="5"/>
  <c r="L16" i="41" s="1"/>
  <c r="O15" i="5"/>
  <c r="N15" i="5"/>
  <c r="L15" i="5"/>
  <c r="O14" i="5"/>
  <c r="N14" i="5"/>
  <c r="L14" i="5"/>
  <c r="O39" i="44"/>
  <c r="O36" i="6" s="1"/>
  <c r="N39" i="44"/>
  <c r="N36" i="6" s="1"/>
  <c r="L39" i="44"/>
  <c r="L36" i="6" s="1"/>
  <c r="O38" i="44"/>
  <c r="O35" i="6" s="1"/>
  <c r="N38" i="44"/>
  <c r="N35" i="6" s="1"/>
  <c r="L38" i="44"/>
  <c r="L35" i="6" s="1"/>
  <c r="O37" i="44"/>
  <c r="N37" i="44"/>
  <c r="L37" i="44"/>
  <c r="O35" i="44"/>
  <c r="O32" i="6" s="1"/>
  <c r="N35" i="44"/>
  <c r="N32" i="6" s="1"/>
  <c r="L35" i="44"/>
  <c r="L32" i="6" s="1"/>
  <c r="O34" i="44"/>
  <c r="O31" i="6" s="1"/>
  <c r="N34" i="44"/>
  <c r="N31" i="6" s="1"/>
  <c r="L34" i="44"/>
  <c r="L31" i="6" s="1"/>
  <c r="O33" i="44"/>
  <c r="N33" i="44"/>
  <c r="L33" i="44"/>
  <c r="O28" i="44"/>
  <c r="N28" i="44"/>
  <c r="L28" i="44"/>
  <c r="O27" i="44"/>
  <c r="N27" i="44"/>
  <c r="L27" i="44"/>
  <c r="O26" i="44"/>
  <c r="N26" i="44"/>
  <c r="L26" i="44"/>
  <c r="O20" i="44"/>
  <c r="N20" i="44"/>
  <c r="L20" i="44"/>
  <c r="O18" i="44"/>
  <c r="N18" i="44"/>
  <c r="L18" i="44"/>
  <c r="O17" i="44"/>
  <c r="N17" i="44"/>
  <c r="L17" i="44"/>
  <c r="O16" i="44"/>
  <c r="N16" i="44"/>
  <c r="L16" i="44"/>
  <c r="O15" i="44"/>
  <c r="N15" i="44"/>
  <c r="L15" i="44"/>
  <c r="O14" i="44"/>
  <c r="N14" i="44"/>
  <c r="L14" i="44"/>
  <c r="O29" i="7"/>
  <c r="N29" i="7"/>
  <c r="L29" i="7"/>
  <c r="O28" i="7"/>
  <c r="N28" i="7"/>
  <c r="L28" i="7"/>
  <c r="O27" i="7"/>
  <c r="L27" i="7"/>
  <c r="O26" i="7"/>
  <c r="N26" i="7"/>
  <c r="L26" i="7"/>
  <c r="O25" i="7"/>
  <c r="N25" i="7"/>
  <c r="L25" i="7"/>
  <c r="O24" i="7"/>
  <c r="N24" i="7"/>
  <c r="L24" i="7"/>
  <c r="O23" i="7"/>
  <c r="N23" i="7"/>
  <c r="L23" i="7"/>
  <c r="O22" i="7"/>
  <c r="N22" i="7"/>
  <c r="L22" i="7"/>
  <c r="O21" i="7"/>
  <c r="N21" i="7"/>
  <c r="L21" i="7"/>
  <c r="O20" i="7"/>
  <c r="N20" i="7"/>
  <c r="L20" i="7"/>
  <c r="O19" i="7"/>
  <c r="N19" i="7"/>
  <c r="L19" i="7"/>
  <c r="O18" i="7"/>
  <c r="N18" i="7"/>
  <c r="L18" i="7"/>
  <c r="O17" i="7"/>
  <c r="O17" i="101" s="1"/>
  <c r="N17" i="7"/>
  <c r="N17" i="101" s="1"/>
  <c r="L17" i="7"/>
  <c r="L17" i="101" s="1"/>
  <c r="O16" i="7"/>
  <c r="N16" i="7"/>
  <c r="L16" i="7"/>
  <c r="O15" i="7"/>
  <c r="N15" i="7"/>
  <c r="L15" i="7"/>
  <c r="O14" i="7"/>
  <c r="N14" i="7"/>
  <c r="L14" i="7"/>
  <c r="O19" i="8"/>
  <c r="O18" i="102" s="1"/>
  <c r="N19" i="8"/>
  <c r="N18" i="102" s="1"/>
  <c r="L19" i="8"/>
  <c r="L18" i="102" s="1"/>
  <c r="O18" i="8"/>
  <c r="O17" i="102" s="1"/>
  <c r="N18" i="8"/>
  <c r="N17" i="102" s="1"/>
  <c r="L18" i="8"/>
  <c r="L17" i="102" s="1"/>
  <c r="O17" i="8"/>
  <c r="O16" i="102" s="1"/>
  <c r="N17" i="8"/>
  <c r="N16" i="102" s="1"/>
  <c r="L17" i="8"/>
  <c r="L16" i="102" s="1"/>
  <c r="O16" i="8"/>
  <c r="O15" i="102" s="1"/>
  <c r="N16" i="8"/>
  <c r="N15" i="102" s="1"/>
  <c r="L16" i="8"/>
  <c r="L15" i="102" s="1"/>
  <c r="O15" i="8"/>
  <c r="O14" i="102" s="1"/>
  <c r="N15" i="8"/>
  <c r="N14" i="102" s="1"/>
  <c r="L15" i="8"/>
  <c r="L14" i="102" s="1"/>
  <c r="O14" i="8"/>
  <c r="N14" i="8"/>
  <c r="N62" i="8" s="1"/>
  <c r="L14" i="8"/>
  <c r="O19" i="50"/>
  <c r="N19" i="50"/>
  <c r="M19" i="50"/>
  <c r="L19" i="50"/>
  <c r="O18" i="50"/>
  <c r="N18" i="50"/>
  <c r="M18" i="50"/>
  <c r="L18" i="50"/>
  <c r="O17" i="50"/>
  <c r="O17" i="103" s="1"/>
  <c r="N17" i="50"/>
  <c r="N17" i="103" s="1"/>
  <c r="M17" i="50"/>
  <c r="M17" i="103" s="1"/>
  <c r="L17" i="50"/>
  <c r="L17" i="103" s="1"/>
  <c r="O16" i="50"/>
  <c r="O16" i="103" s="1"/>
  <c r="N16" i="50"/>
  <c r="N16" i="103" s="1"/>
  <c r="M16" i="50"/>
  <c r="M16" i="103" s="1"/>
  <c r="L16" i="50"/>
  <c r="L16" i="103" s="1"/>
  <c r="O15" i="50"/>
  <c r="N15" i="50"/>
  <c r="M15" i="50"/>
  <c r="L15" i="50"/>
  <c r="O14" i="50"/>
  <c r="N14" i="50"/>
  <c r="L14" i="50"/>
  <c r="O17" i="10"/>
  <c r="N17" i="10"/>
  <c r="L17" i="10"/>
  <c r="O16" i="10"/>
  <c r="N16" i="10"/>
  <c r="L16" i="10"/>
  <c r="O15" i="10"/>
  <c r="O18" i="10" s="1"/>
  <c r="N15" i="10"/>
  <c r="L15" i="10"/>
  <c r="O14" i="10"/>
  <c r="N14" i="10"/>
  <c r="L14" i="10"/>
  <c r="O22" i="11"/>
  <c r="O22" i="105" s="1"/>
  <c r="N22" i="11"/>
  <c r="N22" i="105" s="1"/>
  <c r="L22" i="11"/>
  <c r="L22" i="105" s="1"/>
  <c r="O21" i="11"/>
  <c r="O21" i="105" s="1"/>
  <c r="N21" i="11"/>
  <c r="N21" i="105" s="1"/>
  <c r="L21" i="11"/>
  <c r="L21" i="105" s="1"/>
  <c r="O20" i="11"/>
  <c r="O20" i="105" s="1"/>
  <c r="N20" i="11"/>
  <c r="N20" i="105" s="1"/>
  <c r="L20" i="11"/>
  <c r="L20" i="105" s="1"/>
  <c r="O19" i="11"/>
  <c r="O19" i="105" s="1"/>
  <c r="N19" i="11"/>
  <c r="N19" i="105" s="1"/>
  <c r="L19" i="11"/>
  <c r="L19" i="105" s="1"/>
  <c r="O18" i="11"/>
  <c r="O18" i="105" s="1"/>
  <c r="N18" i="11"/>
  <c r="N18" i="105" s="1"/>
  <c r="L18" i="11"/>
  <c r="L18" i="105" s="1"/>
  <c r="O17" i="11"/>
  <c r="O17" i="105" s="1"/>
  <c r="N17" i="11"/>
  <c r="N17" i="105" s="1"/>
  <c r="L17" i="11"/>
  <c r="L17" i="105" s="1"/>
  <c r="O16" i="11"/>
  <c r="O16" i="105" s="1"/>
  <c r="N16" i="11"/>
  <c r="N16" i="105" s="1"/>
  <c r="L16" i="11"/>
  <c r="L16" i="105" s="1"/>
  <c r="O15" i="11"/>
  <c r="O23" i="11" s="1"/>
  <c r="N15" i="11"/>
  <c r="L15" i="11"/>
  <c r="O14" i="11"/>
  <c r="N14" i="11"/>
  <c r="L14" i="11"/>
  <c r="O60" i="12"/>
  <c r="O60" i="93" s="1"/>
  <c r="N60" i="12"/>
  <c r="N60" i="93" s="1"/>
  <c r="L60" i="12"/>
  <c r="L60" i="93" s="1"/>
  <c r="O59" i="12"/>
  <c r="O59" i="93" s="1"/>
  <c r="N59" i="12"/>
  <c r="N59" i="93" s="1"/>
  <c r="L59" i="12"/>
  <c r="L59" i="93" s="1"/>
  <c r="O58" i="12"/>
  <c r="O58" i="93" s="1"/>
  <c r="N58" i="12"/>
  <c r="N58" i="93" s="1"/>
  <c r="L58" i="12"/>
  <c r="L58" i="93" s="1"/>
  <c r="O57" i="12"/>
  <c r="O57" i="93" s="1"/>
  <c r="N57" i="12"/>
  <c r="N57" i="93" s="1"/>
  <c r="L57" i="12"/>
  <c r="L57" i="93" s="1"/>
  <c r="O56" i="12"/>
  <c r="O56" i="93" s="1"/>
  <c r="N56" i="12"/>
  <c r="N56" i="93" s="1"/>
  <c r="L56" i="12"/>
  <c r="L56" i="93" s="1"/>
  <c r="O55" i="12"/>
  <c r="O55" i="93" s="1"/>
  <c r="N55" i="12"/>
  <c r="N55" i="93" s="1"/>
  <c r="L55" i="12"/>
  <c r="L55" i="93" s="1"/>
  <c r="O54" i="12"/>
  <c r="O54" i="93" s="1"/>
  <c r="N54" i="12"/>
  <c r="N54" i="93" s="1"/>
  <c r="L54" i="12"/>
  <c r="L54" i="93" s="1"/>
  <c r="O53" i="12"/>
  <c r="O53" i="93" s="1"/>
  <c r="N53" i="12"/>
  <c r="N53" i="93" s="1"/>
  <c r="L53" i="12"/>
  <c r="L53" i="93" s="1"/>
  <c r="O52" i="12"/>
  <c r="N52" i="12"/>
  <c r="L52" i="12"/>
  <c r="O51" i="12"/>
  <c r="O51" i="93" s="1"/>
  <c r="N51" i="12"/>
  <c r="N51" i="93" s="1"/>
  <c r="L51" i="12"/>
  <c r="L51" i="93" s="1"/>
  <c r="O50" i="12"/>
  <c r="O50" i="93" s="1"/>
  <c r="N50" i="12"/>
  <c r="N50" i="93" s="1"/>
  <c r="L50" i="12"/>
  <c r="L50" i="93" s="1"/>
  <c r="O49" i="12"/>
  <c r="O49" i="93" s="1"/>
  <c r="N49" i="12"/>
  <c r="N49" i="93" s="1"/>
  <c r="L49" i="12"/>
  <c r="L49" i="93" s="1"/>
  <c r="O48" i="12"/>
  <c r="O48" i="93" s="1"/>
  <c r="N48" i="12"/>
  <c r="N48" i="93" s="1"/>
  <c r="L48" i="12"/>
  <c r="L48" i="93" s="1"/>
  <c r="O47" i="12"/>
  <c r="O47" i="93" s="1"/>
  <c r="N47" i="12"/>
  <c r="N47" i="93" s="1"/>
  <c r="L47" i="12"/>
  <c r="L47" i="93" s="1"/>
  <c r="O46" i="12"/>
  <c r="O46" i="93" s="1"/>
  <c r="N46" i="12"/>
  <c r="N46" i="93" s="1"/>
  <c r="L46" i="12"/>
  <c r="L46" i="93" s="1"/>
  <c r="O45" i="12"/>
  <c r="O45" i="93" s="1"/>
  <c r="N45" i="12"/>
  <c r="N45" i="93" s="1"/>
  <c r="L45" i="12"/>
  <c r="L45" i="93" s="1"/>
  <c r="O43" i="12"/>
  <c r="O43" i="93" s="1"/>
  <c r="N43" i="12"/>
  <c r="N43" i="93" s="1"/>
  <c r="L43" i="12"/>
  <c r="L43" i="93" s="1"/>
  <c r="O42" i="12"/>
  <c r="N42" i="12"/>
  <c r="N42" i="93" s="1"/>
  <c r="L42" i="12"/>
  <c r="L42" i="93" s="1"/>
  <c r="O41" i="12"/>
  <c r="O41" i="93" s="1"/>
  <c r="N41" i="12"/>
  <c r="N41" i="93" s="1"/>
  <c r="L41" i="12"/>
  <c r="L41" i="93" s="1"/>
  <c r="O40" i="12"/>
  <c r="O40" i="93" s="1"/>
  <c r="N40" i="12"/>
  <c r="N40" i="93" s="1"/>
  <c r="L40" i="12"/>
  <c r="L40" i="93" s="1"/>
  <c r="O39" i="12"/>
  <c r="O39" i="93" s="1"/>
  <c r="N39" i="12"/>
  <c r="N39" i="93" s="1"/>
  <c r="L39" i="12"/>
  <c r="L39" i="93" s="1"/>
  <c r="O38" i="12"/>
  <c r="O38" i="93" s="1"/>
  <c r="N38" i="12"/>
  <c r="N38" i="93" s="1"/>
  <c r="L38" i="12"/>
  <c r="L38" i="93" s="1"/>
  <c r="O37" i="12"/>
  <c r="O37" i="93" s="1"/>
  <c r="N37" i="12"/>
  <c r="N37" i="93" s="1"/>
  <c r="L37" i="12"/>
  <c r="L37" i="93" s="1"/>
  <c r="O36" i="12"/>
  <c r="N36" i="12"/>
  <c r="L36" i="12"/>
  <c r="O35" i="12"/>
  <c r="O35" i="93" s="1"/>
  <c r="N35" i="12"/>
  <c r="N35" i="93" s="1"/>
  <c r="L35" i="12"/>
  <c r="L35" i="93" s="1"/>
  <c r="O34" i="12"/>
  <c r="O34" i="93" s="1"/>
  <c r="N34" i="12"/>
  <c r="N34" i="93" s="1"/>
  <c r="L34" i="12"/>
  <c r="L34" i="93" s="1"/>
  <c r="O33" i="12"/>
  <c r="O33" i="93" s="1"/>
  <c r="N33" i="12"/>
  <c r="N33" i="93" s="1"/>
  <c r="L33" i="12"/>
  <c r="L33" i="93" s="1"/>
  <c r="O32" i="12"/>
  <c r="O32" i="93" s="1"/>
  <c r="N32" i="12"/>
  <c r="N32" i="93" s="1"/>
  <c r="L32" i="12"/>
  <c r="L32" i="93" s="1"/>
  <c r="O31" i="12"/>
  <c r="O31" i="93" s="1"/>
  <c r="N31" i="12"/>
  <c r="N31" i="93" s="1"/>
  <c r="L31" i="12"/>
  <c r="L31" i="93" s="1"/>
  <c r="O30" i="12"/>
  <c r="O30" i="93" s="1"/>
  <c r="N30" i="12"/>
  <c r="N30" i="93" s="1"/>
  <c r="L30" i="12"/>
  <c r="L30" i="93" s="1"/>
  <c r="O29" i="12"/>
  <c r="O29" i="93" s="1"/>
  <c r="N29" i="12"/>
  <c r="N29" i="93" s="1"/>
  <c r="L29" i="12"/>
  <c r="L29" i="93" s="1"/>
  <c r="O27" i="12"/>
  <c r="O27" i="93" s="1"/>
  <c r="N27" i="12"/>
  <c r="N27" i="93" s="1"/>
  <c r="L27" i="12"/>
  <c r="L27" i="93" s="1"/>
  <c r="O26" i="12"/>
  <c r="O26" i="93" s="1"/>
  <c r="N26" i="12"/>
  <c r="N26" i="93" s="1"/>
  <c r="L26" i="12"/>
  <c r="L26" i="93" s="1"/>
  <c r="O25" i="12"/>
  <c r="O25" i="93" s="1"/>
  <c r="N25" i="12"/>
  <c r="N25" i="93" s="1"/>
  <c r="L25" i="12"/>
  <c r="L25" i="93" s="1"/>
  <c r="O24" i="12"/>
  <c r="O24" i="93" s="1"/>
  <c r="N24" i="12"/>
  <c r="N24" i="93" s="1"/>
  <c r="L24" i="12"/>
  <c r="L24" i="93" s="1"/>
  <c r="O23" i="12"/>
  <c r="O23" i="93" s="1"/>
  <c r="N23" i="12"/>
  <c r="N23" i="93" s="1"/>
  <c r="L23" i="12"/>
  <c r="L23" i="93" s="1"/>
  <c r="O22" i="12"/>
  <c r="O22" i="93" s="1"/>
  <c r="N22" i="12"/>
  <c r="N22" i="93" s="1"/>
  <c r="L22" i="12"/>
  <c r="L22" i="93" s="1"/>
  <c r="O21" i="12"/>
  <c r="O21" i="93" s="1"/>
  <c r="N21" i="12"/>
  <c r="N21" i="93" s="1"/>
  <c r="L21" i="12"/>
  <c r="L21" i="93" s="1"/>
  <c r="O20" i="12"/>
  <c r="O20" i="93" s="1"/>
  <c r="N20" i="12"/>
  <c r="N20" i="93" s="1"/>
  <c r="L20" i="12"/>
  <c r="L20" i="93" s="1"/>
  <c r="O19" i="12"/>
  <c r="O19" i="93" s="1"/>
  <c r="N19" i="12"/>
  <c r="N19" i="93" s="1"/>
  <c r="L19" i="12"/>
  <c r="L19" i="93" s="1"/>
  <c r="O18" i="12"/>
  <c r="O18" i="93" s="1"/>
  <c r="N18" i="12"/>
  <c r="N18" i="93" s="1"/>
  <c r="L18" i="12"/>
  <c r="L18" i="93" s="1"/>
  <c r="O17" i="12"/>
  <c r="O17" i="93" s="1"/>
  <c r="N17" i="12"/>
  <c r="N17" i="93" s="1"/>
  <c r="L17" i="12"/>
  <c r="L17" i="93" s="1"/>
  <c r="O16" i="12"/>
  <c r="O16" i="93" s="1"/>
  <c r="N16" i="12"/>
  <c r="N16" i="93" s="1"/>
  <c r="L16" i="12"/>
  <c r="L16" i="93" s="1"/>
  <c r="O15" i="12"/>
  <c r="N15" i="12"/>
  <c r="L15" i="12"/>
  <c r="O14" i="12"/>
  <c r="N14" i="12"/>
  <c r="L14" i="12"/>
  <c r="O38" i="13"/>
  <c r="O38" i="107" s="1"/>
  <c r="N38" i="13"/>
  <c r="N38" i="107" s="1"/>
  <c r="L38" i="13"/>
  <c r="L38" i="107" s="1"/>
  <c r="O37" i="13"/>
  <c r="O37" i="107" s="1"/>
  <c r="N37" i="13"/>
  <c r="N37" i="107" s="1"/>
  <c r="L37" i="13"/>
  <c r="L37" i="107" s="1"/>
  <c r="O36" i="13"/>
  <c r="O36" i="107" s="1"/>
  <c r="N36" i="13"/>
  <c r="N36" i="107" s="1"/>
  <c r="L36" i="13"/>
  <c r="L36" i="107" s="1"/>
  <c r="O35" i="13"/>
  <c r="O35" i="107" s="1"/>
  <c r="N35" i="13"/>
  <c r="N35" i="107" s="1"/>
  <c r="L35" i="13"/>
  <c r="L35" i="107" s="1"/>
  <c r="O34" i="13"/>
  <c r="O34" i="107" s="1"/>
  <c r="N34" i="13"/>
  <c r="N34" i="107" s="1"/>
  <c r="L34" i="13"/>
  <c r="L34" i="107" s="1"/>
  <c r="O33" i="13"/>
  <c r="N33" i="13"/>
  <c r="L33" i="13"/>
  <c r="O32" i="13"/>
  <c r="O32" i="107" s="1"/>
  <c r="N32" i="13"/>
  <c r="N32" i="107" s="1"/>
  <c r="L32" i="13"/>
  <c r="L32" i="107" s="1"/>
  <c r="O30" i="13"/>
  <c r="O30" i="107" s="1"/>
  <c r="N30" i="13"/>
  <c r="N30" i="107" s="1"/>
  <c r="L30" i="13"/>
  <c r="L30" i="107" s="1"/>
  <c r="O29" i="13"/>
  <c r="O29" i="107" s="1"/>
  <c r="N29" i="13"/>
  <c r="N29" i="107" s="1"/>
  <c r="L29" i="13"/>
  <c r="L29" i="107" s="1"/>
  <c r="O28" i="13"/>
  <c r="O28" i="107" s="1"/>
  <c r="N28" i="13"/>
  <c r="N28" i="107" s="1"/>
  <c r="L28" i="13"/>
  <c r="L28" i="107" s="1"/>
  <c r="O27" i="13"/>
  <c r="O27" i="107" s="1"/>
  <c r="N27" i="13"/>
  <c r="N27" i="107" s="1"/>
  <c r="L27" i="13"/>
  <c r="L27" i="107" s="1"/>
  <c r="O26" i="13"/>
  <c r="O26" i="107" s="1"/>
  <c r="N26" i="13"/>
  <c r="N26" i="107" s="1"/>
  <c r="L26" i="13"/>
  <c r="L26" i="107" s="1"/>
  <c r="O25" i="13"/>
  <c r="O25" i="107" s="1"/>
  <c r="N25" i="13"/>
  <c r="N25" i="107" s="1"/>
  <c r="L25" i="13"/>
  <c r="L25" i="107" s="1"/>
  <c r="O24" i="13"/>
  <c r="O24" i="107" s="1"/>
  <c r="N24" i="13"/>
  <c r="N24" i="107" s="1"/>
  <c r="L24" i="13"/>
  <c r="L24" i="107" s="1"/>
  <c r="O23" i="13"/>
  <c r="O23" i="107" s="1"/>
  <c r="N23" i="13"/>
  <c r="N23" i="107" s="1"/>
  <c r="L23" i="13"/>
  <c r="L23" i="107" s="1"/>
  <c r="O22" i="13"/>
  <c r="O22" i="107" s="1"/>
  <c r="N22" i="13"/>
  <c r="N22" i="107" s="1"/>
  <c r="L22" i="13"/>
  <c r="L22" i="107" s="1"/>
  <c r="O21" i="13"/>
  <c r="O21" i="107" s="1"/>
  <c r="N21" i="13"/>
  <c r="N21" i="107" s="1"/>
  <c r="L21" i="13"/>
  <c r="L21" i="107" s="1"/>
  <c r="O20" i="13"/>
  <c r="O20" i="107" s="1"/>
  <c r="N20" i="13"/>
  <c r="N20" i="107" s="1"/>
  <c r="L20" i="13"/>
  <c r="L20" i="107" s="1"/>
  <c r="O19" i="13"/>
  <c r="O19" i="107" s="1"/>
  <c r="N19" i="13"/>
  <c r="N19" i="107" s="1"/>
  <c r="L19" i="13"/>
  <c r="L19" i="107" s="1"/>
  <c r="O18" i="13"/>
  <c r="O18" i="107" s="1"/>
  <c r="N18" i="13"/>
  <c r="N18" i="107" s="1"/>
  <c r="L18" i="13"/>
  <c r="L18" i="107" s="1"/>
  <c r="O17" i="13"/>
  <c r="O17" i="107" s="1"/>
  <c r="N17" i="13"/>
  <c r="N17" i="107" s="1"/>
  <c r="L17" i="13"/>
  <c r="L17" i="107" s="1"/>
  <c r="O16" i="13"/>
  <c r="O16" i="107" s="1"/>
  <c r="N16" i="13"/>
  <c r="N16" i="107" s="1"/>
  <c r="L16" i="13"/>
  <c r="L16" i="107" s="1"/>
  <c r="O15" i="13"/>
  <c r="N15" i="13"/>
  <c r="L15" i="13"/>
  <c r="O14" i="13"/>
  <c r="N14" i="13"/>
  <c r="L14" i="13"/>
  <c r="O24" i="4"/>
  <c r="O24" i="39" s="1"/>
  <c r="N24" i="4"/>
  <c r="N24" i="39" s="1"/>
  <c r="L24" i="4"/>
  <c r="L24" i="39" s="1"/>
  <c r="O23" i="4"/>
  <c r="O23" i="39" s="1"/>
  <c r="N23" i="4"/>
  <c r="N23" i="39" s="1"/>
  <c r="L23" i="4"/>
  <c r="L23" i="39" s="1"/>
  <c r="O22" i="4"/>
  <c r="O22" i="98" s="1"/>
  <c r="N22" i="4"/>
  <c r="N22" i="98" s="1"/>
  <c r="L22" i="4"/>
  <c r="L22" i="98" s="1"/>
  <c r="O21" i="4"/>
  <c r="O21" i="39" s="1"/>
  <c r="N21" i="4"/>
  <c r="N21" i="39" s="1"/>
  <c r="L21" i="4"/>
  <c r="L21" i="39" s="1"/>
  <c r="O20" i="4"/>
  <c r="O20" i="39" s="1"/>
  <c r="N20" i="4"/>
  <c r="N20" i="39" s="1"/>
  <c r="L20" i="4"/>
  <c r="L20" i="39" s="1"/>
  <c r="O19" i="4"/>
  <c r="O19" i="39" s="1"/>
  <c r="N19" i="4"/>
  <c r="N19" i="39" s="1"/>
  <c r="L19" i="4"/>
  <c r="L19" i="39" s="1"/>
  <c r="O18" i="4"/>
  <c r="O18" i="39" s="1"/>
  <c r="N18" i="4"/>
  <c r="N18" i="39" s="1"/>
  <c r="L18" i="4"/>
  <c r="L18" i="39" s="1"/>
  <c r="O17" i="4"/>
  <c r="O17" i="39" s="1"/>
  <c r="N17" i="4"/>
  <c r="N17" i="39" s="1"/>
  <c r="L17" i="4"/>
  <c r="L17" i="39" s="1"/>
  <c r="O16" i="4"/>
  <c r="O16" i="39" s="1"/>
  <c r="N16" i="4"/>
  <c r="N16" i="39" s="1"/>
  <c r="L16" i="4"/>
  <c r="L16" i="39" s="1"/>
  <c r="O15" i="4"/>
  <c r="N15" i="4"/>
  <c r="L15" i="4"/>
  <c r="O14" i="4"/>
  <c r="O31" i="4" s="1"/>
  <c r="N14" i="4"/>
  <c r="N31" i="4" s="1"/>
  <c r="L14" i="4"/>
  <c r="L31" i="4" s="1"/>
  <c r="H107" i="5"/>
  <c r="H25" i="99" s="1"/>
  <c r="H106" i="5"/>
  <c r="H105" i="5"/>
  <c r="H104" i="5"/>
  <c r="H22" i="99" s="1"/>
  <c r="H103" i="5"/>
  <c r="H102" i="5"/>
  <c r="H101" i="5"/>
  <c r="H100" i="5"/>
  <c r="H99" i="5"/>
  <c r="H79" i="5"/>
  <c r="H78" i="5"/>
  <c r="H77" i="5"/>
  <c r="H76" i="5"/>
  <c r="H75" i="5"/>
  <c r="H70" i="5"/>
  <c r="H69" i="5"/>
  <c r="H69" i="41" s="1"/>
  <c r="H68" i="5"/>
  <c r="H67" i="5"/>
  <c r="H66" i="5"/>
  <c r="H65" i="5"/>
  <c r="H65" i="41" s="1"/>
  <c r="H64" i="5"/>
  <c r="M64" i="5" s="1"/>
  <c r="H56" i="5"/>
  <c r="H55" i="5"/>
  <c r="H54" i="5"/>
  <c r="H53" i="5"/>
  <c r="H52" i="5"/>
  <c r="H51" i="5"/>
  <c r="H50" i="5"/>
  <c r="H49" i="5"/>
  <c r="H49" i="41" s="1"/>
  <c r="H48" i="5"/>
  <c r="H48" i="41" s="1"/>
  <c r="H47" i="5"/>
  <c r="H46" i="5"/>
  <c r="H45" i="5"/>
  <c r="H44" i="5"/>
  <c r="M44" i="5" s="1"/>
  <c r="H43" i="5"/>
  <c r="H43" i="41" s="1"/>
  <c r="H42" i="5"/>
  <c r="H42" i="41" s="1"/>
  <c r="H41" i="5"/>
  <c r="H41" i="41" s="1"/>
  <c r="H40" i="5"/>
  <c r="H39" i="5"/>
  <c r="H39" i="41" s="1"/>
  <c r="H38" i="5"/>
  <c r="H38" i="41" s="1"/>
  <c r="H37" i="5"/>
  <c r="H37" i="41" s="1"/>
  <c r="H36" i="5"/>
  <c r="H35" i="5"/>
  <c r="H34" i="5"/>
  <c r="M34" i="5" s="1"/>
  <c r="H33" i="5"/>
  <c r="H32" i="5"/>
  <c r="H32" i="41" s="1"/>
  <c r="H31" i="5"/>
  <c r="H31" i="41" s="1"/>
  <c r="H30" i="5"/>
  <c r="M30" i="5" s="1"/>
  <c r="H28" i="5"/>
  <c r="H28" i="41" s="1"/>
  <c r="H27" i="5"/>
  <c r="H26" i="5"/>
  <c r="H26" i="41" s="1"/>
  <c r="H25" i="5"/>
  <c r="H25" i="41" s="1"/>
  <c r="H24" i="5"/>
  <c r="H23" i="5"/>
  <c r="H23" i="41" s="1"/>
  <c r="H22" i="5"/>
  <c r="H21" i="5"/>
  <c r="H21" i="41" s="1"/>
  <c r="H20" i="5"/>
  <c r="H20" i="41" s="1"/>
  <c r="M19" i="5"/>
  <c r="M18" i="5"/>
  <c r="M18" i="41" s="1"/>
  <c r="M17" i="5"/>
  <c r="M16" i="5"/>
  <c r="M16" i="41" s="1"/>
  <c r="H15" i="5"/>
  <c r="M15" i="5" s="1"/>
  <c r="H14" i="5"/>
  <c r="M14" i="5" s="1"/>
  <c r="H39" i="44"/>
  <c r="H38" i="44"/>
  <c r="H37" i="44"/>
  <c r="M37" i="44" s="1"/>
  <c r="H35" i="44"/>
  <c r="H34" i="44"/>
  <c r="H33" i="44"/>
  <c r="M33" i="44" s="1"/>
  <c r="H28" i="44"/>
  <c r="M28" i="44" s="1"/>
  <c r="H27" i="44"/>
  <c r="M27" i="44" s="1"/>
  <c r="H26" i="44"/>
  <c r="M26" i="44" s="1"/>
  <c r="H20" i="44"/>
  <c r="M20" i="44" s="1"/>
  <c r="H18" i="44"/>
  <c r="M18" i="44" s="1"/>
  <c r="H17" i="44"/>
  <c r="M17" i="44" s="1"/>
  <c r="H16" i="44"/>
  <c r="M16" i="44" s="1"/>
  <c r="H15" i="44"/>
  <c r="M15" i="44" s="1"/>
  <c r="H14" i="44"/>
  <c r="M14" i="44" s="1"/>
  <c r="H29" i="7"/>
  <c r="M29" i="7" s="1"/>
  <c r="H28" i="7"/>
  <c r="M28" i="7" s="1"/>
  <c r="H27" i="7"/>
  <c r="M27" i="7" s="1"/>
  <c r="H26" i="7"/>
  <c r="M26" i="7" s="1"/>
  <c r="H25" i="7"/>
  <c r="M25" i="7" s="1"/>
  <c r="H24" i="7"/>
  <c r="M24" i="7" s="1"/>
  <c r="H23" i="7"/>
  <c r="M23" i="7" s="1"/>
  <c r="H22" i="7"/>
  <c r="M22" i="7" s="1"/>
  <c r="H21" i="7"/>
  <c r="M21" i="7" s="1"/>
  <c r="H20" i="7"/>
  <c r="M20" i="7" s="1"/>
  <c r="H19" i="7"/>
  <c r="M19" i="7" s="1"/>
  <c r="H18" i="7"/>
  <c r="M18" i="7" s="1"/>
  <c r="H17" i="7"/>
  <c r="M17" i="7" s="1"/>
  <c r="M17" i="101" s="1"/>
  <c r="H16" i="7"/>
  <c r="M16" i="7" s="1"/>
  <c r="H15" i="7"/>
  <c r="M15" i="7" s="1"/>
  <c r="H14" i="7"/>
  <c r="M14" i="7" s="1"/>
  <c r="H19" i="8"/>
  <c r="H18" i="8"/>
  <c r="H17" i="8"/>
  <c r="H16" i="8"/>
  <c r="H15" i="8"/>
  <c r="H14" i="8"/>
  <c r="M14" i="8" s="1"/>
  <c r="H14" i="50"/>
  <c r="M14" i="50" s="1"/>
  <c r="H17" i="10"/>
  <c r="M17" i="10" s="1"/>
  <c r="H16" i="10"/>
  <c r="M16" i="10" s="1"/>
  <c r="H15" i="10"/>
  <c r="M15" i="10" s="1"/>
  <c r="M18" i="10" s="1"/>
  <c r="H14" i="10"/>
  <c r="M14" i="10" s="1"/>
  <c r="H22" i="11"/>
  <c r="M22" i="11" s="1"/>
  <c r="M22" i="105" s="1"/>
  <c r="H21" i="11"/>
  <c r="M21" i="11" s="1"/>
  <c r="M21" i="105" s="1"/>
  <c r="H20" i="11"/>
  <c r="M20" i="11" s="1"/>
  <c r="M20" i="105" s="1"/>
  <c r="H19" i="11"/>
  <c r="M19" i="11" s="1"/>
  <c r="M19" i="105" s="1"/>
  <c r="H18" i="11"/>
  <c r="M18" i="11" s="1"/>
  <c r="M18" i="105" s="1"/>
  <c r="H17" i="11"/>
  <c r="M17" i="11" s="1"/>
  <c r="M17" i="105" s="1"/>
  <c r="H16" i="11"/>
  <c r="M16" i="11" s="1"/>
  <c r="M16" i="105" s="1"/>
  <c r="H15" i="11"/>
  <c r="M15" i="11" s="1"/>
  <c r="H14" i="11"/>
  <c r="M14" i="11" s="1"/>
  <c r="H60" i="12"/>
  <c r="H59" i="12"/>
  <c r="H58" i="12"/>
  <c r="H57" i="12"/>
  <c r="H56" i="12"/>
  <c r="H55" i="12"/>
  <c r="H54" i="12"/>
  <c r="H53" i="12"/>
  <c r="H52" i="12"/>
  <c r="M52" i="12" s="1"/>
  <c r="H51" i="12"/>
  <c r="H50" i="12"/>
  <c r="H49" i="12"/>
  <c r="H48" i="12"/>
  <c r="H47" i="12"/>
  <c r="H46" i="12"/>
  <c r="H45" i="12"/>
  <c r="H43" i="12"/>
  <c r="H42" i="12"/>
  <c r="H41" i="12"/>
  <c r="H40" i="12"/>
  <c r="H39" i="12"/>
  <c r="H38" i="12"/>
  <c r="H37" i="12"/>
  <c r="H36" i="12"/>
  <c r="M36" i="12" s="1"/>
  <c r="H35" i="12"/>
  <c r="H34" i="12"/>
  <c r="H33" i="12"/>
  <c r="H32" i="12"/>
  <c r="H31" i="12"/>
  <c r="H30" i="12"/>
  <c r="H29" i="12"/>
  <c r="H27" i="12"/>
  <c r="H26" i="12"/>
  <c r="H25" i="12"/>
  <c r="H24" i="12"/>
  <c r="H23" i="12"/>
  <c r="H22" i="12"/>
  <c r="H21" i="12"/>
  <c r="H20" i="12"/>
  <c r="H19" i="12"/>
  <c r="H18" i="12"/>
  <c r="H17" i="12"/>
  <c r="H16" i="12"/>
  <c r="H15" i="12"/>
  <c r="M15" i="12" s="1"/>
  <c r="H14" i="12"/>
  <c r="M14" i="12" s="1"/>
  <c r="H38" i="13"/>
  <c r="H37" i="13"/>
  <c r="H36" i="13"/>
  <c r="H35" i="13"/>
  <c r="H34" i="13"/>
  <c r="H33" i="13"/>
  <c r="M33" i="13" s="1"/>
  <c r="H32" i="13"/>
  <c r="H30" i="13"/>
  <c r="H29" i="13"/>
  <c r="H28" i="13"/>
  <c r="H27" i="13"/>
  <c r="H26" i="13"/>
  <c r="H25" i="13"/>
  <c r="H24" i="13"/>
  <c r="H23" i="13"/>
  <c r="H22" i="13"/>
  <c r="H21" i="13"/>
  <c r="H20" i="13"/>
  <c r="H19" i="13"/>
  <c r="H18" i="13"/>
  <c r="H17" i="13"/>
  <c r="H16" i="13"/>
  <c r="H15" i="13"/>
  <c r="M15" i="13" s="1"/>
  <c r="H14" i="13"/>
  <c r="M14" i="13" s="1"/>
  <c r="H24" i="4"/>
  <c r="H23" i="4"/>
  <c r="H22" i="4"/>
  <c r="H21" i="4"/>
  <c r="H20" i="4"/>
  <c r="H19" i="4"/>
  <c r="H18" i="4"/>
  <c r="H17" i="4"/>
  <c r="H16" i="4"/>
  <c r="H15" i="4"/>
  <c r="H14" i="4"/>
  <c r="M14" i="4" s="1"/>
  <c r="L15" i="37"/>
  <c r="N15" i="37"/>
  <c r="O15" i="37"/>
  <c r="L16" i="37"/>
  <c r="N16" i="37"/>
  <c r="O16" i="37"/>
  <c r="L17" i="37"/>
  <c r="N17" i="37"/>
  <c r="O17" i="37"/>
  <c r="L18" i="37"/>
  <c r="N18" i="37"/>
  <c r="O18" i="37"/>
  <c r="L19" i="37"/>
  <c r="N19" i="37"/>
  <c r="O19" i="37"/>
  <c r="L20" i="37"/>
  <c r="N20" i="37"/>
  <c r="O20" i="37"/>
  <c r="L21" i="37"/>
  <c r="N21" i="37"/>
  <c r="O21" i="37"/>
  <c r="L22" i="37"/>
  <c r="N22" i="37"/>
  <c r="O22" i="37"/>
  <c r="L23" i="37"/>
  <c r="N23" i="37"/>
  <c r="O23" i="37"/>
  <c r="L24" i="37"/>
  <c r="N24" i="37"/>
  <c r="O24" i="37"/>
  <c r="O14" i="37"/>
  <c r="O25" i="37" s="1"/>
  <c r="N14" i="37"/>
  <c r="N25" i="37" s="1"/>
  <c r="L14" i="37"/>
  <c r="L25" i="37" s="1"/>
  <c r="H16" i="37"/>
  <c r="M16" i="37" s="1"/>
  <c r="H17" i="37"/>
  <c r="M17" i="37" s="1"/>
  <c r="H18" i="37"/>
  <c r="M18" i="37" s="1"/>
  <c r="H19" i="37"/>
  <c r="M19" i="37" s="1"/>
  <c r="H20" i="37"/>
  <c r="M20" i="37" s="1"/>
  <c r="H21" i="37"/>
  <c r="M21" i="37" s="1"/>
  <c r="H22" i="37"/>
  <c r="M22" i="37" s="1"/>
  <c r="H23" i="37"/>
  <c r="M23" i="37" s="1"/>
  <c r="H24" i="37"/>
  <c r="M24" i="37" s="1"/>
  <c r="H15" i="37"/>
  <c r="M15" i="37" s="1"/>
  <c r="H14" i="37"/>
  <c r="M14" i="37" s="1"/>
  <c r="N39" i="13" l="1"/>
  <c r="M16" i="13"/>
  <c r="M16" i="107" s="1"/>
  <c r="H16" i="107"/>
  <c r="M24" i="13"/>
  <c r="M24" i="107" s="1"/>
  <c r="H24" i="107"/>
  <c r="M28" i="13"/>
  <c r="M28" i="107" s="1"/>
  <c r="H28" i="107"/>
  <c r="M37" i="13"/>
  <c r="M37" i="107" s="1"/>
  <c r="H37" i="107"/>
  <c r="M17" i="13"/>
  <c r="M17" i="107" s="1"/>
  <c r="H17" i="107"/>
  <c r="M21" i="13"/>
  <c r="M21" i="107" s="1"/>
  <c r="H21" i="107"/>
  <c r="M25" i="13"/>
  <c r="M25" i="107" s="1"/>
  <c r="H25" i="107"/>
  <c r="M29" i="13"/>
  <c r="M29" i="107" s="1"/>
  <c r="H29" i="107"/>
  <c r="M34" i="13"/>
  <c r="M34" i="107" s="1"/>
  <c r="H34" i="107"/>
  <c r="M38" i="13"/>
  <c r="M38" i="107" s="1"/>
  <c r="H38" i="107"/>
  <c r="M22" i="13"/>
  <c r="M22" i="107" s="1"/>
  <c r="H22" i="107"/>
  <c r="M30" i="13"/>
  <c r="M30" i="107" s="1"/>
  <c r="H30" i="107"/>
  <c r="M18" i="13"/>
  <c r="M18" i="107" s="1"/>
  <c r="H18" i="107"/>
  <c r="M26" i="13"/>
  <c r="M26" i="107" s="1"/>
  <c r="H26" i="107"/>
  <c r="M35" i="13"/>
  <c r="M35" i="107" s="1"/>
  <c r="H35" i="107"/>
  <c r="M19" i="13"/>
  <c r="M19" i="107" s="1"/>
  <c r="H19" i="107"/>
  <c r="M23" i="13"/>
  <c r="M23" i="107" s="1"/>
  <c r="H23" i="107"/>
  <c r="M27" i="13"/>
  <c r="M27" i="107" s="1"/>
  <c r="H27" i="107"/>
  <c r="M32" i="13"/>
  <c r="M32" i="107" s="1"/>
  <c r="H32" i="107"/>
  <c r="M36" i="13"/>
  <c r="M36" i="107" s="1"/>
  <c r="H36" i="107"/>
  <c r="M20" i="13"/>
  <c r="M20" i="107" s="1"/>
  <c r="H20" i="107"/>
  <c r="M27" i="12"/>
  <c r="M27" i="93" s="1"/>
  <c r="H27" i="93"/>
  <c r="M17" i="12"/>
  <c r="M17" i="93" s="1"/>
  <c r="H17" i="93"/>
  <c r="M21" i="12"/>
  <c r="M21" i="93" s="1"/>
  <c r="H21" i="93"/>
  <c r="M25" i="12"/>
  <c r="M25" i="93" s="1"/>
  <c r="H25" i="93"/>
  <c r="M30" i="12"/>
  <c r="M30" i="93" s="1"/>
  <c r="H30" i="93"/>
  <c r="M34" i="12"/>
  <c r="M34" i="93" s="1"/>
  <c r="H34" i="93"/>
  <c r="M38" i="12"/>
  <c r="M38" i="93" s="1"/>
  <c r="H38" i="93"/>
  <c r="M42" i="12"/>
  <c r="M42" i="93" s="1"/>
  <c r="H42" i="93"/>
  <c r="M47" i="12"/>
  <c r="M47" i="93" s="1"/>
  <c r="H47" i="93"/>
  <c r="M51" i="12"/>
  <c r="M51" i="93" s="1"/>
  <c r="H51" i="93"/>
  <c r="M55" i="12"/>
  <c r="M55" i="93" s="1"/>
  <c r="H55" i="93"/>
  <c r="M59" i="12"/>
  <c r="M59" i="93" s="1"/>
  <c r="H59" i="93"/>
  <c r="M18" i="12"/>
  <c r="M18" i="93" s="1"/>
  <c r="H18" i="93"/>
  <c r="M22" i="12"/>
  <c r="M22" i="93" s="1"/>
  <c r="H22" i="93"/>
  <c r="M26" i="12"/>
  <c r="M26" i="93" s="1"/>
  <c r="H26" i="93"/>
  <c r="M31" i="12"/>
  <c r="M31" i="93" s="1"/>
  <c r="H31" i="93"/>
  <c r="M35" i="12"/>
  <c r="M35" i="93" s="1"/>
  <c r="H35" i="93"/>
  <c r="M39" i="12"/>
  <c r="M39" i="93" s="1"/>
  <c r="H39" i="93"/>
  <c r="M43" i="12"/>
  <c r="M43" i="93" s="1"/>
  <c r="H43" i="93"/>
  <c r="M48" i="12"/>
  <c r="M48" i="93" s="1"/>
  <c r="H48" i="93"/>
  <c r="M56" i="12"/>
  <c r="M56" i="93" s="1"/>
  <c r="H56" i="93"/>
  <c r="M60" i="12"/>
  <c r="M60" i="93" s="1"/>
  <c r="H60" i="93"/>
  <c r="M19" i="12"/>
  <c r="M19" i="93" s="1"/>
  <c r="H19" i="93"/>
  <c r="M32" i="12"/>
  <c r="M32" i="93" s="1"/>
  <c r="H32" i="93"/>
  <c r="M40" i="12"/>
  <c r="M40" i="93" s="1"/>
  <c r="H40" i="93"/>
  <c r="M45" i="12"/>
  <c r="M45" i="93" s="1"/>
  <c r="H45" i="93"/>
  <c r="M49" i="12"/>
  <c r="M49" i="93" s="1"/>
  <c r="H49" i="93"/>
  <c r="M53" i="12"/>
  <c r="M53" i="93" s="1"/>
  <c r="H53" i="93"/>
  <c r="M57" i="12"/>
  <c r="M57" i="93" s="1"/>
  <c r="H57" i="93"/>
  <c r="M23" i="12"/>
  <c r="M23" i="93" s="1"/>
  <c r="H23" i="93"/>
  <c r="M16" i="12"/>
  <c r="M16" i="93" s="1"/>
  <c r="H16" i="93"/>
  <c r="M20" i="12"/>
  <c r="M20" i="93" s="1"/>
  <c r="H20" i="93"/>
  <c r="M24" i="12"/>
  <c r="M24" i="93" s="1"/>
  <c r="H24" i="93"/>
  <c r="M29" i="12"/>
  <c r="M29" i="93" s="1"/>
  <c r="H29" i="93"/>
  <c r="M33" i="12"/>
  <c r="M33" i="93" s="1"/>
  <c r="H33" i="93"/>
  <c r="M37" i="12"/>
  <c r="M37" i="93" s="1"/>
  <c r="H37" i="93"/>
  <c r="M41" i="12"/>
  <c r="M41" i="93" s="1"/>
  <c r="H41" i="93"/>
  <c r="M46" i="12"/>
  <c r="M46" i="93" s="1"/>
  <c r="H46" i="93"/>
  <c r="M50" i="12"/>
  <c r="M50" i="93" s="1"/>
  <c r="H50" i="93"/>
  <c r="M54" i="12"/>
  <c r="M54" i="93" s="1"/>
  <c r="H54" i="93"/>
  <c r="M58" i="12"/>
  <c r="M58" i="93" s="1"/>
  <c r="H58" i="93"/>
  <c r="N23" i="11"/>
  <c r="N18" i="10"/>
  <c r="N24" i="50"/>
  <c r="O24" i="50"/>
  <c r="L24" i="50"/>
  <c r="M24" i="50"/>
  <c r="M15" i="8"/>
  <c r="M14" i="102" s="1"/>
  <c r="H14" i="102"/>
  <c r="M19" i="8"/>
  <c r="M18" i="102" s="1"/>
  <c r="H18" i="102"/>
  <c r="M18" i="8"/>
  <c r="M17" i="102" s="1"/>
  <c r="H17" i="102"/>
  <c r="M16" i="8"/>
  <c r="M15" i="102" s="1"/>
  <c r="H15" i="102"/>
  <c r="M17" i="8"/>
  <c r="M16" i="102" s="1"/>
  <c r="H16" i="102"/>
  <c r="H17" i="101"/>
  <c r="O26" i="99"/>
  <c r="N26" i="99"/>
  <c r="M46" i="5"/>
  <c r="M46" i="41" s="1"/>
  <c r="H46" i="41"/>
  <c r="M50" i="5"/>
  <c r="M50" i="41" s="1"/>
  <c r="H50" i="41"/>
  <c r="M54" i="5"/>
  <c r="M54" i="41" s="1"/>
  <c r="H54" i="41"/>
  <c r="M77" i="5"/>
  <c r="M77" i="41" s="1"/>
  <c r="H77" i="41"/>
  <c r="M100" i="5"/>
  <c r="M18" i="99" s="1"/>
  <c r="H18" i="99"/>
  <c r="M22" i="5"/>
  <c r="M22" i="41" s="1"/>
  <c r="H22" i="41"/>
  <c r="M35" i="5"/>
  <c r="M35" i="41" s="1"/>
  <c r="H35" i="41"/>
  <c r="M47" i="5"/>
  <c r="M47" i="41" s="1"/>
  <c r="H47" i="41"/>
  <c r="M51" i="5"/>
  <c r="M51" i="41" s="1"/>
  <c r="H51" i="41"/>
  <c r="M55" i="5"/>
  <c r="M55" i="41" s="1"/>
  <c r="H55" i="41"/>
  <c r="M66" i="5"/>
  <c r="M66" i="41" s="1"/>
  <c r="H66" i="41"/>
  <c r="M70" i="5"/>
  <c r="M70" i="41" s="1"/>
  <c r="H70" i="41"/>
  <c r="M78" i="5"/>
  <c r="M78" i="41" s="1"/>
  <c r="H78" i="41"/>
  <c r="M101" i="5"/>
  <c r="M19" i="99" s="1"/>
  <c r="H19" i="99"/>
  <c r="M105" i="5"/>
  <c r="M23" i="99" s="1"/>
  <c r="H23" i="99"/>
  <c r="M27" i="5"/>
  <c r="M27" i="41" s="1"/>
  <c r="H27" i="41"/>
  <c r="M36" i="5"/>
  <c r="M36" i="41" s="1"/>
  <c r="H36" i="41"/>
  <c r="M40" i="5"/>
  <c r="M40" i="41" s="1"/>
  <c r="H40" i="41"/>
  <c r="M52" i="5"/>
  <c r="M52" i="41" s="1"/>
  <c r="H52" i="41"/>
  <c r="M56" i="5"/>
  <c r="M56" i="41" s="1"/>
  <c r="H56" i="41"/>
  <c r="M67" i="5"/>
  <c r="M67" i="41" s="1"/>
  <c r="H67" i="41"/>
  <c r="M75" i="5"/>
  <c r="M75" i="41" s="1"/>
  <c r="H75" i="41"/>
  <c r="M79" i="5"/>
  <c r="M79" i="41" s="1"/>
  <c r="H79" i="41"/>
  <c r="M102" i="5"/>
  <c r="M20" i="99" s="1"/>
  <c r="H20" i="99"/>
  <c r="M106" i="5"/>
  <c r="M24" i="99" s="1"/>
  <c r="H24" i="99"/>
  <c r="M24" i="5"/>
  <c r="M24" i="41" s="1"/>
  <c r="H24" i="41"/>
  <c r="M33" i="5"/>
  <c r="M33" i="41" s="1"/>
  <c r="H33" i="41"/>
  <c r="M45" i="5"/>
  <c r="M45" i="41" s="1"/>
  <c r="H45" i="41"/>
  <c r="M53" i="5"/>
  <c r="M53" i="41" s="1"/>
  <c r="H53" i="41"/>
  <c r="M68" i="5"/>
  <c r="M68" i="41" s="1"/>
  <c r="H68" i="41"/>
  <c r="M76" i="5"/>
  <c r="M76" i="41" s="1"/>
  <c r="H76" i="41"/>
  <c r="M99" i="5"/>
  <c r="M17" i="99" s="1"/>
  <c r="H17" i="99"/>
  <c r="M103" i="5"/>
  <c r="M21" i="99" s="1"/>
  <c r="H21" i="99"/>
  <c r="N15" i="98"/>
  <c r="N15" i="39"/>
  <c r="O15" i="98"/>
  <c r="O15" i="39"/>
  <c r="M16" i="4"/>
  <c r="M16" i="39" s="1"/>
  <c r="H16" i="39"/>
  <c r="M24" i="4"/>
  <c r="M24" i="39" s="1"/>
  <c r="H24" i="39"/>
  <c r="M17" i="4"/>
  <c r="M17" i="39" s="1"/>
  <c r="H17" i="39"/>
  <c r="M21" i="4"/>
  <c r="M21" i="39" s="1"/>
  <c r="H21" i="39"/>
  <c r="M31" i="4"/>
  <c r="M18" i="4"/>
  <c r="M18" i="39" s="1"/>
  <c r="H18" i="39"/>
  <c r="M22" i="4"/>
  <c r="M22" i="98" s="1"/>
  <c r="H22" i="98"/>
  <c r="M15" i="4"/>
  <c r="H15" i="39"/>
  <c r="M19" i="4"/>
  <c r="M19" i="39" s="1"/>
  <c r="H19" i="39"/>
  <c r="M23" i="4"/>
  <c r="M23" i="39" s="1"/>
  <c r="H23" i="39"/>
  <c r="L15" i="98"/>
  <c r="L15" i="39"/>
  <c r="M20" i="4"/>
  <c r="M20" i="39" s="1"/>
  <c r="H20" i="39"/>
  <c r="M25" i="37"/>
  <c r="O61" i="12"/>
  <c r="O42" i="93"/>
  <c r="L15" i="105"/>
  <c r="L23" i="11"/>
  <c r="M23" i="11"/>
  <c r="L18" i="10"/>
  <c r="O18" i="103"/>
  <c r="O15" i="49"/>
  <c r="L19" i="103"/>
  <c r="L16" i="49"/>
  <c r="M19" i="103"/>
  <c r="M16" i="49"/>
  <c r="N19" i="103"/>
  <c r="N16" i="49"/>
  <c r="O19" i="103"/>
  <c r="O16" i="49"/>
  <c r="L18" i="103"/>
  <c r="L15" i="49"/>
  <c r="N18" i="103"/>
  <c r="N15" i="49"/>
  <c r="M18" i="103"/>
  <c r="M15" i="49"/>
  <c r="O62" i="8"/>
  <c r="L30" i="7"/>
  <c r="N30" i="7"/>
  <c r="O30" i="7"/>
  <c r="M30" i="7"/>
  <c r="A14" i="100"/>
  <c r="A15" i="100"/>
  <c r="A16" i="100"/>
  <c r="M34" i="44"/>
  <c r="M31" i="6" s="1"/>
  <c r="H31" i="6"/>
  <c r="M38" i="44"/>
  <c r="M35" i="6" s="1"/>
  <c r="H35" i="6"/>
  <c r="M39" i="44"/>
  <c r="M36" i="6" s="1"/>
  <c r="H36" i="6"/>
  <c r="L40" i="44"/>
  <c r="M35" i="44"/>
  <c r="M32" i="6" s="1"/>
  <c r="H32" i="6"/>
  <c r="O40" i="44"/>
  <c r="O17" i="41"/>
  <c r="M17" i="41"/>
  <c r="L17" i="41"/>
  <c r="N40" i="44"/>
  <c r="L61" i="12"/>
  <c r="M61" i="12"/>
  <c r="N61" i="12"/>
  <c r="L39" i="13"/>
  <c r="O39" i="13"/>
  <c r="M15" i="107"/>
  <c r="M39" i="107" s="1"/>
  <c r="F25" i="117" s="1"/>
  <c r="F46" i="2" s="1"/>
  <c r="M62" i="8"/>
  <c r="L62" i="8"/>
  <c r="L15" i="107"/>
  <c r="L39" i="107" s="1"/>
  <c r="I25" i="117" s="1"/>
  <c r="I46" i="2" s="1"/>
  <c r="N15" i="107"/>
  <c r="N39" i="107" s="1"/>
  <c r="G25" i="117" s="1"/>
  <c r="G46" i="2" s="1"/>
  <c r="O15" i="107"/>
  <c r="O39" i="107" s="1"/>
  <c r="H25" i="117" s="1"/>
  <c r="H46" i="2" s="1"/>
  <c r="N15" i="105"/>
  <c r="N23" i="105" s="1"/>
  <c r="G23" i="117" s="1"/>
  <c r="G40" i="2" s="1"/>
  <c r="O15" i="105"/>
  <c r="O23" i="105" s="1"/>
  <c r="H23" i="117" s="1"/>
  <c r="H40" i="2" s="1"/>
  <c r="M48" i="5"/>
  <c r="M48" i="41" s="1"/>
  <c r="L48" i="5"/>
  <c r="L48" i="41" s="1"/>
  <c r="O49" i="5"/>
  <c r="O49" i="41" s="1"/>
  <c r="M49" i="5"/>
  <c r="M49" i="41" s="1"/>
  <c r="L49" i="5"/>
  <c r="L49" i="41" s="1"/>
  <c r="L67" i="5"/>
  <c r="L67" i="41" s="1"/>
  <c r="N67" i="5"/>
  <c r="N67" i="41" s="1"/>
  <c r="L65" i="5"/>
  <c r="L65" i="41" s="1"/>
  <c r="M65" i="5"/>
  <c r="M65" i="41" s="1"/>
  <c r="N65" i="5"/>
  <c r="N65" i="41" s="1"/>
  <c r="O32" i="5"/>
  <c r="O32" i="41" s="1"/>
  <c r="L14" i="98"/>
  <c r="L31" i="98" s="1"/>
  <c r="I16" i="117" s="1"/>
  <c r="I19" i="2" s="1"/>
  <c r="N14" i="98"/>
  <c r="N31" i="98" s="1"/>
  <c r="G16" i="117" s="1"/>
  <c r="G19" i="2" s="1"/>
  <c r="O14" i="98"/>
  <c r="O31" i="98" s="1"/>
  <c r="H16" i="117" s="1"/>
  <c r="H19" i="2" s="1"/>
  <c r="L15" i="103"/>
  <c r="N15" i="103"/>
  <c r="N20" i="103" s="1"/>
  <c r="G21" i="117" s="1"/>
  <c r="G34" i="2" s="1"/>
  <c r="O15" i="103"/>
  <c r="O20" i="103" s="1"/>
  <c r="H21" i="117" s="1"/>
  <c r="H34" i="2" s="1"/>
  <c r="H15" i="107"/>
  <c r="M15" i="105"/>
  <c r="M23" i="105" s="1"/>
  <c r="F23" i="117" s="1"/>
  <c r="F40" i="2" s="1"/>
  <c r="M15" i="103"/>
  <c r="M14" i="98"/>
  <c r="H19" i="105"/>
  <c r="H18" i="105"/>
  <c r="H17" i="105"/>
  <c r="H16" i="105"/>
  <c r="H22" i="105"/>
  <c r="H15" i="105"/>
  <c r="H21" i="105"/>
  <c r="H20" i="105"/>
  <c r="M69" i="5"/>
  <c r="M69" i="41" s="1"/>
  <c r="L69" i="5"/>
  <c r="L69" i="41" s="1"/>
  <c r="N69" i="5"/>
  <c r="N69" i="41" s="1"/>
  <c r="M107" i="5"/>
  <c r="M25" i="99" s="1"/>
  <c r="M104" i="5"/>
  <c r="M22" i="99" s="1"/>
  <c r="M31" i="5"/>
  <c r="M31" i="41" s="1"/>
  <c r="L31" i="5"/>
  <c r="L31" i="41" s="1"/>
  <c r="H14" i="98"/>
  <c r="H15" i="98"/>
  <c r="O43" i="5"/>
  <c r="O43" i="41" s="1"/>
  <c r="N43" i="5"/>
  <c r="N43" i="41" s="1"/>
  <c r="M43" i="5"/>
  <c r="M43" i="41" s="1"/>
  <c r="L43" i="5"/>
  <c r="L43" i="41" s="1"/>
  <c r="O39" i="5"/>
  <c r="O39" i="41" s="1"/>
  <c r="N39" i="5"/>
  <c r="N39" i="41" s="1"/>
  <c r="M39" i="5"/>
  <c r="M39" i="41" s="1"/>
  <c r="L39" i="5"/>
  <c r="L39" i="41" s="1"/>
  <c r="L32" i="5"/>
  <c r="L32" i="41" s="1"/>
  <c r="N32" i="5"/>
  <c r="N32" i="41" s="1"/>
  <c r="O21" i="5"/>
  <c r="O21" i="41" s="1"/>
  <c r="N21" i="5"/>
  <c r="N21" i="41" s="1"/>
  <c r="M21" i="5"/>
  <c r="M21" i="41" s="1"/>
  <c r="L21" i="5"/>
  <c r="L21" i="41" s="1"/>
  <c r="O26" i="5"/>
  <c r="O26" i="41" s="1"/>
  <c r="N26" i="5"/>
  <c r="N26" i="41" s="1"/>
  <c r="M26" i="5"/>
  <c r="M26" i="41" s="1"/>
  <c r="L26" i="5"/>
  <c r="L26" i="41" s="1"/>
  <c r="C34" i="99"/>
  <c r="C35" i="106"/>
  <c r="C37" i="102"/>
  <c r="C33" i="97"/>
  <c r="C31" i="105"/>
  <c r="C33" i="101"/>
  <c r="C26" i="104"/>
  <c r="C20" i="100"/>
  <c r="C28" i="103"/>
  <c r="C34" i="98"/>
  <c r="C42" i="102"/>
  <c r="C38" i="101"/>
  <c r="C25" i="100"/>
  <c r="C39" i="98"/>
  <c r="C42" i="107"/>
  <c r="C29" i="99"/>
  <c r="C30" i="106"/>
  <c r="C28" i="97"/>
  <c r="C26" i="105"/>
  <c r="C21" i="104"/>
  <c r="A21" i="101"/>
  <c r="A25" i="101"/>
  <c r="A20" i="106"/>
  <c r="A18" i="101"/>
  <c r="A24" i="101"/>
  <c r="A29" i="101"/>
  <c r="A28" i="101"/>
  <c r="O25" i="97"/>
  <c r="H15" i="117" s="1"/>
  <c r="H16" i="2" s="1"/>
  <c r="N17" i="100"/>
  <c r="G18" i="117" s="1"/>
  <c r="G25" i="2" s="1"/>
  <c r="A19" i="101"/>
  <c r="A16" i="101"/>
  <c r="A27" i="101"/>
  <c r="A26" i="101"/>
  <c r="A23" i="101"/>
  <c r="A20" i="101"/>
  <c r="A22" i="101"/>
  <c r="L34" i="102"/>
  <c r="I20" i="117" s="1"/>
  <c r="I31" i="2" s="1"/>
  <c r="M34" i="102"/>
  <c r="F20" i="117" s="1"/>
  <c r="F31" i="2" s="1"/>
  <c r="A14" i="104"/>
  <c r="N34" i="102"/>
  <c r="G20" i="117" s="1"/>
  <c r="G31" i="2" s="1"/>
  <c r="O34" i="102"/>
  <c r="H20" i="117" s="1"/>
  <c r="H31" i="2" s="1"/>
  <c r="A17" i="104"/>
  <c r="A14" i="103"/>
  <c r="P18" i="104"/>
  <c r="A16" i="104"/>
  <c r="L23" i="105"/>
  <c r="I23" i="117" s="1"/>
  <c r="I40" i="2" s="1"/>
  <c r="A15" i="104"/>
  <c r="A23" i="106"/>
  <c r="A21" i="106"/>
  <c r="A15" i="106"/>
  <c r="A16" i="106"/>
  <c r="A22" i="106"/>
  <c r="A26" i="106"/>
  <c r="A19" i="106"/>
  <c r="A25" i="106"/>
  <c r="A18" i="106"/>
  <c r="A24" i="106"/>
  <c r="L25" i="97"/>
  <c r="I15" i="117" s="1"/>
  <c r="I16" i="2" s="1"/>
  <c r="M25" i="97"/>
  <c r="F15" i="117" s="1"/>
  <c r="F16" i="2" s="1"/>
  <c r="N25" i="97"/>
  <c r="G15" i="117" s="1"/>
  <c r="G16" i="2" s="1"/>
  <c r="A14" i="97"/>
  <c r="M17" i="100"/>
  <c r="F18" i="117" s="1"/>
  <c r="F25" i="2" s="1"/>
  <c r="O17" i="100"/>
  <c r="H18" i="117" s="1"/>
  <c r="H25" i="2" s="1"/>
  <c r="P17" i="100"/>
  <c r="I17" i="117"/>
  <c r="I22" i="2" s="1"/>
  <c r="G17" i="117"/>
  <c r="G22" i="2" s="1"/>
  <c r="H17" i="117"/>
  <c r="H22" i="2" s="1"/>
  <c r="L17" i="100"/>
  <c r="I18" i="117" s="1"/>
  <c r="I25" i="2" s="1"/>
  <c r="L30" i="101"/>
  <c r="I19" i="117" s="1"/>
  <c r="I28" i="2" s="1"/>
  <c r="M30" i="101"/>
  <c r="F19" i="117" s="1"/>
  <c r="F28" i="2" s="1"/>
  <c r="N30" i="101"/>
  <c r="G19" i="117" s="1"/>
  <c r="G28" i="2" s="1"/>
  <c r="O30" i="101"/>
  <c r="H19" i="117" s="1"/>
  <c r="H28" i="2" s="1"/>
  <c r="A14" i="101"/>
  <c r="L18" i="104"/>
  <c r="I22" i="117" s="1"/>
  <c r="I37" i="2" s="1"/>
  <c r="M18" i="104"/>
  <c r="F22" i="117" s="1"/>
  <c r="F37" i="2" s="1"/>
  <c r="N18" i="104"/>
  <c r="G22" i="117" s="1"/>
  <c r="G37" i="2" s="1"/>
  <c r="O18" i="104"/>
  <c r="H22" i="117" s="1"/>
  <c r="H37" i="2" s="1"/>
  <c r="L27" i="106"/>
  <c r="I24" i="117" s="1"/>
  <c r="I43" i="2" s="1"/>
  <c r="M27" i="106"/>
  <c r="F24" i="117" s="1"/>
  <c r="F43" i="2" s="1"/>
  <c r="A14" i="105"/>
  <c r="N27" i="106"/>
  <c r="G24" i="117" s="1"/>
  <c r="G43" i="2" s="1"/>
  <c r="O27" i="106"/>
  <c r="H24" i="117" s="1"/>
  <c r="H43" i="2" s="1"/>
  <c r="P27" i="106"/>
  <c r="A14" i="106"/>
  <c r="M39" i="13" l="1"/>
  <c r="M20" i="103"/>
  <c r="F21" i="117" s="1"/>
  <c r="F34" i="2" s="1"/>
  <c r="M26" i="99"/>
  <c r="M15" i="98"/>
  <c r="M31" i="98" s="1"/>
  <c r="F16" i="117" s="1"/>
  <c r="F19" i="2" s="1"/>
  <c r="M15" i="39"/>
  <c r="L20" i="103"/>
  <c r="I21" i="117" s="1"/>
  <c r="I34" i="2" s="1"/>
  <c r="M40" i="44"/>
  <c r="M32" i="5"/>
  <c r="M32" i="41" s="1"/>
  <c r="L23" i="5"/>
  <c r="N23" i="5"/>
  <c r="N23" i="41" s="1"/>
  <c r="O23" i="5"/>
  <c r="M23" i="5"/>
  <c r="F17" i="117"/>
  <c r="F22" i="2" s="1"/>
  <c r="O20" i="5"/>
  <c r="O20" i="41" s="1"/>
  <c r="N20" i="5"/>
  <c r="N20" i="41" s="1"/>
  <c r="L20" i="5"/>
  <c r="L20" i="41" s="1"/>
  <c r="M20" i="5"/>
  <c r="M20" i="41" s="1"/>
  <c r="O41" i="5"/>
  <c r="O41" i="41" s="1"/>
  <c r="N41" i="5"/>
  <c r="N41" i="41" s="1"/>
  <c r="M41" i="5"/>
  <c r="M41" i="41" s="1"/>
  <c r="L41" i="5"/>
  <c r="L41" i="41" s="1"/>
  <c r="O38" i="5"/>
  <c r="O38" i="41" s="1"/>
  <c r="N38" i="5"/>
  <c r="N38" i="41" s="1"/>
  <c r="M38" i="5"/>
  <c r="M38" i="41" s="1"/>
  <c r="L38" i="5"/>
  <c r="L38" i="41" s="1"/>
  <c r="O42" i="5"/>
  <c r="O42" i="41" s="1"/>
  <c r="N42" i="5"/>
  <c r="M42" i="5"/>
  <c r="M42" i="41" s="1"/>
  <c r="L42" i="5"/>
  <c r="L42" i="41" s="1"/>
  <c r="O25" i="5"/>
  <c r="O25" i="41" s="1"/>
  <c r="N25" i="5"/>
  <c r="N25" i="41" s="1"/>
  <c r="M25" i="5"/>
  <c r="M25" i="41" s="1"/>
  <c r="L25" i="5"/>
  <c r="L25" i="41" s="1"/>
  <c r="O28" i="5"/>
  <c r="O28" i="41" s="1"/>
  <c r="N28" i="5"/>
  <c r="N28" i="41" s="1"/>
  <c r="M28" i="5"/>
  <c r="M28" i="41" s="1"/>
  <c r="L28" i="5"/>
  <c r="L28" i="41" s="1"/>
  <c r="N9" i="104"/>
  <c r="E22" i="117"/>
  <c r="G26" i="117"/>
  <c r="H26" i="117"/>
  <c r="N9" i="100"/>
  <c r="E18" i="117"/>
  <c r="N9" i="106"/>
  <c r="E24" i="117"/>
  <c r="B24" i="38"/>
  <c r="C24" i="38"/>
  <c r="D24" i="38"/>
  <c r="H24" i="38"/>
  <c r="C66" i="2"/>
  <c r="C43" i="117" s="1"/>
  <c r="I26" i="117" l="1"/>
  <c r="D11" i="117" s="1"/>
  <c r="M23" i="41"/>
  <c r="O23" i="41"/>
  <c r="L23" i="41"/>
  <c r="N42" i="41"/>
  <c r="F26" i="117"/>
  <c r="O37" i="5"/>
  <c r="O37" i="41" s="1"/>
  <c r="N37" i="5"/>
  <c r="N37" i="41" s="1"/>
  <c r="M37" i="5"/>
  <c r="M37" i="41" s="1"/>
  <c r="L37" i="5"/>
  <c r="L37" i="41" s="1"/>
  <c r="A24" i="117"/>
  <c r="B24" i="117" s="1"/>
  <c r="B43" i="2" s="1"/>
  <c r="E43" i="2"/>
  <c r="A43" i="2" s="1"/>
  <c r="A22" i="117"/>
  <c r="B22" i="117" s="1"/>
  <c r="B37" i="2" s="1"/>
  <c r="E37" i="2"/>
  <c r="A37" i="2" s="1"/>
  <c r="E25" i="2"/>
  <c r="C42" i="98"/>
  <c r="C28" i="100"/>
  <c r="C41" i="101"/>
  <c r="C45" i="102"/>
  <c r="C31" i="103"/>
  <c r="C29" i="104"/>
  <c r="C34" i="105"/>
  <c r="C36" i="97"/>
  <c r="C38" i="106"/>
  <c r="C37" i="99"/>
  <c r="C50"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33" i="38" s="1"/>
  <c r="C40" i="34"/>
  <c r="C35" i="36"/>
  <c r="C28" i="38" s="1"/>
  <c r="C35" i="34"/>
  <c r="A61" i="2"/>
  <c r="C66" i="34"/>
  <c r="C66" i="36"/>
  <c r="L108" i="5" l="1"/>
  <c r="N108" i="5"/>
  <c r="O108" i="5"/>
  <c r="M108" i="5"/>
  <c r="A38" i="34"/>
  <c r="A38" i="117"/>
  <c r="C15" i="34"/>
  <c r="C15" i="2" s="1"/>
  <c r="C46" i="39"/>
  <c r="C119" i="5"/>
  <c r="C35" i="50"/>
  <c r="C73" i="8"/>
  <c r="C51" i="44"/>
  <c r="C29" i="10"/>
  <c r="C42" i="4"/>
  <c r="C41" i="7"/>
  <c r="C34" i="11"/>
  <c r="C72" i="12"/>
  <c r="C36" i="37"/>
  <c r="C40" i="43"/>
  <c r="C29" i="52"/>
  <c r="C114" i="41"/>
  <c r="C31" i="9"/>
  <c r="C49" i="91"/>
  <c r="C50" i="13"/>
  <c r="C34" i="96"/>
  <c r="C28" i="51"/>
  <c r="C41" i="46"/>
  <c r="C48" i="6"/>
  <c r="C36" i="38"/>
  <c r="C35" i="94"/>
  <c r="C34" i="95"/>
  <c r="C31" i="48"/>
  <c r="C41" i="45"/>
  <c r="C45" i="40"/>
  <c r="C36" i="3"/>
  <c r="C49" i="92"/>
  <c r="C72" i="93"/>
  <c r="C32" i="49"/>
  <c r="C55" i="47"/>
  <c r="C89" i="42"/>
  <c r="C28" i="48"/>
  <c r="C33" i="3"/>
  <c r="C32" i="94"/>
  <c r="C38" i="45"/>
  <c r="C31" i="95"/>
  <c r="C48" i="44"/>
  <c r="C26" i="10"/>
  <c r="C42" i="40"/>
  <c r="C46" i="92"/>
  <c r="C69" i="93"/>
  <c r="C31" i="11"/>
  <c r="C29" i="49"/>
  <c r="C52" i="47"/>
  <c r="C38" i="7"/>
  <c r="C86" i="42"/>
  <c r="C43" i="39"/>
  <c r="C46" i="91"/>
  <c r="C69" i="12"/>
  <c r="C26" i="52"/>
  <c r="C28" i="9"/>
  <c r="C70" i="8"/>
  <c r="C37" i="43"/>
  <c r="C111" i="41"/>
  <c r="C39" i="4"/>
  <c r="C33" i="37"/>
  <c r="C47" i="13"/>
  <c r="C31" i="96"/>
  <c r="C25" i="51"/>
  <c r="C32" i="50"/>
  <c r="C38" i="46"/>
  <c r="C45" i="6"/>
  <c r="C116" i="5"/>
  <c r="C27" i="94"/>
  <c r="C26" i="95"/>
  <c r="C21" i="10"/>
  <c r="C23" i="48"/>
  <c r="C33" i="45"/>
  <c r="C43" i="44"/>
  <c r="C37" i="40"/>
  <c r="C28" i="3"/>
  <c r="C41" i="92"/>
  <c r="C64" i="93"/>
  <c r="C26" i="11"/>
  <c r="C24" i="49"/>
  <c r="C47" i="47"/>
  <c r="C33" i="7"/>
  <c r="C81" i="42"/>
  <c r="C38" i="39"/>
  <c r="C41" i="91"/>
  <c r="C64" i="12"/>
  <c r="C21" i="52"/>
  <c r="C23" i="9"/>
  <c r="C65" i="8"/>
  <c r="C32" i="43"/>
  <c r="C106" i="41"/>
  <c r="C34" i="4"/>
  <c r="C28" i="37"/>
  <c r="C42" i="13"/>
  <c r="C26" i="96"/>
  <c r="C20" i="51"/>
  <c r="C27" i="50"/>
  <c r="C33" i="46"/>
  <c r="C40" i="6"/>
  <c r="C111" i="5"/>
  <c r="B14" i="51"/>
  <c r="C14" i="51"/>
  <c r="D14" i="51"/>
  <c r="C16" i="51"/>
  <c r="D16" i="51"/>
  <c r="B16" i="51"/>
  <c r="B15" i="51"/>
  <c r="C15" i="51"/>
  <c r="D15" i="51"/>
  <c r="D15" i="9"/>
  <c r="C15" i="9"/>
  <c r="B15" i="9"/>
  <c r="H14" i="38"/>
  <c r="D14" i="38"/>
  <c r="G14" i="38"/>
  <c r="C14" i="38"/>
  <c r="D14" i="40"/>
  <c r="B14" i="38"/>
  <c r="G14" i="40"/>
  <c r="C14" i="40"/>
  <c r="D14" i="42"/>
  <c r="B14" i="40"/>
  <c r="G14" i="42"/>
  <c r="D14" i="43"/>
  <c r="B14" i="42"/>
  <c r="C14" i="42"/>
  <c r="G14" i="43"/>
  <c r="C14" i="43"/>
  <c r="B14" i="43"/>
  <c r="D14" i="46"/>
  <c r="G14" i="46"/>
  <c r="C14" i="46"/>
  <c r="B14" i="46"/>
  <c r="D14" i="48"/>
  <c r="G14" i="48"/>
  <c r="C14" i="48"/>
  <c r="B14" i="48"/>
  <c r="D14" i="96"/>
  <c r="G14" i="96"/>
  <c r="C14" i="96"/>
  <c r="D14" i="94"/>
  <c r="B14" i="96"/>
  <c r="G14" i="94"/>
  <c r="C14" i="94"/>
  <c r="D14" i="92"/>
  <c r="B14" i="94"/>
  <c r="G14" i="92"/>
  <c r="C14" i="92"/>
  <c r="B14" i="92"/>
  <c r="L14" i="38"/>
  <c r="N24" i="38"/>
  <c r="N14" i="38"/>
  <c r="L24" i="38"/>
  <c r="O24" i="38"/>
  <c r="M24" i="38"/>
  <c r="O14" i="38"/>
  <c r="M14" i="38"/>
  <c r="A38" i="36"/>
  <c r="A19" i="33"/>
  <c r="A19" i="35"/>
  <c r="B31" i="35"/>
  <c r="B19" i="35"/>
  <c r="A36" i="35"/>
  <c r="B34" i="35"/>
  <c r="B19" i="33"/>
  <c r="B34" i="33"/>
  <c r="B31" i="33"/>
  <c r="A36" i="33"/>
  <c r="A36" i="101" l="1"/>
  <c r="A26" i="103"/>
  <c r="A40" i="102"/>
  <c r="A24" i="104"/>
  <c r="A29" i="105"/>
  <c r="A32" i="99"/>
  <c r="A37" i="98"/>
  <c r="A31" i="97"/>
  <c r="A45" i="107"/>
  <c r="A33" i="106"/>
  <c r="A23" i="100"/>
  <c r="A37" i="4"/>
  <c r="A109" i="41"/>
  <c r="A35" i="43"/>
  <c r="A68" i="8"/>
  <c r="A26" i="9"/>
  <c r="A24" i="52"/>
  <c r="A67" i="12"/>
  <c r="A44" i="91"/>
  <c r="A41" i="39"/>
  <c r="A84" i="42"/>
  <c r="A36" i="7"/>
  <c r="A50" i="47"/>
  <c r="A27" i="49"/>
  <c r="A29" i="11"/>
  <c r="A67" i="93"/>
  <c r="A44" i="92"/>
  <c r="A31" i="3"/>
  <c r="A40" i="40"/>
  <c r="A46" i="44"/>
  <c r="A36" i="45"/>
  <c r="A26" i="48"/>
  <c r="A24" i="10"/>
  <c r="A29" i="95"/>
  <c r="A30" i="94"/>
  <c r="A31" i="38"/>
  <c r="A114" i="5"/>
  <c r="A43" i="6"/>
  <c r="A36" i="46"/>
  <c r="A30" i="50"/>
  <c r="A23" i="51"/>
  <c r="A29" i="96"/>
  <c r="A45" i="13"/>
  <c r="A31" i="37"/>
  <c r="K18" i="37"/>
  <c r="P16" i="37"/>
  <c r="K20" i="37"/>
  <c r="K21" i="37"/>
  <c r="P19" i="37"/>
  <c r="P21" i="37"/>
  <c r="P17" i="37"/>
  <c r="P22" i="37"/>
  <c r="P18" i="37"/>
  <c r="K19" i="37"/>
  <c r="K17" i="37"/>
  <c r="K22" i="37"/>
  <c r="P14" i="37"/>
  <c r="K23" i="37"/>
  <c r="P15" i="37"/>
  <c r="K24" i="37"/>
  <c r="K24" i="38" s="1"/>
  <c r="P20" i="37"/>
  <c r="K14" i="37"/>
  <c r="K14" i="38" s="1"/>
  <c r="P23" i="37"/>
  <c r="K15" i="37"/>
  <c r="P24" i="37"/>
  <c r="P24" i="38" s="1"/>
  <c r="K16" i="37"/>
  <c r="C19" i="36"/>
  <c r="P25" i="37" l="1"/>
  <c r="N9" i="37" s="1"/>
  <c r="P14" i="38"/>
  <c r="A14" i="38" s="1"/>
  <c r="A16" i="97"/>
  <c r="A19" i="97"/>
  <c r="A22" i="97"/>
  <c r="A20" i="97"/>
  <c r="A23" i="97"/>
  <c r="A21" i="97"/>
  <c r="A17" i="97"/>
  <c r="A24" i="97"/>
  <c r="A18" i="97"/>
  <c r="A15" i="97"/>
  <c r="P25" i="9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37" i="91"/>
  <c r="C37" i="91"/>
  <c r="D37" i="91"/>
  <c r="B14" i="91"/>
  <c r="C14" i="91"/>
  <c r="D14" i="91"/>
  <c r="G14" i="91"/>
  <c r="B15" i="93"/>
  <c r="C15" i="93"/>
  <c r="D15" i="93"/>
  <c r="B14" i="93"/>
  <c r="C14" i="93"/>
  <c r="D14" i="93"/>
  <c r="G14" i="93"/>
  <c r="B15" i="95"/>
  <c r="C15" i="95"/>
  <c r="D15" i="95"/>
  <c r="B16" i="95"/>
  <c r="C16" i="95"/>
  <c r="D16" i="95"/>
  <c r="B17" i="95"/>
  <c r="C17" i="95"/>
  <c r="D17" i="95"/>
  <c r="B18" i="95"/>
  <c r="C18" i="95"/>
  <c r="D18" i="95"/>
  <c r="B19" i="95"/>
  <c r="C19" i="95"/>
  <c r="D19" i="95"/>
  <c r="B20" i="95"/>
  <c r="C20" i="95"/>
  <c r="D20" i="95"/>
  <c r="B21" i="95"/>
  <c r="C21" i="95"/>
  <c r="D21" i="95"/>
  <c r="B22" i="95"/>
  <c r="C22" i="95"/>
  <c r="D22" i="95"/>
  <c r="B14" i="95"/>
  <c r="C14" i="95"/>
  <c r="D14" i="95"/>
  <c r="G14" i="95"/>
  <c r="B16" i="9"/>
  <c r="C16" i="9"/>
  <c r="D16" i="9"/>
  <c r="B17" i="9"/>
  <c r="C17" i="9"/>
  <c r="D17" i="9"/>
  <c r="B18" i="9"/>
  <c r="C18" i="9"/>
  <c r="D18" i="9"/>
  <c r="B19" i="9"/>
  <c r="C19" i="9"/>
  <c r="D19" i="9"/>
  <c r="B14" i="9"/>
  <c r="C14" i="9"/>
  <c r="D14" i="9"/>
  <c r="G14" i="9"/>
  <c r="B14" i="47"/>
  <c r="C14" i="47"/>
  <c r="D14" i="47"/>
  <c r="G14" i="47"/>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14" i="45"/>
  <c r="C14" i="45"/>
  <c r="D14" i="45"/>
  <c r="G14" i="45"/>
  <c r="B15" i="6"/>
  <c r="C15" i="6"/>
  <c r="D15" i="6"/>
  <c r="B16" i="6"/>
  <c r="C16" i="6"/>
  <c r="D16" i="6"/>
  <c r="B17" i="6"/>
  <c r="C17" i="6"/>
  <c r="D17" i="6"/>
  <c r="B18" i="6"/>
  <c r="C18" i="6"/>
  <c r="D18" i="6"/>
  <c r="B20" i="6"/>
  <c r="C20" i="6"/>
  <c r="D20" i="6"/>
  <c r="B26" i="6"/>
  <c r="C26" i="6"/>
  <c r="D26" i="6"/>
  <c r="B27" i="6"/>
  <c r="C27" i="6"/>
  <c r="D27" i="6"/>
  <c r="B28" i="6"/>
  <c r="C28" i="6"/>
  <c r="D28" i="6"/>
  <c r="B14" i="6"/>
  <c r="C14" i="6"/>
  <c r="D14" i="6"/>
  <c r="G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24" i="43"/>
  <c r="H27" i="6"/>
  <c r="H20" i="43"/>
  <c r="B15" i="41"/>
  <c r="C15" i="41"/>
  <c r="D15" i="41"/>
  <c r="B14" i="41"/>
  <c r="C14" i="41"/>
  <c r="D14" i="41"/>
  <c r="G14" i="41"/>
  <c r="B16" i="42"/>
  <c r="C16" i="42"/>
  <c r="D16" i="42"/>
  <c r="B17" i="42"/>
  <c r="C17" i="42"/>
  <c r="D17" i="42"/>
  <c r="B18" i="42"/>
  <c r="C18" i="42"/>
  <c r="D18" i="42"/>
  <c r="B19" i="42"/>
  <c r="C19" i="42"/>
  <c r="D19" i="42"/>
  <c r="B20" i="42"/>
  <c r="C20" i="42"/>
  <c r="D20" i="42"/>
  <c r="B21" i="42"/>
  <c r="C21" i="42"/>
  <c r="D21" i="42"/>
  <c r="B22" i="42"/>
  <c r="C22" i="42"/>
  <c r="D22" i="42"/>
  <c r="B23" i="42"/>
  <c r="C23" i="42"/>
  <c r="D23" i="42"/>
  <c r="B24" i="42"/>
  <c r="C24" i="42"/>
  <c r="D24" i="42"/>
  <c r="B25" i="42"/>
  <c r="C25" i="42"/>
  <c r="D25" i="42"/>
  <c r="B26" i="42"/>
  <c r="C26" i="42"/>
  <c r="D26" i="42"/>
  <c r="B27" i="42"/>
  <c r="C27" i="42"/>
  <c r="D27" i="42"/>
  <c r="B28" i="42"/>
  <c r="C28" i="42"/>
  <c r="D28" i="42"/>
  <c r="B29" i="42"/>
  <c r="C29" i="42"/>
  <c r="D29" i="42"/>
  <c r="B30" i="42"/>
  <c r="C30" i="42"/>
  <c r="D30" i="42"/>
  <c r="B31" i="42"/>
  <c r="C31" i="42"/>
  <c r="D31" i="42"/>
  <c r="B32" i="42"/>
  <c r="C32" i="42"/>
  <c r="D32" i="42"/>
  <c r="B33" i="42"/>
  <c r="C33" i="42"/>
  <c r="D33" i="42"/>
  <c r="B34" i="42"/>
  <c r="C34" i="42"/>
  <c r="D34" i="42"/>
  <c r="B35" i="42"/>
  <c r="C35" i="42"/>
  <c r="D35" i="42"/>
  <c r="B36" i="42"/>
  <c r="C36" i="42"/>
  <c r="D36" i="42"/>
  <c r="B37" i="42"/>
  <c r="C37" i="42"/>
  <c r="D37" i="42"/>
  <c r="B38" i="42"/>
  <c r="C38" i="42"/>
  <c r="D38" i="42"/>
  <c r="B39" i="42"/>
  <c r="C39" i="42"/>
  <c r="D39" i="42"/>
  <c r="B40" i="42"/>
  <c r="C40" i="42"/>
  <c r="D40" i="42"/>
  <c r="B41" i="42"/>
  <c r="C41" i="42"/>
  <c r="D41" i="42"/>
  <c r="B42" i="42"/>
  <c r="C42" i="42"/>
  <c r="D42" i="42"/>
  <c r="B43" i="42"/>
  <c r="C43" i="42"/>
  <c r="D43" i="42"/>
  <c r="B44" i="42"/>
  <c r="C44" i="42"/>
  <c r="D44" i="42"/>
  <c r="B45" i="42"/>
  <c r="C45" i="42"/>
  <c r="D45" i="42"/>
  <c r="B46" i="42"/>
  <c r="C46" i="42"/>
  <c r="D46" i="42"/>
  <c r="B47" i="42"/>
  <c r="C47" i="42"/>
  <c r="D47" i="42"/>
  <c r="B48" i="42"/>
  <c r="C48" i="42"/>
  <c r="D48" i="42"/>
  <c r="B49" i="42"/>
  <c r="C49" i="42"/>
  <c r="D49" i="42"/>
  <c r="B50" i="42"/>
  <c r="C50" i="42"/>
  <c r="D50" i="42"/>
  <c r="B51" i="42"/>
  <c r="C51" i="42"/>
  <c r="D51" i="42"/>
  <c r="B52" i="42"/>
  <c r="C52" i="42"/>
  <c r="D52" i="42"/>
  <c r="B53" i="42"/>
  <c r="C53" i="42"/>
  <c r="D53" i="42"/>
  <c r="B54" i="42"/>
  <c r="C54" i="42"/>
  <c r="D54" i="42"/>
  <c r="B55" i="42"/>
  <c r="C55" i="42"/>
  <c r="D55" i="42"/>
  <c r="B56" i="42"/>
  <c r="C56" i="42"/>
  <c r="D56" i="42"/>
  <c r="B57" i="42"/>
  <c r="C57" i="42"/>
  <c r="D57" i="42"/>
  <c r="B58" i="42"/>
  <c r="C58" i="42"/>
  <c r="D58" i="42"/>
  <c r="B59" i="42"/>
  <c r="C59" i="42"/>
  <c r="D59" i="42"/>
  <c r="B60" i="42"/>
  <c r="C60" i="42"/>
  <c r="D60" i="42"/>
  <c r="B61" i="42"/>
  <c r="C61" i="42"/>
  <c r="D61" i="42"/>
  <c r="B62" i="42"/>
  <c r="C62" i="42"/>
  <c r="D62" i="42"/>
  <c r="B63" i="42"/>
  <c r="C63" i="42"/>
  <c r="D63" i="42"/>
  <c r="B64" i="42"/>
  <c r="C64" i="42"/>
  <c r="D64" i="42"/>
  <c r="B65" i="42"/>
  <c r="C65" i="42"/>
  <c r="D65" i="42"/>
  <c r="B66" i="42"/>
  <c r="C66" i="42"/>
  <c r="D66" i="42"/>
  <c r="B67" i="42"/>
  <c r="C67" i="42"/>
  <c r="D67" i="42"/>
  <c r="B68" i="42"/>
  <c r="C68" i="42"/>
  <c r="D68" i="42"/>
  <c r="H68" i="42"/>
  <c r="B69" i="42"/>
  <c r="C69" i="42"/>
  <c r="D69" i="42"/>
  <c r="H69" i="42"/>
  <c r="B70" i="42"/>
  <c r="C70" i="42"/>
  <c r="D70" i="42"/>
  <c r="H70" i="42"/>
  <c r="B71" i="42"/>
  <c r="C71" i="42"/>
  <c r="D71" i="42"/>
  <c r="H71" i="42"/>
  <c r="B72" i="42"/>
  <c r="C72" i="42"/>
  <c r="D72" i="42"/>
  <c r="H72" i="42"/>
  <c r="B73" i="42"/>
  <c r="C73" i="42"/>
  <c r="D73" i="42"/>
  <c r="H73" i="42"/>
  <c r="B74" i="42"/>
  <c r="C74" i="42"/>
  <c r="D74" i="42"/>
  <c r="H74" i="42"/>
  <c r="B75" i="42"/>
  <c r="C75" i="42"/>
  <c r="D75" i="42"/>
  <c r="H75" i="42"/>
  <c r="B76" i="42"/>
  <c r="C76" i="42"/>
  <c r="D76" i="42"/>
  <c r="H76" i="42"/>
  <c r="B77" i="42"/>
  <c r="C77" i="42"/>
  <c r="D77" i="42"/>
  <c r="H77"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24" i="46"/>
  <c r="C24" i="46"/>
  <c r="D24" i="46"/>
  <c r="B25" i="46"/>
  <c r="C25" i="46"/>
  <c r="D25" i="46"/>
  <c r="B26" i="46"/>
  <c r="C26" i="46"/>
  <c r="D26" i="46"/>
  <c r="B27" i="46"/>
  <c r="C27" i="46"/>
  <c r="D27" i="46"/>
  <c r="B28" i="46"/>
  <c r="C28" i="46"/>
  <c r="D28" i="46"/>
  <c r="B29" i="46"/>
  <c r="C29" i="46"/>
  <c r="D29" i="46"/>
  <c r="B15" i="46"/>
  <c r="C15" i="46"/>
  <c r="D15" i="46"/>
  <c r="B16" i="48"/>
  <c r="C16" i="48"/>
  <c r="D16" i="48"/>
  <c r="B17" i="48"/>
  <c r="C17" i="48"/>
  <c r="D17" i="48"/>
  <c r="B18" i="48"/>
  <c r="C18" i="48"/>
  <c r="D18" i="48"/>
  <c r="B19" i="48"/>
  <c r="C19" i="48"/>
  <c r="D19" i="48"/>
  <c r="B15" i="48"/>
  <c r="C15" i="48"/>
  <c r="D15" i="48"/>
  <c r="B14" i="52"/>
  <c r="C14" i="52"/>
  <c r="D14" i="52"/>
  <c r="B15" i="52"/>
  <c r="C15" i="52"/>
  <c r="D15" i="52"/>
  <c r="B16" i="52"/>
  <c r="C16" i="52"/>
  <c r="D16" i="52"/>
  <c r="B17" i="52"/>
  <c r="C17" i="52"/>
  <c r="D17" i="52"/>
  <c r="B16" i="96"/>
  <c r="C16" i="96"/>
  <c r="D16" i="96"/>
  <c r="B17" i="96"/>
  <c r="C17" i="96"/>
  <c r="D17" i="96"/>
  <c r="B18" i="96"/>
  <c r="C18" i="96"/>
  <c r="D18" i="96"/>
  <c r="B19" i="96"/>
  <c r="C19" i="96"/>
  <c r="D19" i="96"/>
  <c r="B20" i="96"/>
  <c r="C20" i="96"/>
  <c r="D20" i="96"/>
  <c r="B21" i="96"/>
  <c r="C21" i="96"/>
  <c r="D21" i="96"/>
  <c r="B22" i="96"/>
  <c r="C22" i="96"/>
  <c r="D22" i="96"/>
  <c r="B15" i="96"/>
  <c r="C15" i="96"/>
  <c r="D15" i="96"/>
  <c r="B16" i="94"/>
  <c r="C16" i="94"/>
  <c r="D16" i="94"/>
  <c r="B17" i="94"/>
  <c r="C17" i="94"/>
  <c r="D17" i="94"/>
  <c r="B18" i="94"/>
  <c r="C18" i="94"/>
  <c r="D18" i="94"/>
  <c r="B19" i="94"/>
  <c r="C19" i="94"/>
  <c r="D19" i="94"/>
  <c r="B20" i="94"/>
  <c r="C20" i="94"/>
  <c r="D20" i="94"/>
  <c r="B21" i="94"/>
  <c r="C21" i="94"/>
  <c r="D21" i="94"/>
  <c r="B22" i="94"/>
  <c r="C22" i="94"/>
  <c r="D22" i="94"/>
  <c r="B23" i="94"/>
  <c r="C23" i="94"/>
  <c r="D23" i="94"/>
  <c r="B15" i="94"/>
  <c r="C15" i="94"/>
  <c r="D15"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37" i="92"/>
  <c r="C37" i="92"/>
  <c r="D37" i="92"/>
  <c r="B15" i="92"/>
  <c r="C15" i="92"/>
  <c r="D15" i="92"/>
  <c r="B14" i="39"/>
  <c r="C14" i="39"/>
  <c r="D14" i="39"/>
  <c r="G14" i="39"/>
  <c r="B16" i="38"/>
  <c r="C16" i="38"/>
  <c r="D16" i="38"/>
  <c r="B17" i="38"/>
  <c r="C17" i="38"/>
  <c r="D17" i="38"/>
  <c r="B18" i="38"/>
  <c r="C18" i="38"/>
  <c r="D18" i="38"/>
  <c r="H18" i="38"/>
  <c r="K18" i="38"/>
  <c r="L18" i="38"/>
  <c r="M18" i="38"/>
  <c r="N18" i="38"/>
  <c r="O18" i="38"/>
  <c r="P18" i="38"/>
  <c r="B19" i="38"/>
  <c r="C19" i="38"/>
  <c r="D19" i="38"/>
  <c r="H19" i="38"/>
  <c r="K19" i="38"/>
  <c r="L19" i="38"/>
  <c r="M19" i="38"/>
  <c r="N19" i="38"/>
  <c r="O19" i="38"/>
  <c r="P19" i="38"/>
  <c r="B20" i="38"/>
  <c r="C20" i="38"/>
  <c r="D20" i="38"/>
  <c r="H20" i="38"/>
  <c r="K20" i="38"/>
  <c r="L20" i="38"/>
  <c r="M20" i="38"/>
  <c r="N20" i="38"/>
  <c r="O20" i="38"/>
  <c r="P20" i="38"/>
  <c r="B21" i="38"/>
  <c r="C21" i="38"/>
  <c r="D21" i="38"/>
  <c r="H21" i="38"/>
  <c r="K21" i="38"/>
  <c r="L21" i="38"/>
  <c r="M21" i="38"/>
  <c r="N21" i="38"/>
  <c r="O21" i="38"/>
  <c r="P21" i="38"/>
  <c r="B22" i="38"/>
  <c r="C22" i="38"/>
  <c r="D22" i="38"/>
  <c r="H22" i="38"/>
  <c r="K22" i="38"/>
  <c r="L22" i="38"/>
  <c r="M22" i="38"/>
  <c r="N22" i="38"/>
  <c r="O22" i="38"/>
  <c r="P22" i="38"/>
  <c r="B23" i="38"/>
  <c r="C23" i="38"/>
  <c r="D23" i="38"/>
  <c r="B15" i="38"/>
  <c r="C15" i="38"/>
  <c r="D15" i="38"/>
  <c r="B15" i="3"/>
  <c r="C15" i="3"/>
  <c r="D15" i="3"/>
  <c r="B16" i="3"/>
  <c r="C16" i="3"/>
  <c r="D16" i="3"/>
  <c r="H16" i="3"/>
  <c r="K16" i="3"/>
  <c r="L16" i="3"/>
  <c r="M16" i="3"/>
  <c r="N16" i="3"/>
  <c r="O16" i="3"/>
  <c r="P16" i="3"/>
  <c r="B17" i="3"/>
  <c r="C17" i="3"/>
  <c r="D17" i="3"/>
  <c r="H17" i="3"/>
  <c r="K17" i="3"/>
  <c r="L17" i="3"/>
  <c r="M17" i="3"/>
  <c r="N17" i="3"/>
  <c r="O17" i="3"/>
  <c r="P17" i="3"/>
  <c r="B18" i="3"/>
  <c r="C18" i="3"/>
  <c r="D18" i="3"/>
  <c r="B19" i="3"/>
  <c r="C19" i="3"/>
  <c r="D19" i="3"/>
  <c r="B20" i="3"/>
  <c r="C20" i="3"/>
  <c r="D20" i="3"/>
  <c r="B21" i="3"/>
  <c r="C21" i="3"/>
  <c r="D21" i="3"/>
  <c r="B22" i="3"/>
  <c r="C22" i="3"/>
  <c r="D22" i="3"/>
  <c r="B23" i="3"/>
  <c r="C23" i="3"/>
  <c r="D23" i="3"/>
  <c r="B24" i="3"/>
  <c r="C24" i="3"/>
  <c r="D24" i="3"/>
  <c r="H24" i="3"/>
  <c r="K24" i="3"/>
  <c r="L24" i="3"/>
  <c r="M24" i="3"/>
  <c r="N24" i="3"/>
  <c r="O24" i="3"/>
  <c r="P24" i="3"/>
  <c r="B14" i="3"/>
  <c r="C14" i="3"/>
  <c r="D14" i="3"/>
  <c r="G14" i="3"/>
  <c r="H56" i="42"/>
  <c r="H19" i="96"/>
  <c r="B14" i="33"/>
  <c r="B15" i="33"/>
  <c r="B16" i="33"/>
  <c r="B13" i="33"/>
  <c r="D9" i="36"/>
  <c r="D8" i="36"/>
  <c r="D7" i="36"/>
  <c r="D6" i="36"/>
  <c r="D9" i="34"/>
  <c r="D8" i="34"/>
  <c r="D7" i="34"/>
  <c r="D6" i="34"/>
  <c r="D9" i="2"/>
  <c r="D8" i="2"/>
  <c r="D7" i="2"/>
  <c r="D6" i="2"/>
  <c r="D5" i="40" s="1"/>
  <c r="O72" i="42"/>
  <c r="K100" i="5"/>
  <c r="K18" i="99" s="1"/>
  <c r="K104" i="5"/>
  <c r="K22" i="99" s="1"/>
  <c r="K101" i="5"/>
  <c r="K19" i="99" s="1"/>
  <c r="P106" i="5"/>
  <c r="P24" i="99" s="1"/>
  <c r="M73" i="42"/>
  <c r="K102" i="5"/>
  <c r="K20" i="99" s="1"/>
  <c r="K99" i="5"/>
  <c r="K17" i="99" s="1"/>
  <c r="K107" i="5"/>
  <c r="K25" i="99" s="1"/>
  <c r="K106" i="5"/>
  <c r="K24" i="99" s="1"/>
  <c r="K103" i="5"/>
  <c r="K21" i="99" s="1"/>
  <c r="N9" i="97" l="1"/>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D8" i="9"/>
  <c r="D7" i="11"/>
  <c r="D5" i="9"/>
  <c r="D7" i="44"/>
  <c r="D7" i="96"/>
  <c r="P101" i="5"/>
  <c r="P19" i="99" s="1"/>
  <c r="O74" i="42"/>
  <c r="L74" i="42"/>
  <c r="N74" i="42"/>
  <c r="K74" i="42"/>
  <c r="K72" i="42"/>
  <c r="O76" i="42"/>
  <c r="M72" i="42"/>
  <c r="L76" i="42"/>
  <c r="K76" i="42"/>
  <c r="O75" i="42"/>
  <c r="L72" i="42"/>
  <c r="N76" i="42"/>
  <c r="P76" i="42"/>
  <c r="N72" i="42"/>
  <c r="L75" i="42"/>
  <c r="M76" i="42"/>
  <c r="N75" i="42"/>
  <c r="K69" i="42"/>
  <c r="K70" i="42"/>
  <c r="O69" i="42"/>
  <c r="L69" i="42"/>
  <c r="K73" i="42"/>
  <c r="K77" i="42"/>
  <c r="M77" i="42"/>
  <c r="M68" i="42"/>
  <c r="O70" i="42"/>
  <c r="O77" i="42"/>
  <c r="O73" i="42"/>
  <c r="O71" i="42"/>
  <c r="L68" i="42"/>
  <c r="L70" i="42"/>
  <c r="L77" i="42"/>
  <c r="K68" i="42"/>
  <c r="P71" i="42"/>
  <c r="K71" i="42"/>
  <c r="M71" i="42"/>
  <c r="O68" i="42"/>
  <c r="N68" i="42"/>
  <c r="L71" i="42"/>
  <c r="L73" i="42"/>
  <c r="N73" i="42"/>
  <c r="N77" i="42"/>
  <c r="N71" i="42"/>
  <c r="N70" i="42"/>
  <c r="N69" i="42"/>
  <c r="P104" i="5"/>
  <c r="P22" i="99" s="1"/>
  <c r="M74" i="42"/>
  <c r="P100" i="5"/>
  <c r="P18" i="99" s="1"/>
  <c r="M70" i="42"/>
  <c r="P102" i="5"/>
  <c r="P20" i="99" s="1"/>
  <c r="P103" i="5"/>
  <c r="P21" i="99" s="1"/>
  <c r="A21" i="99" s="1"/>
  <c r="P99" i="5"/>
  <c r="P17" i="99" s="1"/>
  <c r="M69" i="42"/>
  <c r="P107" i="5"/>
  <c r="P25" i="99" s="1"/>
  <c r="N15" i="95"/>
  <c r="D5" i="46"/>
  <c r="D8" i="91"/>
  <c r="D7" i="10"/>
  <c r="D7" i="37"/>
  <c r="D8" i="37"/>
  <c r="D8" i="5"/>
  <c r="D8" i="41"/>
  <c r="D8" i="12"/>
  <c r="D5" i="94"/>
  <c r="D8" i="42"/>
  <c r="D6" i="41"/>
  <c r="D6" i="37"/>
  <c r="H23" i="43"/>
  <c r="K105" i="5"/>
  <c r="K23" i="99" s="1"/>
  <c r="H14" i="40"/>
  <c r="H19" i="43"/>
  <c r="H21" i="43"/>
  <c r="H20" i="42"/>
  <c r="H64" i="42"/>
  <c r="H28" i="42"/>
  <c r="H16" i="43"/>
  <c r="H16" i="6"/>
  <c r="K17" i="44"/>
  <c r="H26" i="43"/>
  <c r="H18" i="43"/>
  <c r="L15" i="51"/>
  <c r="H27" i="42"/>
  <c r="K19" i="11"/>
  <c r="K19" i="105" s="1"/>
  <c r="L16" i="51"/>
  <c r="N16" i="51"/>
  <c r="H28" i="6"/>
  <c r="L15" i="9"/>
  <c r="D8" i="8"/>
  <c r="D8" i="3"/>
  <c r="D8" i="38"/>
  <c r="D8" i="95"/>
  <c r="D8" i="45"/>
  <c r="D8" i="44"/>
  <c r="D8" i="94"/>
  <c r="D8" i="48"/>
  <c r="D8" i="4"/>
  <c r="D8" i="11"/>
  <c r="D8" i="39"/>
  <c r="D8" i="51"/>
  <c r="D8" i="6"/>
  <c r="D8" i="50"/>
  <c r="D8" i="96"/>
  <c r="D8" i="43"/>
  <c r="D8" i="7"/>
  <c r="D8" i="13"/>
  <c r="D8" i="10"/>
  <c r="D8" i="93"/>
  <c r="D8" i="47"/>
  <c r="D8" i="40"/>
  <c r="D8" i="92"/>
  <c r="D8" i="49"/>
  <c r="D6" i="11"/>
  <c r="D6" i="40"/>
  <c r="D7" i="39"/>
  <c r="D7" i="9"/>
  <c r="D6" i="46"/>
  <c r="H23" i="92"/>
  <c r="H35" i="92"/>
  <c r="H27" i="91"/>
  <c r="H19" i="92"/>
  <c r="H46" i="42"/>
  <c r="H19" i="95"/>
  <c r="H62" i="42"/>
  <c r="H19"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N16" i="6"/>
  <c r="K16" i="44"/>
  <c r="N15" i="9"/>
  <c r="H16" i="9"/>
  <c r="N14" i="51"/>
  <c r="H16" i="51"/>
  <c r="N15" i="51"/>
  <c r="L14" i="51"/>
  <c r="H26" i="92"/>
  <c r="L22" i="42"/>
  <c r="L14" i="40"/>
  <c r="H20" i="94"/>
  <c r="H25" i="45"/>
  <c r="H27" i="45"/>
  <c r="H23" i="46"/>
  <c r="H37" i="92"/>
  <c r="H33" i="92"/>
  <c r="H29" i="92"/>
  <c r="H21" i="92"/>
  <c r="H17" i="91"/>
  <c r="H18" i="94"/>
  <c r="H29" i="46"/>
  <c r="H21" i="46"/>
  <c r="H17" i="45"/>
  <c r="N55" i="42"/>
  <c r="N43" i="42"/>
  <c r="N31" i="42"/>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N59" i="42"/>
  <c r="H19" i="3"/>
  <c r="H21" i="94"/>
  <c r="H24" i="45"/>
  <c r="H32" i="92"/>
  <c r="N41" i="42"/>
  <c r="N57" i="42"/>
  <c r="N53" i="42"/>
  <c r="N37" i="42"/>
  <c r="H24" i="91"/>
  <c r="H16" i="91"/>
  <c r="H22" i="96"/>
  <c r="H19" i="48"/>
  <c r="H28" i="46"/>
  <c r="H16" i="45"/>
  <c r="N21" i="3"/>
  <c r="N47" i="42"/>
  <c r="M14" i="3"/>
  <c r="L17" i="38"/>
  <c r="H17" i="95"/>
  <c r="H34" i="92"/>
  <c r="H30" i="92"/>
  <c r="H22" i="92"/>
  <c r="H18" i="92"/>
  <c r="H20" i="96"/>
  <c r="H26" i="46"/>
  <c r="H22" i="46"/>
  <c r="H18" i="46"/>
  <c r="N60" i="42"/>
  <c r="N44" i="42"/>
  <c r="N28" i="42"/>
  <c r="H14" i="92"/>
  <c r="M20" i="3"/>
  <c r="L20" i="3"/>
  <c r="H16" i="38"/>
  <c r="N39" i="42"/>
  <c r="N23" i="42"/>
  <c r="N20" i="3"/>
  <c r="N22" i="3"/>
  <c r="L19" i="3"/>
  <c r="H26" i="6"/>
  <c r="L16" i="38"/>
  <c r="N18" i="3"/>
  <c r="L22" i="3"/>
  <c r="H36" i="91"/>
  <c r="H28" i="92"/>
  <c r="H20" i="92"/>
  <c r="H18" i="96"/>
  <c r="H20" i="46"/>
  <c r="H18" i="3"/>
  <c r="M18" i="3"/>
  <c r="L14" i="3"/>
  <c r="H20" i="6"/>
  <c r="L21" i="3"/>
  <c r="N16" i="38"/>
  <c r="A20" i="99" l="1"/>
  <c r="A22" i="99"/>
  <c r="A17" i="99"/>
  <c r="A15" i="99"/>
  <c r="A18" i="99"/>
  <c r="A19" i="99"/>
  <c r="A14" i="99"/>
  <c r="E16" i="2"/>
  <c r="A15" i="117"/>
  <c r="B15" i="117" s="1"/>
  <c r="B16" i="2" s="1"/>
  <c r="P74" i="42"/>
  <c r="N15" i="96"/>
  <c r="K75" i="42"/>
  <c r="P72" i="42"/>
  <c r="P68" i="42"/>
  <c r="P69" i="42"/>
  <c r="P77" i="42"/>
  <c r="P73" i="42"/>
  <c r="P70" i="42"/>
  <c r="P105" i="5"/>
  <c r="P23" i="99" s="1"/>
  <c r="A23" i="99" s="1"/>
  <c r="M75" i="42"/>
  <c r="H15" i="94"/>
  <c r="H15" i="48"/>
  <c r="H15" i="9"/>
  <c r="H15" i="46"/>
  <c r="H24" i="42"/>
  <c r="H18" i="6"/>
  <c r="M24" i="42"/>
  <c r="M64" i="42"/>
  <c r="H14" i="39"/>
  <c r="O14" i="43"/>
  <c r="M28" i="42"/>
  <c r="M17" i="6"/>
  <c r="M20" i="6"/>
  <c r="H25" i="42"/>
  <c r="M14" i="39"/>
  <c r="M35" i="39" s="1"/>
  <c r="K32" i="12"/>
  <c r="K32" i="93" s="1"/>
  <c r="K14" i="50"/>
  <c r="M25" i="43"/>
  <c r="K14" i="44"/>
  <c r="K14" i="6" s="1"/>
  <c r="H18" i="9"/>
  <c r="M20" i="42"/>
  <c r="H15" i="51"/>
  <c r="H15" i="52"/>
  <c r="H14" i="51"/>
  <c r="N14" i="39"/>
  <c r="N35" i="39" s="1"/>
  <c r="N14" i="40"/>
  <c r="H14" i="46"/>
  <c r="M14" i="42"/>
  <c r="H14" i="42"/>
  <c r="N14" i="45"/>
  <c r="N14" i="46"/>
  <c r="N14" i="41"/>
  <c r="N14" i="42"/>
  <c r="L14" i="41"/>
  <c r="L14" i="42"/>
  <c r="L14" i="45"/>
  <c r="L14" i="46"/>
  <c r="L14" i="6"/>
  <c r="L14" i="43"/>
  <c r="N14" i="6"/>
  <c r="N14" i="43"/>
  <c r="M14" i="6"/>
  <c r="M14" i="43"/>
  <c r="H14" i="6"/>
  <c r="H14" i="43"/>
  <c r="L14" i="9"/>
  <c r="N14" i="9"/>
  <c r="N14" i="47"/>
  <c r="N14" i="48"/>
  <c r="M14" i="9"/>
  <c r="H14" i="48"/>
  <c r="L14" i="47"/>
  <c r="L14" i="48"/>
  <c r="H14" i="9"/>
  <c r="L14" i="95"/>
  <c r="L14" i="96"/>
  <c r="H14" i="96"/>
  <c r="N14" i="95"/>
  <c r="N14" i="96"/>
  <c r="N14" i="93"/>
  <c r="N14" i="94"/>
  <c r="H14" i="93"/>
  <c r="H14" i="94"/>
  <c r="L14" i="93"/>
  <c r="L14" i="94"/>
  <c r="N14" i="91"/>
  <c r="N14" i="92"/>
  <c r="L14" i="91"/>
  <c r="L14" i="92"/>
  <c r="M15" i="92"/>
  <c r="M14" i="51"/>
  <c r="O19" i="95"/>
  <c r="K59" i="12"/>
  <c r="K59" i="93" s="1"/>
  <c r="M15" i="9"/>
  <c r="M28" i="6"/>
  <c r="H35" i="42"/>
  <c r="L35" i="42"/>
  <c r="N35" i="42"/>
  <c r="N27" i="6"/>
  <c r="N21" i="43"/>
  <c r="L27" i="6"/>
  <c r="L21" i="43"/>
  <c r="M27" i="6"/>
  <c r="M21" i="43"/>
  <c r="P27" i="44"/>
  <c r="N56" i="42"/>
  <c r="M56" i="42"/>
  <c r="L56" i="42"/>
  <c r="H40" i="42"/>
  <c r="N40" i="42"/>
  <c r="L40" i="42"/>
  <c r="L62" i="42"/>
  <c r="L66" i="42"/>
  <c r="H66" i="42"/>
  <c r="N66" i="42"/>
  <c r="L27" i="42"/>
  <c r="N27" i="42"/>
  <c r="N62" i="42"/>
  <c r="N16" i="42"/>
  <c r="L30" i="42"/>
  <c r="L46" i="42"/>
  <c r="N23" i="3"/>
  <c r="N23" i="38"/>
  <c r="M23" i="38"/>
  <c r="H23" i="38"/>
  <c r="N33" i="42"/>
  <c r="N61" i="42"/>
  <c r="N67" i="42"/>
  <c r="N46" i="42"/>
  <c r="L33" i="42"/>
  <c r="H52" i="42"/>
  <c r="L36" i="42"/>
  <c r="H67" i="42"/>
  <c r="N52" i="42"/>
  <c r="L52" i="42"/>
  <c r="H30" i="42"/>
  <c r="H61" i="42"/>
  <c r="H33" i="42"/>
  <c r="H39" i="42"/>
  <c r="N30" i="42"/>
  <c r="L61" i="42"/>
  <c r="L53" i="42"/>
  <c r="H53" i="42"/>
  <c r="L23" i="3"/>
  <c r="L23" i="38"/>
  <c r="N36" i="42"/>
  <c r="L16" i="42"/>
  <c r="L39" i="42"/>
  <c r="L67" i="42"/>
  <c r="N25" i="42"/>
  <c r="N65" i="42"/>
  <c r="N19" i="42"/>
  <c r="K35" i="44"/>
  <c r="K32" i="6" s="1"/>
  <c r="L23" i="43"/>
  <c r="L18" i="6"/>
  <c r="L18" i="43"/>
  <c r="L24" i="42"/>
  <c r="H60" i="42"/>
  <c r="H48" i="42"/>
  <c r="H54" i="42"/>
  <c r="H43" i="42"/>
  <c r="L28" i="43"/>
  <c r="H65" i="42"/>
  <c r="H19" i="42"/>
  <c r="N17" i="46"/>
  <c r="N17" i="45"/>
  <c r="N28" i="43"/>
  <c r="H25" i="43"/>
  <c r="N29" i="42"/>
  <c r="N20" i="42"/>
  <c r="N48" i="42"/>
  <c r="H50" i="42"/>
  <c r="N42" i="42"/>
  <c r="N50" i="42"/>
  <c r="N58" i="42"/>
  <c r="N18" i="6"/>
  <c r="N18" i="43"/>
  <c r="L25" i="42"/>
  <c r="H31" i="42"/>
  <c r="L55" i="42"/>
  <c r="L42" i="42"/>
  <c r="N24" i="46"/>
  <c r="N24" i="45"/>
  <c r="H29" i="42"/>
  <c r="L17" i="46"/>
  <c r="L17" i="45"/>
  <c r="L19" i="9"/>
  <c r="O23" i="43"/>
  <c r="M19" i="42"/>
  <c r="L20" i="42"/>
  <c r="L65" i="42"/>
  <c r="L50" i="42"/>
  <c r="L48" i="42"/>
  <c r="L19" i="42"/>
  <c r="N23" i="43"/>
  <c r="L25" i="43"/>
  <c r="L24" i="46"/>
  <c r="L24" i="45"/>
  <c r="L21" i="45"/>
  <c r="L21" i="46"/>
  <c r="N21" i="45"/>
  <c r="N21" i="46"/>
  <c r="M18" i="6"/>
  <c r="M18" i="43"/>
  <c r="M23" i="43"/>
  <c r="N24" i="42"/>
  <c r="H42" i="42"/>
  <c r="H58" i="42"/>
  <c r="L54" i="42"/>
  <c r="N25" i="43"/>
  <c r="H28" i="43"/>
  <c r="N54" i="42"/>
  <c r="L60" i="42"/>
  <c r="L31" i="42"/>
  <c r="L43" i="42"/>
  <c r="L58" i="42"/>
  <c r="L29" i="42"/>
  <c r="H55" i="42"/>
  <c r="N19" i="9"/>
  <c r="H19" i="9"/>
  <c r="N51" i="42"/>
  <c r="N32" i="42"/>
  <c r="N64" i="42"/>
  <c r="M26" i="42"/>
  <c r="H26" i="42"/>
  <c r="L38" i="42"/>
  <c r="N26" i="43"/>
  <c r="L17" i="42"/>
  <c r="L45" i="42"/>
  <c r="L49" i="42"/>
  <c r="L18" i="42"/>
  <c r="L47" i="42"/>
  <c r="H32" i="42"/>
  <c r="N22" i="45"/>
  <c r="N22" i="46"/>
  <c r="H63" i="42"/>
  <c r="L23" i="42"/>
  <c r="L63" i="42"/>
  <c r="N19" i="45"/>
  <c r="N19" i="46"/>
  <c r="H59" i="42"/>
  <c r="N17" i="42"/>
  <c r="L27" i="43"/>
  <c r="N22" i="42"/>
  <c r="L21" i="42"/>
  <c r="N63" i="42"/>
  <c r="L26" i="42"/>
  <c r="H49" i="42"/>
  <c r="L37" i="42"/>
  <c r="L32" i="42"/>
  <c r="H51" i="42"/>
  <c r="H21" i="42"/>
  <c r="K48" i="5"/>
  <c r="K48" i="41" s="1"/>
  <c r="H47" i="42"/>
  <c r="N21" i="42"/>
  <c r="N45" i="42"/>
  <c r="N49" i="42"/>
  <c r="H18" i="42"/>
  <c r="H34" i="42"/>
  <c r="N18" i="42"/>
  <c r="N26" i="42"/>
  <c r="N34" i="42"/>
  <c r="N27" i="43"/>
  <c r="H27" i="43"/>
  <c r="L41" i="42"/>
  <c r="L57" i="42"/>
  <c r="N38" i="42"/>
  <c r="L34" i="42"/>
  <c r="H45" i="42"/>
  <c r="L51" i="42"/>
  <c r="H38" i="42"/>
  <c r="L19" i="45"/>
  <c r="L19" i="46"/>
  <c r="M44" i="42"/>
  <c r="H41" i="42"/>
  <c r="L26" i="43"/>
  <c r="L44" i="42"/>
  <c r="L64" i="42"/>
  <c r="M57" i="42"/>
  <c r="L28" i="42"/>
  <c r="H22" i="42"/>
  <c r="H37" i="42"/>
  <c r="L22" i="45"/>
  <c r="L22" i="46"/>
  <c r="H23" i="42"/>
  <c r="L59" i="42"/>
  <c r="H57" i="42"/>
  <c r="H44" i="42"/>
  <c r="M24" i="43"/>
  <c r="L24" i="43"/>
  <c r="M26" i="6"/>
  <c r="M20" i="43"/>
  <c r="N17" i="9"/>
  <c r="N17" i="43"/>
  <c r="N17" i="6"/>
  <c r="H22" i="43"/>
  <c r="L28" i="45"/>
  <c r="L28" i="46"/>
  <c r="N25" i="46"/>
  <c r="N25" i="45"/>
  <c r="L28" i="6"/>
  <c r="L22" i="43"/>
  <c r="N28" i="6"/>
  <c r="N22" i="43"/>
  <c r="K17" i="43"/>
  <c r="K17" i="6"/>
  <c r="L17" i="9"/>
  <c r="N28" i="45"/>
  <c r="N28" i="46"/>
  <c r="N20" i="6"/>
  <c r="N19" i="43"/>
  <c r="L17" i="43"/>
  <c r="L17" i="6"/>
  <c r="M17" i="43"/>
  <c r="H17" i="9"/>
  <c r="L26" i="6"/>
  <c r="L20" i="43"/>
  <c r="N24" i="43"/>
  <c r="M17" i="9"/>
  <c r="K16" i="43"/>
  <c r="K16" i="6"/>
  <c r="K34" i="44"/>
  <c r="K31" i="6" s="1"/>
  <c r="M38" i="42"/>
  <c r="L16" i="43"/>
  <c r="L16" i="6"/>
  <c r="M16" i="43"/>
  <c r="M16" i="6"/>
  <c r="L20" i="6"/>
  <c r="L19" i="43"/>
  <c r="L25" i="46"/>
  <c r="L25" i="45"/>
  <c r="N26" i="6"/>
  <c r="N20" i="43"/>
  <c r="H17" i="43"/>
  <c r="H17" i="6"/>
  <c r="L19" i="48"/>
  <c r="L18" i="48"/>
  <c r="L20" i="45"/>
  <c r="L20" i="46"/>
  <c r="N29" i="45"/>
  <c r="N29" i="46"/>
  <c r="N20" i="45"/>
  <c r="N20" i="46"/>
  <c r="L18" i="45"/>
  <c r="L18" i="46"/>
  <c r="N19" i="48"/>
  <c r="L27" i="46"/>
  <c r="L27" i="45"/>
  <c r="N18" i="48"/>
  <c r="H18" i="48"/>
  <c r="L26" i="45"/>
  <c r="L26" i="46"/>
  <c r="N26" i="45"/>
  <c r="N26" i="46"/>
  <c r="N18" i="45"/>
  <c r="N18" i="46"/>
  <c r="N16" i="46"/>
  <c r="N16" i="45"/>
  <c r="N17" i="52"/>
  <c r="L17" i="52"/>
  <c r="N27" i="46"/>
  <c r="N27" i="45"/>
  <c r="L29" i="45"/>
  <c r="L29" i="46"/>
  <c r="M16" i="51"/>
  <c r="L16" i="48"/>
  <c r="N16" i="48"/>
  <c r="L23" i="45"/>
  <c r="L23" i="46"/>
  <c r="N23" i="45"/>
  <c r="N23" i="46"/>
  <c r="L16" i="46"/>
  <c r="L16" i="45"/>
  <c r="N17" i="48"/>
  <c r="L17" i="48"/>
  <c r="L19" i="91"/>
  <c r="L19" i="92"/>
  <c r="N19" i="91"/>
  <c r="N19" i="92"/>
  <c r="M19" i="95"/>
  <c r="M19" i="96"/>
  <c r="N18" i="9"/>
  <c r="N16" i="52"/>
  <c r="N16" i="9"/>
  <c r="L17" i="96"/>
  <c r="L17" i="95"/>
  <c r="M15" i="51"/>
  <c r="H16" i="52"/>
  <c r="L16" i="52"/>
  <c r="L16" i="9"/>
  <c r="K19" i="95"/>
  <c r="K19" i="96"/>
  <c r="N17" i="96"/>
  <c r="N17" i="95"/>
  <c r="N19" i="95"/>
  <c r="N19" i="96"/>
  <c r="L18" i="9"/>
  <c r="L19" i="95"/>
  <c r="L19" i="96"/>
  <c r="L15" i="52"/>
  <c r="L14" i="52"/>
  <c r="N15" i="52"/>
  <c r="N23" i="94"/>
  <c r="N20" i="95"/>
  <c r="N20" i="96"/>
  <c r="L20" i="95"/>
  <c r="L20" i="96"/>
  <c r="L29" i="91"/>
  <c r="L29" i="92"/>
  <c r="L23" i="94"/>
  <c r="N18" i="95"/>
  <c r="N18" i="96"/>
  <c r="N14" i="52"/>
  <c r="N22" i="94"/>
  <c r="L18" i="95"/>
  <c r="L18" i="96"/>
  <c r="H14" i="52"/>
  <c r="L22" i="94"/>
  <c r="H23" i="94"/>
  <c r="N29" i="91"/>
  <c r="N29" i="92"/>
  <c r="L26" i="91"/>
  <c r="L26" i="92"/>
  <c r="N32" i="91"/>
  <c r="N32" i="92"/>
  <c r="N21" i="95"/>
  <c r="N21" i="96"/>
  <c r="K43" i="12"/>
  <c r="K43" i="93" s="1"/>
  <c r="N26" i="91"/>
  <c r="N26" i="92"/>
  <c r="N18" i="94"/>
  <c r="N16" i="96"/>
  <c r="N16" i="95"/>
  <c r="L32" i="91"/>
  <c r="L32" i="92"/>
  <c r="L28" i="91"/>
  <c r="L28" i="92"/>
  <c r="L20" i="94"/>
  <c r="L21" i="94"/>
  <c r="N21" i="94"/>
  <c r="L33" i="91"/>
  <c r="L33" i="92"/>
  <c r="N33" i="91"/>
  <c r="N33" i="92"/>
  <c r="H16" i="95"/>
  <c r="H31" i="91"/>
  <c r="H31" i="92"/>
  <c r="L22" i="95"/>
  <c r="L22" i="96"/>
  <c r="L31" i="91"/>
  <c r="L31" i="92"/>
  <c r="N28" i="91"/>
  <c r="N28" i="92"/>
  <c r="L21" i="95"/>
  <c r="L21" i="96"/>
  <c r="L18" i="94"/>
  <c r="N22" i="95"/>
  <c r="N22" i="96"/>
  <c r="N20" i="94"/>
  <c r="L16" i="96"/>
  <c r="L16" i="95"/>
  <c r="N31" i="91"/>
  <c r="N31" i="92"/>
  <c r="L23" i="91"/>
  <c r="L23" i="92"/>
  <c r="N20" i="91"/>
  <c r="N20" i="92"/>
  <c r="H17" i="94"/>
  <c r="N17" i="92"/>
  <c r="N17" i="91"/>
  <c r="N18" i="91"/>
  <c r="N18" i="92"/>
  <c r="N17" i="94"/>
  <c r="N16" i="94"/>
  <c r="L18" i="91"/>
  <c r="L18" i="92"/>
  <c r="L20" i="91"/>
  <c r="L20" i="92"/>
  <c r="N19" i="94"/>
  <c r="L16" i="94"/>
  <c r="L17" i="94"/>
  <c r="N23" i="91"/>
  <c r="N23" i="92"/>
  <c r="L19" i="94"/>
  <c r="L17" i="92"/>
  <c r="L17" i="91"/>
  <c r="L27" i="92"/>
  <c r="L27" i="91"/>
  <c r="N36" i="92"/>
  <c r="N36" i="91"/>
  <c r="L34" i="91"/>
  <c r="L34" i="92"/>
  <c r="N27" i="92"/>
  <c r="N27" i="91"/>
  <c r="L36" i="92"/>
  <c r="L36" i="91"/>
  <c r="L37" i="91"/>
  <c r="L37" i="92"/>
  <c r="N21" i="91"/>
  <c r="N21" i="92"/>
  <c r="H25" i="91"/>
  <c r="L35" i="91"/>
  <c r="L35" i="92"/>
  <c r="N24" i="92"/>
  <c r="N24" i="91"/>
  <c r="L24" i="92"/>
  <c r="L24" i="91"/>
  <c r="N16" i="92"/>
  <c r="N16" i="91"/>
  <c r="L25" i="92"/>
  <c r="L25" i="91"/>
  <c r="N25" i="92"/>
  <c r="N25" i="91"/>
  <c r="N37" i="91"/>
  <c r="N37" i="92"/>
  <c r="L21" i="91"/>
  <c r="L21" i="92"/>
  <c r="N34" i="91"/>
  <c r="N34" i="92"/>
  <c r="N22" i="91"/>
  <c r="N22" i="92"/>
  <c r="L22" i="91"/>
  <c r="L22" i="92"/>
  <c r="N35" i="91"/>
  <c r="N35" i="92"/>
  <c r="L30" i="91"/>
  <c r="L30" i="92"/>
  <c r="N30" i="91"/>
  <c r="N30" i="92"/>
  <c r="L16" i="92"/>
  <c r="L16" i="91"/>
  <c r="M14" i="48"/>
  <c r="N15" i="93"/>
  <c r="N15" i="94"/>
  <c r="L15" i="93"/>
  <c r="L15" i="94"/>
  <c r="H15" i="95"/>
  <c r="H15" i="96"/>
  <c r="L15" i="95"/>
  <c r="L15" i="96"/>
  <c r="H15" i="42"/>
  <c r="N15" i="48"/>
  <c r="L15" i="41"/>
  <c r="L15" i="42"/>
  <c r="L15" i="48"/>
  <c r="N15" i="41"/>
  <c r="N15" i="42"/>
  <c r="N15" i="6"/>
  <c r="N15" i="43"/>
  <c r="L15" i="6"/>
  <c r="L15" i="43"/>
  <c r="H15" i="43"/>
  <c r="M15" i="91"/>
  <c r="N15" i="91"/>
  <c r="N15" i="92"/>
  <c r="L15" i="91"/>
  <c r="L15" i="92"/>
  <c r="N15" i="3"/>
  <c r="N15" i="38"/>
  <c r="L15" i="3"/>
  <c r="L15" i="38"/>
  <c r="N15" i="45"/>
  <c r="N15" i="46"/>
  <c r="H15" i="3"/>
  <c r="H15" i="38"/>
  <c r="L15" i="45"/>
  <c r="L15" i="46"/>
  <c r="H15" i="91"/>
  <c r="H15" i="92"/>
  <c r="H16" i="96"/>
  <c r="P16" i="44"/>
  <c r="H14" i="41"/>
  <c r="K48" i="12"/>
  <c r="K48" i="93" s="1"/>
  <c r="K15" i="13"/>
  <c r="K15" i="107" s="1"/>
  <c r="H14" i="95"/>
  <c r="H14" i="47"/>
  <c r="K33" i="5"/>
  <c r="K33" i="41" s="1"/>
  <c r="K16" i="11"/>
  <c r="K16" i="105" s="1"/>
  <c r="M27" i="43"/>
  <c r="K18" i="3"/>
  <c r="K23" i="4"/>
  <c r="K23" i="39" s="1"/>
  <c r="P23" i="4"/>
  <c r="P23" i="39" s="1"/>
  <c r="M54" i="42"/>
  <c r="H17" i="42"/>
  <c r="K27" i="44"/>
  <c r="H19" i="91"/>
  <c r="H35" i="91"/>
  <c r="H23" i="91"/>
  <c r="H27" i="92"/>
  <c r="H15" i="6"/>
  <c r="H15" i="41"/>
  <c r="N16" i="43"/>
  <c r="M19" i="3"/>
  <c r="O24" i="43"/>
  <c r="O19" i="3"/>
  <c r="H16" i="94"/>
  <c r="H36" i="42"/>
  <c r="H16" i="42"/>
  <c r="H14" i="45"/>
  <c r="M58" i="42"/>
  <c r="M42" i="42"/>
  <c r="M19" i="94"/>
  <c r="H19" i="45"/>
  <c r="M19" i="46"/>
  <c r="H21" i="95"/>
  <c r="M21" i="96"/>
  <c r="H17" i="52"/>
  <c r="M16" i="9"/>
  <c r="K77" i="5"/>
  <c r="K77" i="41" s="1"/>
  <c r="O65" i="42"/>
  <c r="H26" i="91"/>
  <c r="H25" i="46"/>
  <c r="M25" i="45"/>
  <c r="M20" i="94"/>
  <c r="H25" i="92"/>
  <c r="L14" i="39"/>
  <c r="L35" i="39" s="1"/>
  <c r="M23" i="46"/>
  <c r="H23" i="45"/>
  <c r="H27" i="46"/>
  <c r="M27" i="45"/>
  <c r="H22" i="94"/>
  <c r="H21" i="45"/>
  <c r="M21" i="46"/>
  <c r="H21" i="91"/>
  <c r="M21" i="92"/>
  <c r="H33" i="91"/>
  <c r="M33" i="92"/>
  <c r="H15" i="93"/>
  <c r="M15" i="94"/>
  <c r="H17" i="46"/>
  <c r="M17" i="45"/>
  <c r="H29" i="45"/>
  <c r="M29" i="46"/>
  <c r="H16" i="48"/>
  <c r="M18" i="94"/>
  <c r="H17" i="92"/>
  <c r="M17" i="91"/>
  <c r="H29" i="91"/>
  <c r="M29" i="92"/>
  <c r="H37" i="91"/>
  <c r="M37" i="92"/>
  <c r="K16" i="38"/>
  <c r="K33" i="44"/>
  <c r="K26" i="44"/>
  <c r="H14" i="3"/>
  <c r="H15" i="45"/>
  <c r="M15" i="46"/>
  <c r="M21" i="94"/>
  <c r="M24" i="45"/>
  <c r="H24" i="46"/>
  <c r="H32" i="91"/>
  <c r="M32" i="92"/>
  <c r="K17" i="4"/>
  <c r="K17" i="39" s="1"/>
  <c r="H28" i="45"/>
  <c r="M28" i="46"/>
  <c r="M19" i="48"/>
  <c r="H22" i="95"/>
  <c r="M22" i="96"/>
  <c r="H24" i="92"/>
  <c r="M24" i="91"/>
  <c r="O30" i="42"/>
  <c r="K31" i="5"/>
  <c r="K31" i="41" s="1"/>
  <c r="H16" i="46"/>
  <c r="M16" i="45"/>
  <c r="H16" i="92"/>
  <c r="M16" i="91"/>
  <c r="O67" i="42"/>
  <c r="K79" i="5"/>
  <c r="K79" i="41" s="1"/>
  <c r="H17" i="96"/>
  <c r="M17" i="95"/>
  <c r="K25" i="5"/>
  <c r="K25" i="41" s="1"/>
  <c r="H23" i="3"/>
  <c r="M15" i="48"/>
  <c r="H18" i="45"/>
  <c r="M18" i="46"/>
  <c r="H26" i="45"/>
  <c r="M26" i="46"/>
  <c r="H17" i="48"/>
  <c r="H18" i="91"/>
  <c r="M18" i="92"/>
  <c r="H30" i="91"/>
  <c r="M30" i="92"/>
  <c r="K22" i="4"/>
  <c r="K22" i="98" s="1"/>
  <c r="H20" i="3"/>
  <c r="H14" i="91"/>
  <c r="M14" i="92"/>
  <c r="H22" i="45"/>
  <c r="M22" i="46"/>
  <c r="H20" i="95"/>
  <c r="M20" i="96"/>
  <c r="H22" i="91"/>
  <c r="M22" i="92"/>
  <c r="H34" i="91"/>
  <c r="M34" i="92"/>
  <c r="K19" i="3"/>
  <c r="K45" i="5"/>
  <c r="K45" i="41" s="1"/>
  <c r="H20" i="91"/>
  <c r="M20" i="92"/>
  <c r="M14" i="41"/>
  <c r="H22" i="3"/>
  <c r="H18" i="95"/>
  <c r="M18" i="96"/>
  <c r="H28" i="91"/>
  <c r="M28" i="92"/>
  <c r="O56" i="42"/>
  <c r="K64" i="5"/>
  <c r="O14" i="6"/>
  <c r="M20" i="46"/>
  <c r="H20" i="45"/>
  <c r="M36" i="91"/>
  <c r="H36" i="92"/>
  <c r="O21" i="42"/>
  <c r="K21" i="5"/>
  <c r="K21" i="41" s="1"/>
  <c r="H17" i="38"/>
  <c r="K17" i="38"/>
  <c r="M17" i="38"/>
  <c r="O61" i="42"/>
  <c r="K69" i="5"/>
  <c r="K69" i="41" s="1"/>
  <c r="M23" i="3"/>
  <c r="O22" i="42"/>
  <c r="K22" i="5"/>
  <c r="K22" i="41" s="1"/>
  <c r="O29" i="42"/>
  <c r="K30" i="5"/>
  <c r="P18" i="3"/>
  <c r="O18" i="3"/>
  <c r="N14" i="3"/>
  <c r="N19" i="3"/>
  <c r="H21" i="3"/>
  <c r="L18" i="3"/>
  <c r="N17" i="38"/>
  <c r="M16" i="38"/>
  <c r="P26" i="99" l="1"/>
  <c r="A25" i="99"/>
  <c r="A24" i="99"/>
  <c r="P75" i="42"/>
  <c r="O19" i="43"/>
  <c r="M26" i="43"/>
  <c r="K18" i="44"/>
  <c r="K18" i="6" s="1"/>
  <c r="M19" i="43"/>
  <c r="K20" i="5"/>
  <c r="K20" i="41" s="1"/>
  <c r="O26" i="43"/>
  <c r="P17" i="44"/>
  <c r="P17" i="43" s="1"/>
  <c r="K28" i="5"/>
  <c r="K28" i="41" s="1"/>
  <c r="K16" i="10"/>
  <c r="K15" i="51" s="1"/>
  <c r="O20" i="42"/>
  <c r="M18" i="9"/>
  <c r="O28" i="42"/>
  <c r="P14" i="44"/>
  <c r="P14" i="43" s="1"/>
  <c r="O62" i="42"/>
  <c r="K24" i="5"/>
  <c r="K24" i="41" s="1"/>
  <c r="K25" i="13"/>
  <c r="K25" i="107" s="1"/>
  <c r="O25" i="91"/>
  <c r="M14" i="40"/>
  <c r="O14" i="40"/>
  <c r="K14" i="4"/>
  <c r="K54" i="5"/>
  <c r="K54" i="41" s="1"/>
  <c r="P18" i="50"/>
  <c r="P15" i="49" s="1"/>
  <c r="K27" i="5"/>
  <c r="P68" i="5"/>
  <c r="P68" i="41" s="1"/>
  <c r="K15" i="10"/>
  <c r="K14" i="51" s="1"/>
  <c r="K20" i="44"/>
  <c r="K20" i="6" s="1"/>
  <c r="K18" i="4"/>
  <c r="K18" i="39" s="1"/>
  <c r="K70" i="5"/>
  <c r="K68" i="5"/>
  <c r="P54" i="5"/>
  <c r="P14" i="50"/>
  <c r="O47" i="42"/>
  <c r="K14" i="43"/>
  <c r="P33" i="44"/>
  <c r="P23" i="43" s="1"/>
  <c r="K16" i="4"/>
  <c r="K16" i="39" s="1"/>
  <c r="K30" i="12"/>
  <c r="K30" i="93" s="1"/>
  <c r="M22" i="43"/>
  <c r="K37" i="44"/>
  <c r="K38" i="5"/>
  <c r="K38" i="41" s="1"/>
  <c r="K23" i="5"/>
  <c r="K23" i="41" s="1"/>
  <c r="K76" i="5"/>
  <c r="P19" i="11"/>
  <c r="O64" i="42"/>
  <c r="P38" i="5"/>
  <c r="P38" i="41" s="1"/>
  <c r="O15" i="9"/>
  <c r="K15" i="9"/>
  <c r="O19" i="96"/>
  <c r="K40" i="5"/>
  <c r="K40" i="41" s="1"/>
  <c r="O16" i="52"/>
  <c r="O15" i="51"/>
  <c r="M15" i="52"/>
  <c r="M28" i="43"/>
  <c r="K41" i="5"/>
  <c r="K53" i="12"/>
  <c r="K53" i="93" s="1"/>
  <c r="K32" i="5"/>
  <c r="K33" i="12"/>
  <c r="K33" i="93" s="1"/>
  <c r="O14" i="48"/>
  <c r="O14" i="47"/>
  <c r="P20" i="44"/>
  <c r="K49" i="5"/>
  <c r="K22" i="12"/>
  <c r="K22" i="93" s="1"/>
  <c r="O19" i="42"/>
  <c r="O20" i="6"/>
  <c r="L25" i="3"/>
  <c r="I15" i="34" s="1"/>
  <c r="L103" i="41"/>
  <c r="I17" i="34" s="1"/>
  <c r="I21" i="2" s="1"/>
  <c r="O48" i="42"/>
  <c r="K19" i="42"/>
  <c r="K21" i="4"/>
  <c r="K21" i="39" s="1"/>
  <c r="L25" i="38"/>
  <c r="I15" i="36" s="1"/>
  <c r="I17" i="2" s="1"/>
  <c r="L38" i="92"/>
  <c r="I25" i="36" s="1"/>
  <c r="I47" i="2" s="1"/>
  <c r="L24" i="94"/>
  <c r="I24" i="36" s="1"/>
  <c r="I44" i="2" s="1"/>
  <c r="N24" i="94"/>
  <c r="G24" i="36" s="1"/>
  <c r="G44" i="2" s="1"/>
  <c r="N20" i="48"/>
  <c r="G20" i="36" s="1"/>
  <c r="G32" i="2" s="1"/>
  <c r="N21" i="49"/>
  <c r="G21" i="36" s="1"/>
  <c r="G35" i="2" s="1"/>
  <c r="N18" i="52"/>
  <c r="G22" i="36" s="1"/>
  <c r="G38" i="2" s="1"/>
  <c r="L18" i="52"/>
  <c r="I22" i="36" s="1"/>
  <c r="I38" i="2" s="1"/>
  <c r="L30" i="46"/>
  <c r="I19" i="36" s="1"/>
  <c r="I29" i="2" s="1"/>
  <c r="N78" i="42"/>
  <c r="G17" i="36" s="1"/>
  <c r="G23" i="2" s="1"/>
  <c r="N25" i="38"/>
  <c r="G15" i="36" s="1"/>
  <c r="G17" i="2" s="1"/>
  <c r="N38" i="92"/>
  <c r="G25" i="36" s="1"/>
  <c r="G47" i="2" s="1"/>
  <c r="N23" i="96"/>
  <c r="G23" i="36" s="1"/>
  <c r="G41" i="2" s="1"/>
  <c r="L23" i="96"/>
  <c r="I23" i="36" s="1"/>
  <c r="I41" i="2" s="1"/>
  <c r="L20" i="48"/>
  <c r="I20" i="36" s="1"/>
  <c r="I32" i="2" s="1"/>
  <c r="L21" i="49"/>
  <c r="I21" i="36" s="1"/>
  <c r="I35" i="2" s="1"/>
  <c r="N29" i="43"/>
  <c r="G18" i="36" s="1"/>
  <c r="G26" i="2" s="1"/>
  <c r="L29" i="43"/>
  <c r="I18" i="36" s="1"/>
  <c r="I26" i="2" s="1"/>
  <c r="L78" i="42"/>
  <c r="I17" i="36" s="1"/>
  <c r="I23" i="2" s="1"/>
  <c r="N30" i="46"/>
  <c r="G19" i="36" s="1"/>
  <c r="G29" i="2" s="1"/>
  <c r="N34" i="40"/>
  <c r="G16" i="36" s="1"/>
  <c r="G20" i="2" s="1"/>
  <c r="L34" i="40"/>
  <c r="I16" i="36" s="1"/>
  <c r="I20" i="2" s="1"/>
  <c r="M14" i="45"/>
  <c r="M14" i="46"/>
  <c r="P14" i="6"/>
  <c r="K14" i="8"/>
  <c r="K14" i="9"/>
  <c r="O14" i="9"/>
  <c r="M14" i="95"/>
  <c r="M14" i="96"/>
  <c r="M14" i="93"/>
  <c r="M14" i="94"/>
  <c r="K14" i="13"/>
  <c r="K46" i="5"/>
  <c r="O35" i="42"/>
  <c r="O45" i="42"/>
  <c r="O46" i="42"/>
  <c r="O51" i="42"/>
  <c r="O31" i="42"/>
  <c r="N17" i="51"/>
  <c r="G22" i="34" s="1"/>
  <c r="G36" i="2" s="1"/>
  <c r="P34" i="44"/>
  <c r="P31" i="6" s="1"/>
  <c r="K52" i="5"/>
  <c r="L17" i="51"/>
  <c r="I22" i="34" s="1"/>
  <c r="I36" i="2" s="1"/>
  <c r="L37" i="6"/>
  <c r="I18" i="34" s="1"/>
  <c r="I24" i="2" s="1"/>
  <c r="N20" i="9"/>
  <c r="G21" i="34" s="1"/>
  <c r="G33" i="2" s="1"/>
  <c r="K51" i="5"/>
  <c r="K51" i="41" s="1"/>
  <c r="N61" i="93"/>
  <c r="G24" i="34" s="1"/>
  <c r="G42" i="2" s="1"/>
  <c r="K39" i="5"/>
  <c r="K39" i="41" s="1"/>
  <c r="K67" i="5"/>
  <c r="P19" i="50"/>
  <c r="P16" i="49" s="1"/>
  <c r="M14" i="47"/>
  <c r="P14" i="8"/>
  <c r="N38" i="91"/>
  <c r="G25" i="34" s="1"/>
  <c r="G45" i="2" s="1"/>
  <c r="N30" i="45"/>
  <c r="G19" i="34" s="1"/>
  <c r="G27" i="2" s="1"/>
  <c r="L44" i="47"/>
  <c r="I20" i="34" s="1"/>
  <c r="I30" i="2" s="1"/>
  <c r="N44" i="47"/>
  <c r="G20" i="34" s="1"/>
  <c r="G30" i="2" s="1"/>
  <c r="L23" i="95"/>
  <c r="I23" i="34" s="1"/>
  <c r="I39" i="2" s="1"/>
  <c r="L61" i="93"/>
  <c r="I24" i="34" s="1"/>
  <c r="I42" i="2" s="1"/>
  <c r="N23" i="95"/>
  <c r="G23" i="34" s="1"/>
  <c r="G39" i="2" s="1"/>
  <c r="L30" i="45"/>
  <c r="I19" i="34" s="1"/>
  <c r="I27" i="2" s="1"/>
  <c r="L38" i="91"/>
  <c r="I25" i="34" s="1"/>
  <c r="I45" i="2" s="1"/>
  <c r="L20" i="9"/>
  <c r="I21" i="34" s="1"/>
  <c r="I33" i="2" s="1"/>
  <c r="N37" i="6"/>
  <c r="G18" i="34" s="1"/>
  <c r="G24" i="2" s="1"/>
  <c r="O15" i="43"/>
  <c r="O15" i="6"/>
  <c r="P15" i="44"/>
  <c r="I16" i="34"/>
  <c r="I18" i="2" s="1"/>
  <c r="O63" i="42"/>
  <c r="K15" i="44"/>
  <c r="K15" i="6" s="1"/>
  <c r="O27" i="43"/>
  <c r="K38" i="44"/>
  <c r="K35" i="6" s="1"/>
  <c r="P14" i="5"/>
  <c r="K36" i="5"/>
  <c r="M35" i="42"/>
  <c r="O27" i="6"/>
  <c r="O21" i="43"/>
  <c r="P27" i="6"/>
  <c r="P21" i="43"/>
  <c r="K27" i="6"/>
  <c r="K21" i="43"/>
  <c r="K56" i="42"/>
  <c r="O40" i="42"/>
  <c r="K47" i="5"/>
  <c r="M40" i="42"/>
  <c r="K24" i="4"/>
  <c r="K24" i="39" s="1"/>
  <c r="P15" i="4"/>
  <c r="K78" i="5"/>
  <c r="K78" i="41" s="1"/>
  <c r="M62" i="42"/>
  <c r="M27" i="42"/>
  <c r="M66" i="42"/>
  <c r="K19" i="4"/>
  <c r="K19" i="39" s="1"/>
  <c r="K67" i="42"/>
  <c r="M36" i="42"/>
  <c r="O53" i="42"/>
  <c r="M33" i="42"/>
  <c r="M53" i="42"/>
  <c r="K61" i="42"/>
  <c r="M61" i="42"/>
  <c r="M30" i="42"/>
  <c r="K53" i="5"/>
  <c r="K53" i="41" s="1"/>
  <c r="M39" i="42"/>
  <c r="K30" i="42"/>
  <c r="K37" i="5"/>
  <c r="K37" i="41" s="1"/>
  <c r="M16" i="42"/>
  <c r="M46" i="42"/>
  <c r="K34" i="5"/>
  <c r="M67" i="42"/>
  <c r="M52" i="42"/>
  <c r="K25" i="42"/>
  <c r="O18" i="6"/>
  <c r="O18" i="43"/>
  <c r="K18" i="43"/>
  <c r="K20" i="42"/>
  <c r="O55" i="42"/>
  <c r="M25" i="42"/>
  <c r="O28" i="43"/>
  <c r="O60" i="42"/>
  <c r="K21" i="7"/>
  <c r="O54" i="42"/>
  <c r="O25" i="43"/>
  <c r="M50" i="42"/>
  <c r="K39" i="44"/>
  <c r="K36" i="6" s="1"/>
  <c r="M65" i="42"/>
  <c r="M29" i="42"/>
  <c r="K25" i="43"/>
  <c r="K23" i="43"/>
  <c r="M48" i="42"/>
  <c r="K55" i="5"/>
  <c r="K55" i="41" s="1"/>
  <c r="M19" i="9"/>
  <c r="M55" i="42"/>
  <c r="K29" i="42"/>
  <c r="K24" i="42"/>
  <c r="K17" i="7"/>
  <c r="K17" i="101" s="1"/>
  <c r="K66" i="5"/>
  <c r="K66" i="41" s="1"/>
  <c r="K65" i="42"/>
  <c r="M60" i="42"/>
  <c r="M31" i="42"/>
  <c r="M43" i="42"/>
  <c r="K22" i="42"/>
  <c r="K37" i="42"/>
  <c r="O59" i="42"/>
  <c r="M45" i="42"/>
  <c r="M47" i="42"/>
  <c r="K17" i="42"/>
  <c r="O44" i="42"/>
  <c r="O38" i="42"/>
  <c r="K32" i="42"/>
  <c r="K28" i="42"/>
  <c r="M37" i="42"/>
  <c r="K50" i="5"/>
  <c r="K50" i="41" s="1"/>
  <c r="M49" i="42"/>
  <c r="K42" i="5"/>
  <c r="K42" i="41" s="1"/>
  <c r="M21" i="42"/>
  <c r="M41" i="42"/>
  <c r="M51" i="42"/>
  <c r="M17" i="42"/>
  <c r="K21" i="42"/>
  <c r="K26" i="43"/>
  <c r="O34" i="42"/>
  <c r="K26" i="5"/>
  <c r="K26" i="41" s="1"/>
  <c r="K19" i="7"/>
  <c r="M18" i="42"/>
  <c r="M23" i="42"/>
  <c r="K65" i="5"/>
  <c r="K65" i="41" s="1"/>
  <c r="O32" i="42"/>
  <c r="K44" i="42"/>
  <c r="M34" i="42"/>
  <c r="K23" i="42"/>
  <c r="O23" i="42"/>
  <c r="K47" i="42"/>
  <c r="K75" i="5"/>
  <c r="K75" i="41" s="1"/>
  <c r="M22" i="42"/>
  <c r="M59" i="42"/>
  <c r="M63" i="42"/>
  <c r="M32" i="42"/>
  <c r="K28" i="7"/>
  <c r="P16" i="43"/>
  <c r="A16" i="43" s="1"/>
  <c r="P16" i="6"/>
  <c r="K36" i="12"/>
  <c r="O26" i="6"/>
  <c r="O20" i="43"/>
  <c r="O16" i="43"/>
  <c r="O16" i="6"/>
  <c r="O17" i="43"/>
  <c r="O17" i="6"/>
  <c r="K25" i="7"/>
  <c r="K28" i="44"/>
  <c r="K26" i="6"/>
  <c r="K20" i="43"/>
  <c r="K24" i="43"/>
  <c r="K27" i="7"/>
  <c r="K29" i="12"/>
  <c r="K29" i="93" s="1"/>
  <c r="M18" i="48"/>
  <c r="K26" i="7"/>
  <c r="K18" i="7"/>
  <c r="K19" i="8"/>
  <c r="K18" i="102" s="1"/>
  <c r="M17" i="52"/>
  <c r="K23" i="7"/>
  <c r="M19" i="91"/>
  <c r="M19" i="92"/>
  <c r="K19" i="13"/>
  <c r="K19" i="107" s="1"/>
  <c r="K17" i="8"/>
  <c r="K16" i="102" s="1"/>
  <c r="K16" i="52"/>
  <c r="K17" i="11"/>
  <c r="K17" i="105" s="1"/>
  <c r="M16" i="52"/>
  <c r="K18" i="9"/>
  <c r="M23" i="94"/>
  <c r="K18" i="11"/>
  <c r="K18" i="105" s="1"/>
  <c r="K25" i="12"/>
  <c r="K25" i="93" s="1"/>
  <c r="K41" i="12"/>
  <c r="K41" i="93" s="1"/>
  <c r="K15" i="52"/>
  <c r="M22" i="94"/>
  <c r="P23" i="12"/>
  <c r="P23" i="93" s="1"/>
  <c r="M14" i="52"/>
  <c r="O15" i="52"/>
  <c r="K28" i="13"/>
  <c r="K28" i="107" s="1"/>
  <c r="K21" i="11"/>
  <c r="K21" i="105" s="1"/>
  <c r="P43" i="12"/>
  <c r="P43" i="93" s="1"/>
  <c r="K38" i="12"/>
  <c r="K38" i="93" s="1"/>
  <c r="K18" i="12"/>
  <c r="K18" i="93" s="1"/>
  <c r="K34" i="13"/>
  <c r="K34" i="107" s="1"/>
  <c r="K20" i="12"/>
  <c r="K20" i="93" s="1"/>
  <c r="K16" i="96"/>
  <c r="K16" i="95"/>
  <c r="M26" i="91"/>
  <c r="M26" i="92"/>
  <c r="M31" i="91"/>
  <c r="M31" i="92"/>
  <c r="K33" i="13"/>
  <c r="K46" i="12"/>
  <c r="K46" i="93" s="1"/>
  <c r="K52" i="12"/>
  <c r="K60" i="12"/>
  <c r="K60" i="93" s="1"/>
  <c r="O16" i="95"/>
  <c r="M16" i="96"/>
  <c r="M16" i="95"/>
  <c r="K24" i="12"/>
  <c r="K24" i="93" s="1"/>
  <c r="K18" i="13"/>
  <c r="K18" i="107" s="1"/>
  <c r="K17" i="13"/>
  <c r="K17" i="107" s="1"/>
  <c r="K45" i="12"/>
  <c r="K45" i="93" s="1"/>
  <c r="K49" i="12"/>
  <c r="K49" i="93" s="1"/>
  <c r="K20" i="13"/>
  <c r="K20" i="107" s="1"/>
  <c r="K50" i="12"/>
  <c r="K50" i="93" s="1"/>
  <c r="K42" i="12"/>
  <c r="K42" i="93" s="1"/>
  <c r="M23" i="91"/>
  <c r="M23" i="92"/>
  <c r="K16" i="12"/>
  <c r="K16" i="93" s="1"/>
  <c r="K58" i="12"/>
  <c r="K58" i="93" s="1"/>
  <c r="K27" i="12"/>
  <c r="K27" i="93" s="1"/>
  <c r="M16" i="94"/>
  <c r="P48" i="12"/>
  <c r="P48" i="93" s="1"/>
  <c r="K38" i="13"/>
  <c r="K38" i="107" s="1"/>
  <c r="K25" i="92"/>
  <c r="M27" i="92"/>
  <c r="M27" i="91"/>
  <c r="K36" i="13"/>
  <c r="K36" i="107" s="1"/>
  <c r="P43" i="5"/>
  <c r="P43" i="41" s="1"/>
  <c r="K30" i="13"/>
  <c r="K30" i="107" s="1"/>
  <c r="K21" i="13"/>
  <c r="K21" i="107" s="1"/>
  <c r="M25" i="92"/>
  <c r="M25" i="91"/>
  <c r="M35" i="91"/>
  <c r="M35" i="92"/>
  <c r="K35" i="5"/>
  <c r="K35" i="41" s="1"/>
  <c r="P26" i="12"/>
  <c r="P26" i="93" s="1"/>
  <c r="K15" i="4"/>
  <c r="K15" i="39" s="1"/>
  <c r="O52" i="42"/>
  <c r="K56" i="5"/>
  <c r="K56" i="41" s="1"/>
  <c r="O49" i="42"/>
  <c r="M15" i="95"/>
  <c r="M15" i="96"/>
  <c r="K15" i="5"/>
  <c r="M15" i="6"/>
  <c r="M15" i="43"/>
  <c r="M15" i="41"/>
  <c r="M15" i="42"/>
  <c r="K15" i="8"/>
  <c r="K14" i="102" s="1"/>
  <c r="K15" i="7"/>
  <c r="K15" i="91"/>
  <c r="K15" i="92"/>
  <c r="M15" i="3"/>
  <c r="M15" i="38"/>
  <c r="O15" i="91"/>
  <c r="O15" i="92"/>
  <c r="K26" i="12"/>
  <c r="K26" i="93" s="1"/>
  <c r="K20" i="4"/>
  <c r="K20" i="39" s="1"/>
  <c r="P18" i="5"/>
  <c r="P18" i="41" s="1"/>
  <c r="P15" i="13"/>
  <c r="K14" i="5"/>
  <c r="P15" i="5"/>
  <c r="K18" i="8"/>
  <c r="K17" i="102" s="1"/>
  <c r="P67" i="5"/>
  <c r="P67" i="41" s="1"/>
  <c r="K14" i="12"/>
  <c r="O14" i="94"/>
  <c r="K47" i="12"/>
  <c r="K47" i="93" s="1"/>
  <c r="K23" i="12"/>
  <c r="K23" i="93" s="1"/>
  <c r="O15" i="96"/>
  <c r="K15" i="11"/>
  <c r="K15" i="105" s="1"/>
  <c r="O14" i="96"/>
  <c r="K14" i="11"/>
  <c r="K31" i="12"/>
  <c r="K31" i="93" s="1"/>
  <c r="P56" i="5"/>
  <c r="P56" i="41" s="1"/>
  <c r="K39" i="12"/>
  <c r="K39" i="93" s="1"/>
  <c r="O16" i="38"/>
  <c r="K43" i="5"/>
  <c r="K43" i="41" s="1"/>
  <c r="P35" i="44"/>
  <c r="P32" i="6" s="1"/>
  <c r="P26" i="44"/>
  <c r="P23" i="5"/>
  <c r="P23" i="41" s="1"/>
  <c r="K55" i="12"/>
  <c r="K55" i="93" s="1"/>
  <c r="K17" i="12"/>
  <c r="K17" i="93" s="1"/>
  <c r="M17" i="94"/>
  <c r="O57" i="42"/>
  <c r="O41" i="42"/>
  <c r="K51" i="12"/>
  <c r="K51" i="93" s="1"/>
  <c r="K35" i="12"/>
  <c r="K35" i="93" s="1"/>
  <c r="K14" i="7"/>
  <c r="K40" i="12"/>
  <c r="K40" i="93" s="1"/>
  <c r="K56" i="12"/>
  <c r="K56" i="93" s="1"/>
  <c r="O43" i="42"/>
  <c r="K44" i="5"/>
  <c r="O19" i="92"/>
  <c r="P18" i="44"/>
  <c r="P18" i="43" s="1"/>
  <c r="O27" i="91"/>
  <c r="K27" i="13"/>
  <c r="K27" i="107" s="1"/>
  <c r="K32" i="13"/>
  <c r="K32" i="107" s="1"/>
  <c r="O31" i="92"/>
  <c r="O35" i="92"/>
  <c r="K23" i="13"/>
  <c r="K23" i="107" s="1"/>
  <c r="O23" i="92"/>
  <c r="P55" i="5"/>
  <c r="P55" i="41" s="1"/>
  <c r="K14" i="3"/>
  <c r="K37" i="12"/>
  <c r="K37" i="93" s="1"/>
  <c r="K19" i="12"/>
  <c r="K19" i="93" s="1"/>
  <c r="M21" i="95"/>
  <c r="M19" i="45"/>
  <c r="K14" i="10"/>
  <c r="O16" i="51"/>
  <c r="K17" i="10"/>
  <c r="K16" i="51" s="1"/>
  <c r="P77" i="5"/>
  <c r="P77" i="41" s="1"/>
  <c r="M25" i="46"/>
  <c r="O26" i="92"/>
  <c r="K26" i="13"/>
  <c r="K26" i="107" s="1"/>
  <c r="O58" i="42"/>
  <c r="O26" i="42"/>
  <c r="M23" i="45"/>
  <c r="K54" i="12"/>
  <c r="K54" i="93" s="1"/>
  <c r="M27" i="46"/>
  <c r="M21" i="45"/>
  <c r="M37" i="91"/>
  <c r="M29" i="91"/>
  <c r="K16" i="8"/>
  <c r="K15" i="102" s="1"/>
  <c r="M29" i="45"/>
  <c r="M33" i="91"/>
  <c r="K29" i="13"/>
  <c r="K29" i="107" s="1"/>
  <c r="M17" i="92"/>
  <c r="M16" i="48"/>
  <c r="K29" i="7"/>
  <c r="K15" i="12"/>
  <c r="M21" i="91"/>
  <c r="M17" i="46"/>
  <c r="M15" i="93"/>
  <c r="P19" i="3"/>
  <c r="K21" i="12"/>
  <c r="K21" i="93" s="1"/>
  <c r="M15" i="45"/>
  <c r="M24" i="46"/>
  <c r="K24" i="7"/>
  <c r="P17" i="4"/>
  <c r="P17" i="39" s="1"/>
  <c r="M32" i="91"/>
  <c r="P39" i="5"/>
  <c r="P39" i="41" s="1"/>
  <c r="M24" i="92"/>
  <c r="M22" i="95"/>
  <c r="K16" i="13"/>
  <c r="K16" i="107" s="1"/>
  <c r="M16" i="46"/>
  <c r="M16" i="92"/>
  <c r="K16" i="7"/>
  <c r="P31" i="5"/>
  <c r="P31" i="41" s="1"/>
  <c r="P79" i="5"/>
  <c r="P79" i="41" s="1"/>
  <c r="K24" i="13"/>
  <c r="K24" i="107" s="1"/>
  <c r="K22" i="11"/>
  <c r="K22" i="105" s="1"/>
  <c r="M28" i="45"/>
  <c r="O25" i="42"/>
  <c r="P25" i="5"/>
  <c r="P25" i="41" s="1"/>
  <c r="P35" i="5"/>
  <c r="P35" i="41" s="1"/>
  <c r="G16" i="34"/>
  <c r="G18" i="2" s="1"/>
  <c r="K34" i="12"/>
  <c r="K34" i="93" s="1"/>
  <c r="M17" i="96"/>
  <c r="O23" i="38"/>
  <c r="M18" i="91"/>
  <c r="M18" i="45"/>
  <c r="P45" i="5"/>
  <c r="P45" i="41" s="1"/>
  <c r="M14" i="91"/>
  <c r="P22" i="4"/>
  <c r="P22" i="98" s="1"/>
  <c r="K35" i="13"/>
  <c r="K35" i="107" s="1"/>
  <c r="K22" i="13"/>
  <c r="K22" i="107" s="1"/>
  <c r="M20" i="95"/>
  <c r="M22" i="45"/>
  <c r="K20" i="3"/>
  <c r="M34" i="91"/>
  <c r="M22" i="91"/>
  <c r="K57" i="12"/>
  <c r="K57" i="93" s="1"/>
  <c r="K20" i="11"/>
  <c r="K20" i="105" s="1"/>
  <c r="K22" i="7"/>
  <c r="N103" i="41"/>
  <c r="G17" i="34" s="1"/>
  <c r="G21" i="2" s="1"/>
  <c r="M30" i="91"/>
  <c r="M17" i="48"/>
  <c r="M26" i="45"/>
  <c r="O14" i="39"/>
  <c r="O35" i="39" s="1"/>
  <c r="M28" i="91"/>
  <c r="M18" i="95"/>
  <c r="P21" i="5"/>
  <c r="P21" i="41" s="1"/>
  <c r="K37" i="13"/>
  <c r="K37" i="107" s="1"/>
  <c r="K20" i="7"/>
  <c r="P64" i="5"/>
  <c r="O22" i="3"/>
  <c r="K22" i="3"/>
  <c r="M20" i="91"/>
  <c r="M36" i="92"/>
  <c r="M20" i="45"/>
  <c r="O15" i="38"/>
  <c r="M22" i="3"/>
  <c r="O24" i="42"/>
  <c r="P22" i="5"/>
  <c r="P22" i="41" s="1"/>
  <c r="P37" i="44"/>
  <c r="P69" i="5"/>
  <c r="P69" i="41" s="1"/>
  <c r="P30" i="5"/>
  <c r="P39" i="44"/>
  <c r="P36" i="6" s="1"/>
  <c r="M21" i="3"/>
  <c r="N25" i="3"/>
  <c r="K21" i="3"/>
  <c r="P16" i="10"/>
  <c r="P15" i="51" s="1"/>
  <c r="K48" i="42" l="1"/>
  <c r="K49" i="41"/>
  <c r="K62" i="42"/>
  <c r="K70" i="41"/>
  <c r="K46" i="42"/>
  <c r="K47" i="41"/>
  <c r="K31" i="42"/>
  <c r="K32" i="41"/>
  <c r="K27" i="42"/>
  <c r="K27" i="41"/>
  <c r="K51" i="42"/>
  <c r="K52" i="41"/>
  <c r="K45" i="42"/>
  <c r="K46" i="41"/>
  <c r="K35" i="42"/>
  <c r="K36" i="41"/>
  <c r="K59" i="42"/>
  <c r="K67" i="41"/>
  <c r="K40" i="42"/>
  <c r="K41" i="41"/>
  <c r="K64" i="42"/>
  <c r="K76" i="41"/>
  <c r="K60" i="42"/>
  <c r="K68" i="41"/>
  <c r="P15" i="98"/>
  <c r="P15" i="39"/>
  <c r="P17" i="6"/>
  <c r="P53" i="42"/>
  <c r="P54" i="41"/>
  <c r="P19" i="43"/>
  <c r="A19" i="43" s="1"/>
  <c r="P15" i="107"/>
  <c r="P15" i="43"/>
  <c r="A15" i="43" s="1"/>
  <c r="P15" i="42"/>
  <c r="K25" i="91"/>
  <c r="P19" i="96"/>
  <c r="P19" i="105"/>
  <c r="P18" i="103"/>
  <c r="P19" i="103"/>
  <c r="K15" i="98"/>
  <c r="K14" i="40"/>
  <c r="K14" i="98"/>
  <c r="A18" i="43"/>
  <c r="P15" i="6"/>
  <c r="A17" i="43"/>
  <c r="A14" i="43"/>
  <c r="A14" i="6"/>
  <c r="P20" i="5"/>
  <c r="P20" i="41" s="1"/>
  <c r="P76" i="5"/>
  <c r="P76" i="41" s="1"/>
  <c r="P15" i="50"/>
  <c r="K14" i="39"/>
  <c r="P59" i="12"/>
  <c r="P59" i="93" s="1"/>
  <c r="P19" i="95"/>
  <c r="P24" i="5"/>
  <c r="P24" i="41" s="1"/>
  <c r="K22" i="94"/>
  <c r="P25" i="13"/>
  <c r="P25" i="107" s="1"/>
  <c r="P16" i="4"/>
  <c r="P16" i="39" s="1"/>
  <c r="P48" i="5"/>
  <c r="P48" i="41" s="1"/>
  <c r="P33" i="12"/>
  <c r="P33" i="93" s="1"/>
  <c r="O25" i="92"/>
  <c r="P14" i="9"/>
  <c r="P21" i="4"/>
  <c r="P21" i="39" s="1"/>
  <c r="K16" i="42"/>
  <c r="P28" i="5"/>
  <c r="O39" i="42"/>
  <c r="P32" i="12"/>
  <c r="P32" i="93" s="1"/>
  <c r="O16" i="42"/>
  <c r="P18" i="9"/>
  <c r="O18" i="9"/>
  <c r="P36" i="5"/>
  <c r="P36" i="41" s="1"/>
  <c r="P70" i="5"/>
  <c r="P70" i="41" s="1"/>
  <c r="P16" i="5"/>
  <c r="P16" i="41" s="1"/>
  <c r="K19" i="43"/>
  <c r="K53" i="42"/>
  <c r="P19" i="5"/>
  <c r="P18" i="4"/>
  <c r="P18" i="39" s="1"/>
  <c r="P14" i="4"/>
  <c r="P20" i="6"/>
  <c r="P51" i="5"/>
  <c r="P51" i="41" s="1"/>
  <c r="P27" i="5"/>
  <c r="P27" i="41" s="1"/>
  <c r="P30" i="12"/>
  <c r="P30" i="93" s="1"/>
  <c r="O27" i="42"/>
  <c r="P53" i="12"/>
  <c r="P53" i="93" s="1"/>
  <c r="P41" i="5"/>
  <c r="P32" i="5"/>
  <c r="P32" i="41" s="1"/>
  <c r="P40" i="5"/>
  <c r="O37" i="42"/>
  <c r="O22" i="94"/>
  <c r="P46" i="5"/>
  <c r="P46" i="41" s="1"/>
  <c r="P22" i="12"/>
  <c r="P24" i="43"/>
  <c r="K39" i="42"/>
  <c r="P38" i="44"/>
  <c r="P49" i="5"/>
  <c r="P47" i="5"/>
  <c r="P47" i="41" s="1"/>
  <c r="O19" i="9"/>
  <c r="P52" i="5"/>
  <c r="P52" i="41" s="1"/>
  <c r="K15" i="43"/>
  <c r="P16" i="11"/>
  <c r="O16" i="96"/>
  <c r="P19" i="9"/>
  <c r="O50" i="42"/>
  <c r="K50" i="42"/>
  <c r="O14" i="52"/>
  <c r="P15" i="10"/>
  <c r="O14" i="51"/>
  <c r="P24" i="4"/>
  <c r="P24" i="39" s="1"/>
  <c r="P17" i="5"/>
  <c r="P17" i="41" s="1"/>
  <c r="P75" i="5"/>
  <c r="P75" i="41" s="1"/>
  <c r="P20" i="4"/>
  <c r="P20" i="39" s="1"/>
  <c r="K19" i="9"/>
  <c r="K38" i="42"/>
  <c r="O17" i="42"/>
  <c r="M17" i="51"/>
  <c r="F22" i="34" s="1"/>
  <c r="F36" i="2" s="1"/>
  <c r="M103" i="41"/>
  <c r="F17" i="34" s="1"/>
  <c r="F21" i="2" s="1"/>
  <c r="P53" i="5"/>
  <c r="P33" i="5"/>
  <c r="K27" i="43"/>
  <c r="M29" i="43"/>
  <c r="F18" i="36" s="1"/>
  <c r="F26" i="2" s="1"/>
  <c r="M25" i="38"/>
  <c r="F15" i="36" s="1"/>
  <c r="F17" i="2" s="1"/>
  <c r="M78" i="42"/>
  <c r="F17" i="36" s="1"/>
  <c r="F23" i="2" s="1"/>
  <c r="O16" i="94"/>
  <c r="M21" i="49"/>
  <c r="F21" i="36" s="1"/>
  <c r="F35" i="2" s="1"/>
  <c r="M34" i="40"/>
  <c r="F16" i="36" s="1"/>
  <c r="F20" i="2" s="1"/>
  <c r="M38" i="92"/>
  <c r="F25" i="36" s="1"/>
  <c r="F47" i="2" s="1"/>
  <c r="M20" i="48"/>
  <c r="F20" i="36" s="1"/>
  <c r="F32" i="2" s="1"/>
  <c r="M24" i="94"/>
  <c r="F24" i="36" s="1"/>
  <c r="F44" i="2" s="1"/>
  <c r="M18" i="52"/>
  <c r="F22" i="36" s="1"/>
  <c r="F38" i="2" s="1"/>
  <c r="M30" i="46"/>
  <c r="F19" i="36" s="1"/>
  <c r="F29" i="2" s="1"/>
  <c r="M23" i="96"/>
  <c r="F23" i="36" s="1"/>
  <c r="F41" i="2" s="1"/>
  <c r="P14" i="41"/>
  <c r="P14" i="42"/>
  <c r="K14" i="45"/>
  <c r="K14" i="46"/>
  <c r="O14" i="45"/>
  <c r="O14" i="46"/>
  <c r="K14" i="41"/>
  <c r="K14" i="42"/>
  <c r="O14" i="41"/>
  <c r="O14" i="42"/>
  <c r="K14" i="47"/>
  <c r="K14" i="48"/>
  <c r="P14" i="47"/>
  <c r="P14" i="48"/>
  <c r="K14" i="95"/>
  <c r="K14" i="96"/>
  <c r="K14" i="93"/>
  <c r="K14" i="94"/>
  <c r="O14" i="91"/>
  <c r="O14" i="92"/>
  <c r="M37" i="6"/>
  <c r="F18" i="34" s="1"/>
  <c r="F24" i="2" s="1"/>
  <c r="K14" i="91"/>
  <c r="K14" i="92"/>
  <c r="F16" i="34"/>
  <c r="F18" i="2" s="1"/>
  <c r="P50" i="5"/>
  <c r="P29" i="12"/>
  <c r="P29" i="93" s="1"/>
  <c r="P19" i="42"/>
  <c r="O17" i="9"/>
  <c r="P17" i="50"/>
  <c r="P17" i="103" s="1"/>
  <c r="P14" i="7"/>
  <c r="I26" i="36"/>
  <c r="D11" i="36" s="1"/>
  <c r="P16" i="12"/>
  <c r="P16" i="93" s="1"/>
  <c r="P35" i="42"/>
  <c r="P56" i="42"/>
  <c r="P62" i="42"/>
  <c r="O66" i="42"/>
  <c r="P18" i="6"/>
  <c r="P27" i="42"/>
  <c r="K66" i="42"/>
  <c r="K23" i="3"/>
  <c r="K23" i="38"/>
  <c r="P30" i="42"/>
  <c r="K52" i="42"/>
  <c r="P46" i="42"/>
  <c r="P61" i="42"/>
  <c r="P67" i="42"/>
  <c r="K33" i="42"/>
  <c r="P37" i="5"/>
  <c r="P37" i="41" s="1"/>
  <c r="O33" i="42"/>
  <c r="P34" i="5"/>
  <c r="P16" i="42"/>
  <c r="A16" i="42" s="1"/>
  <c r="K36" i="42"/>
  <c r="P42" i="42"/>
  <c r="P65" i="42"/>
  <c r="P60" i="42"/>
  <c r="K42" i="42"/>
  <c r="K55" i="42"/>
  <c r="P28" i="43"/>
  <c r="P24" i="42"/>
  <c r="K24" i="46"/>
  <c r="K24" i="45"/>
  <c r="K17" i="46"/>
  <c r="K17" i="45"/>
  <c r="K28" i="43"/>
  <c r="P29" i="42"/>
  <c r="P54" i="42"/>
  <c r="K43" i="42"/>
  <c r="P55" i="42"/>
  <c r="P25" i="42"/>
  <c r="O24" i="46"/>
  <c r="O24" i="45"/>
  <c r="P50" i="42"/>
  <c r="O21" i="45"/>
  <c r="O21" i="46"/>
  <c r="O17" i="46"/>
  <c r="O17" i="45"/>
  <c r="P20" i="42"/>
  <c r="P25" i="43"/>
  <c r="O42" i="42"/>
  <c r="K58" i="42"/>
  <c r="K54" i="42"/>
  <c r="K21" i="45"/>
  <c r="K21" i="46"/>
  <c r="P21" i="42"/>
  <c r="K22" i="45"/>
  <c r="K22" i="46"/>
  <c r="P59" i="42"/>
  <c r="O18" i="42"/>
  <c r="K26" i="42"/>
  <c r="K49" i="42"/>
  <c r="P64" i="42"/>
  <c r="P44" i="42"/>
  <c r="P34" i="42"/>
  <c r="P38" i="42"/>
  <c r="P18" i="42"/>
  <c r="P37" i="42"/>
  <c r="K18" i="42"/>
  <c r="P26" i="43"/>
  <c r="P45" i="42"/>
  <c r="O19" i="45"/>
  <c r="O19" i="46"/>
  <c r="K34" i="42"/>
  <c r="K19" i="45"/>
  <c r="K19" i="46"/>
  <c r="K41" i="42"/>
  <c r="P22" i="42"/>
  <c r="O22" i="45"/>
  <c r="O22" i="46"/>
  <c r="P23" i="42"/>
  <c r="K63" i="42"/>
  <c r="K57" i="42"/>
  <c r="O28" i="45"/>
  <c r="O28" i="46"/>
  <c r="K28" i="6"/>
  <c r="K22" i="43"/>
  <c r="P26" i="6"/>
  <c r="A26" i="6" s="1"/>
  <c r="P20" i="43"/>
  <c r="A20" i="43" s="1"/>
  <c r="K25" i="46"/>
  <c r="K25" i="45"/>
  <c r="K17" i="9"/>
  <c r="K28" i="45"/>
  <c r="K28" i="46"/>
  <c r="O25" i="46"/>
  <c r="O25" i="45"/>
  <c r="O28" i="6"/>
  <c r="O22" i="43"/>
  <c r="P28" i="44"/>
  <c r="P40" i="44" s="1"/>
  <c r="P20" i="7"/>
  <c r="P20" i="46" s="1"/>
  <c r="O20" i="46"/>
  <c r="K29" i="45"/>
  <c r="K29" i="46"/>
  <c r="K16" i="48"/>
  <c r="O23" i="45"/>
  <c r="O23" i="46"/>
  <c r="K18" i="48"/>
  <c r="K20" i="45"/>
  <c r="K20" i="46"/>
  <c r="K16" i="46"/>
  <c r="K16" i="45"/>
  <c r="O19" i="48"/>
  <c r="K23" i="45"/>
  <c r="K23" i="46"/>
  <c r="K19" i="48"/>
  <c r="K26" i="45"/>
  <c r="K26" i="46"/>
  <c r="K27" i="46"/>
  <c r="K27" i="45"/>
  <c r="O26" i="45"/>
  <c r="O26" i="46"/>
  <c r="P18" i="8"/>
  <c r="P17" i="102" s="1"/>
  <c r="O18" i="48"/>
  <c r="O18" i="45"/>
  <c r="O18" i="46"/>
  <c r="O16" i="46"/>
  <c r="O16" i="45"/>
  <c r="O29" i="45"/>
  <c r="O29" i="46"/>
  <c r="O16" i="48"/>
  <c r="O27" i="46"/>
  <c r="O27" i="45"/>
  <c r="K17" i="52"/>
  <c r="K18" i="45"/>
  <c r="K18" i="46"/>
  <c r="O17" i="48"/>
  <c r="K19" i="91"/>
  <c r="K19" i="92"/>
  <c r="K17" i="48"/>
  <c r="K17" i="96"/>
  <c r="K17" i="95"/>
  <c r="O17" i="96"/>
  <c r="O17" i="95"/>
  <c r="K16" i="9"/>
  <c r="O16" i="9"/>
  <c r="P16" i="52"/>
  <c r="O20" i="95"/>
  <c r="O20" i="96"/>
  <c r="O29" i="91"/>
  <c r="O29" i="92"/>
  <c r="K23" i="94"/>
  <c r="P23" i="94"/>
  <c r="K18" i="95"/>
  <c r="K18" i="96"/>
  <c r="K14" i="52"/>
  <c r="P18" i="11"/>
  <c r="O18" i="96"/>
  <c r="K20" i="95"/>
  <c r="K20" i="96"/>
  <c r="K29" i="91"/>
  <c r="K29" i="92"/>
  <c r="O23" i="94"/>
  <c r="O32" i="91"/>
  <c r="O32" i="92"/>
  <c r="K26" i="91"/>
  <c r="K26" i="92"/>
  <c r="K31" i="91"/>
  <c r="K31" i="92"/>
  <c r="K18" i="94"/>
  <c r="K22" i="95"/>
  <c r="K22" i="96"/>
  <c r="O22" i="95"/>
  <c r="O22" i="96"/>
  <c r="K21" i="94"/>
  <c r="O21" i="94"/>
  <c r="O20" i="94"/>
  <c r="O21" i="95"/>
  <c r="O21" i="96"/>
  <c r="O28" i="91"/>
  <c r="O28" i="92"/>
  <c r="O18" i="94"/>
  <c r="O33" i="91"/>
  <c r="O33" i="92"/>
  <c r="K32" i="91"/>
  <c r="K32" i="92"/>
  <c r="K20" i="94"/>
  <c r="K33" i="91"/>
  <c r="K33" i="92"/>
  <c r="K21" i="95"/>
  <c r="K21" i="96"/>
  <c r="K28" i="91"/>
  <c r="K28" i="92"/>
  <c r="P20" i="13"/>
  <c r="P20" i="107" s="1"/>
  <c r="O20" i="92"/>
  <c r="K16" i="94"/>
  <c r="K20" i="91"/>
  <c r="K20" i="92"/>
  <c r="O19" i="94"/>
  <c r="K23" i="91"/>
  <c r="K23" i="92"/>
  <c r="O17" i="94"/>
  <c r="K17" i="92"/>
  <c r="K17" i="91"/>
  <c r="O17" i="92"/>
  <c r="O17" i="91"/>
  <c r="K17" i="94"/>
  <c r="O18" i="91"/>
  <c r="O18" i="92"/>
  <c r="K19" i="94"/>
  <c r="K18" i="91"/>
  <c r="K18" i="92"/>
  <c r="K24" i="92"/>
  <c r="K24" i="91"/>
  <c r="O37" i="91"/>
  <c r="O37" i="92"/>
  <c r="K30" i="91"/>
  <c r="K30" i="92"/>
  <c r="K37" i="91"/>
  <c r="K37" i="92"/>
  <c r="K36" i="92"/>
  <c r="K36" i="91"/>
  <c r="O36" i="92"/>
  <c r="O36" i="91"/>
  <c r="O30" i="91"/>
  <c r="O30" i="92"/>
  <c r="O22" i="91"/>
  <c r="O22" i="92"/>
  <c r="K16" i="92"/>
  <c r="K16" i="91"/>
  <c r="O16" i="92"/>
  <c r="O16" i="91"/>
  <c r="P25" i="92"/>
  <c r="P25" i="91"/>
  <c r="K22" i="91"/>
  <c r="K22" i="92"/>
  <c r="O21" i="91"/>
  <c r="O21" i="92"/>
  <c r="K34" i="91"/>
  <c r="K34" i="92"/>
  <c r="O34" i="91"/>
  <c r="O34" i="92"/>
  <c r="O24" i="92"/>
  <c r="O24" i="91"/>
  <c r="K27" i="92"/>
  <c r="K27" i="91"/>
  <c r="K21" i="91"/>
  <c r="K21" i="92"/>
  <c r="K35" i="91"/>
  <c r="K35" i="92"/>
  <c r="O15" i="93"/>
  <c r="O15" i="94"/>
  <c r="K15" i="93"/>
  <c r="K15" i="94"/>
  <c r="K15" i="95"/>
  <c r="K15" i="96"/>
  <c r="K15" i="48"/>
  <c r="O15" i="48"/>
  <c r="K15" i="41"/>
  <c r="K15" i="42"/>
  <c r="O15" i="41"/>
  <c r="O15" i="42"/>
  <c r="K15" i="3"/>
  <c r="K15" i="38"/>
  <c r="O15" i="45"/>
  <c r="O15" i="46"/>
  <c r="P15" i="91"/>
  <c r="P15" i="92"/>
  <c r="K15" i="45"/>
  <c r="K15" i="46"/>
  <c r="O14" i="93"/>
  <c r="P14" i="12"/>
  <c r="P31" i="12"/>
  <c r="P31" i="93" s="1"/>
  <c r="P47" i="12"/>
  <c r="P47" i="93" s="1"/>
  <c r="P42" i="12"/>
  <c r="P42" i="93" s="1"/>
  <c r="O15" i="95"/>
  <c r="P15" i="11"/>
  <c r="P14" i="11"/>
  <c r="O14" i="95"/>
  <c r="P78" i="5"/>
  <c r="P78" i="41" s="1"/>
  <c r="P16" i="38"/>
  <c r="P39" i="12"/>
  <c r="P39" i="93" s="1"/>
  <c r="P55" i="12"/>
  <c r="P55" i="93" s="1"/>
  <c r="P17" i="12"/>
  <c r="P17" i="93" s="1"/>
  <c r="P42" i="5"/>
  <c r="P35" i="12"/>
  <c r="P35" i="93" s="1"/>
  <c r="P51" i="12"/>
  <c r="P51" i="93" s="1"/>
  <c r="P65" i="5"/>
  <c r="P65" i="41" s="1"/>
  <c r="O36" i="42"/>
  <c r="G26" i="36"/>
  <c r="P56" i="12"/>
  <c r="P56" i="93" s="1"/>
  <c r="P40" i="12"/>
  <c r="P40" i="93" s="1"/>
  <c r="P44" i="5"/>
  <c r="O19" i="91"/>
  <c r="P19" i="13"/>
  <c r="P19" i="107" s="1"/>
  <c r="O35" i="91"/>
  <c r="P36" i="13"/>
  <c r="P36" i="107" s="1"/>
  <c r="P32" i="13"/>
  <c r="P32" i="107" s="1"/>
  <c r="O31" i="91"/>
  <c r="O27" i="92"/>
  <c r="P27" i="13"/>
  <c r="P27" i="107" s="1"/>
  <c r="P23" i="13"/>
  <c r="P23" i="107" s="1"/>
  <c r="O23" i="91"/>
  <c r="M20" i="9"/>
  <c r="F21" i="34" s="1"/>
  <c r="F33" i="2" s="1"/>
  <c r="O14" i="3"/>
  <c r="P14" i="3"/>
  <c r="P37" i="12"/>
  <c r="P37" i="93" s="1"/>
  <c r="M25" i="3"/>
  <c r="F15" i="34" s="1"/>
  <c r="P49" i="12"/>
  <c r="P49" i="93" s="1"/>
  <c r="P35" i="13"/>
  <c r="P35" i="107" s="1"/>
  <c r="P27" i="7"/>
  <c r="P19" i="12"/>
  <c r="P19" i="93" s="1"/>
  <c r="P21" i="12"/>
  <c r="P21" i="93" s="1"/>
  <c r="P45" i="12"/>
  <c r="P45" i="93" s="1"/>
  <c r="P38" i="12"/>
  <c r="P38" i="93" s="1"/>
  <c r="P46" i="12"/>
  <c r="P46" i="93" s="1"/>
  <c r="P16" i="13"/>
  <c r="P16" i="107" s="1"/>
  <c r="P20" i="12"/>
  <c r="P20" i="93" s="1"/>
  <c r="P15" i="12"/>
  <c r="P29" i="7"/>
  <c r="P29" i="13"/>
  <c r="P29" i="107" s="1"/>
  <c r="P54" i="12"/>
  <c r="P54" i="93" s="1"/>
  <c r="P16" i="8"/>
  <c r="P15" i="102" s="1"/>
  <c r="P19" i="7"/>
  <c r="P21" i="11"/>
  <c r="P21" i="105" s="1"/>
  <c r="O17" i="52"/>
  <c r="P17" i="10"/>
  <c r="P16" i="51" s="1"/>
  <c r="P14" i="10"/>
  <c r="P16" i="50"/>
  <c r="P16" i="103" s="1"/>
  <c r="P66" i="5"/>
  <c r="P66" i="41" s="1"/>
  <c r="P19" i="4"/>
  <c r="P19" i="39" s="1"/>
  <c r="P26" i="5"/>
  <c r="P26" i="41" s="1"/>
  <c r="P26" i="13"/>
  <c r="P26" i="107" s="1"/>
  <c r="O26" i="91"/>
  <c r="P60" i="12"/>
  <c r="P60" i="93" s="1"/>
  <c r="P22" i="13"/>
  <c r="P22" i="107" s="1"/>
  <c r="P25" i="7"/>
  <c r="P27" i="12"/>
  <c r="P27" i="93" s="1"/>
  <c r="P17" i="7"/>
  <c r="P17" i="101" s="1"/>
  <c r="P26" i="7"/>
  <c r="P58" i="12"/>
  <c r="P58" i="93" s="1"/>
  <c r="P23" i="7"/>
  <c r="P28" i="7"/>
  <c r="P21" i="13"/>
  <c r="P21" i="107" s="1"/>
  <c r="P17" i="13"/>
  <c r="P17" i="107" s="1"/>
  <c r="P36" i="12"/>
  <c r="P34" i="13"/>
  <c r="P34" i="107" s="1"/>
  <c r="P21" i="7"/>
  <c r="P24" i="12"/>
  <c r="P24" i="93" s="1"/>
  <c r="P18" i="12"/>
  <c r="P18" i="93" s="1"/>
  <c r="P52" i="12"/>
  <c r="P38" i="13"/>
  <c r="P38" i="107" s="1"/>
  <c r="P17" i="8"/>
  <c r="P16" i="102" s="1"/>
  <c r="P37" i="13"/>
  <c r="P37" i="107" s="1"/>
  <c r="P15" i="7"/>
  <c r="P33" i="13"/>
  <c r="P24" i="7"/>
  <c r="P16" i="7"/>
  <c r="P19" i="8"/>
  <c r="P18" i="102" s="1"/>
  <c r="M61" i="93"/>
  <c r="F24" i="34" s="1"/>
  <c r="F42" i="2" s="1"/>
  <c r="P28" i="13"/>
  <c r="P28" i="107" s="1"/>
  <c r="P41" i="12"/>
  <c r="P41" i="93" s="1"/>
  <c r="P22" i="11"/>
  <c r="P22" i="105" s="1"/>
  <c r="P30" i="13"/>
  <c r="P30" i="107" s="1"/>
  <c r="P34" i="12"/>
  <c r="P34" i="93" s="1"/>
  <c r="P24" i="13"/>
  <c r="P24" i="107" s="1"/>
  <c r="P15" i="8"/>
  <c r="P20" i="11"/>
  <c r="P20" i="105" s="1"/>
  <c r="O23" i="3"/>
  <c r="P50" i="12"/>
  <c r="P50" i="93" s="1"/>
  <c r="P17" i="11"/>
  <c r="P17" i="105" s="1"/>
  <c r="P18" i="7"/>
  <c r="P18" i="13"/>
  <c r="P18" i="107" s="1"/>
  <c r="P22" i="7"/>
  <c r="P57" i="12"/>
  <c r="P57" i="93" s="1"/>
  <c r="P14" i="13"/>
  <c r="O20" i="3"/>
  <c r="P20" i="3"/>
  <c r="P25" i="12"/>
  <c r="P25" i="93" s="1"/>
  <c r="O18" i="95"/>
  <c r="P22" i="3"/>
  <c r="M38" i="91"/>
  <c r="F25" i="34" s="1"/>
  <c r="F45" i="2" s="1"/>
  <c r="M44" i="47"/>
  <c r="F20" i="34" s="1"/>
  <c r="F30" i="2" s="1"/>
  <c r="O20" i="91"/>
  <c r="M23" i="95"/>
  <c r="F23" i="34" s="1"/>
  <c r="F39" i="2" s="1"/>
  <c r="O15" i="3"/>
  <c r="M30" i="45"/>
  <c r="F19" i="34" s="1"/>
  <c r="F27" i="2" s="1"/>
  <c r="O20" i="45"/>
  <c r="P15" i="41"/>
  <c r="O17" i="38"/>
  <c r="P17" i="38"/>
  <c r="G15" i="34"/>
  <c r="O21" i="3"/>
  <c r="I15" i="2"/>
  <c r="I26" i="34"/>
  <c r="A17" i="101" l="1"/>
  <c r="P30" i="101"/>
  <c r="P31" i="4"/>
  <c r="P22" i="94"/>
  <c r="P22" i="93"/>
  <c r="P23" i="11"/>
  <c r="P18" i="10"/>
  <c r="P24" i="50"/>
  <c r="P62" i="8"/>
  <c r="P14" i="102"/>
  <c r="A18" i="102"/>
  <c r="A17" i="102"/>
  <c r="A16" i="102"/>
  <c r="P30" i="7"/>
  <c r="P39" i="42"/>
  <c r="P40" i="41"/>
  <c r="P40" i="42"/>
  <c r="P41" i="41"/>
  <c r="A16" i="41"/>
  <c r="P49" i="42"/>
  <c r="P50" i="41"/>
  <c r="P48" i="42"/>
  <c r="P49" i="41"/>
  <c r="P32" i="42"/>
  <c r="P33" i="41"/>
  <c r="A40" i="41" s="1"/>
  <c r="P28" i="42"/>
  <c r="P28" i="41"/>
  <c r="P21" i="49"/>
  <c r="A19" i="49"/>
  <c r="A18" i="49"/>
  <c r="A20" i="49"/>
  <c r="A16" i="49"/>
  <c r="A15" i="49"/>
  <c r="P27" i="43"/>
  <c r="P35" i="6"/>
  <c r="P52" i="42"/>
  <c r="P53" i="41"/>
  <c r="A17" i="41"/>
  <c r="A21" i="41"/>
  <c r="A31" i="41"/>
  <c r="A27" i="41"/>
  <c r="A32" i="41"/>
  <c r="A28" i="41"/>
  <c r="A38" i="41"/>
  <c r="A36" i="41"/>
  <c r="A20" i="41"/>
  <c r="A22" i="41"/>
  <c r="A25" i="41"/>
  <c r="A29" i="41"/>
  <c r="A26" i="41"/>
  <c r="A23" i="41"/>
  <c r="A24" i="41"/>
  <c r="A18" i="41"/>
  <c r="P42" i="41"/>
  <c r="P108" i="5"/>
  <c r="I49" i="2"/>
  <c r="D11" i="2" s="1"/>
  <c r="A15" i="107"/>
  <c r="A22" i="107"/>
  <c r="A37" i="107"/>
  <c r="A35" i="107"/>
  <c r="A28" i="107"/>
  <c r="A19" i="107"/>
  <c r="A26" i="107"/>
  <c r="A17" i="107"/>
  <c r="A24" i="107"/>
  <c r="A34" i="107"/>
  <c r="A29" i="107"/>
  <c r="A23" i="107"/>
  <c r="A27" i="107"/>
  <c r="A25" i="107"/>
  <c r="A30" i="107"/>
  <c r="A18" i="107"/>
  <c r="A31" i="107"/>
  <c r="A20" i="107"/>
  <c r="A36" i="107"/>
  <c r="A32" i="107"/>
  <c r="A16" i="107"/>
  <c r="A38" i="107"/>
  <c r="A21" i="107"/>
  <c r="A23" i="6"/>
  <c r="A25" i="6"/>
  <c r="A24" i="6"/>
  <c r="A22" i="6"/>
  <c r="A21" i="6"/>
  <c r="P61" i="12"/>
  <c r="P39" i="13"/>
  <c r="A15" i="41"/>
  <c r="P15" i="105"/>
  <c r="A15" i="105" s="1"/>
  <c r="N9" i="44"/>
  <c r="A15" i="6"/>
  <c r="A19" i="6"/>
  <c r="P16" i="96"/>
  <c r="P16" i="105"/>
  <c r="P18" i="96"/>
  <c r="P18" i="105"/>
  <c r="P15" i="9"/>
  <c r="A15" i="9" s="1"/>
  <c r="P15" i="103"/>
  <c r="A18" i="103" s="1"/>
  <c r="A18" i="6"/>
  <c r="A17" i="6"/>
  <c r="A16" i="6"/>
  <c r="P14" i="40"/>
  <c r="P14" i="98"/>
  <c r="P31" i="42"/>
  <c r="N9" i="99"/>
  <c r="E17" i="117"/>
  <c r="A20" i="6"/>
  <c r="A21" i="43"/>
  <c r="A14" i="3"/>
  <c r="A14" i="41"/>
  <c r="A14" i="48"/>
  <c r="A14" i="9"/>
  <c r="A27" i="6"/>
  <c r="A14" i="47"/>
  <c r="A14" i="42"/>
  <c r="A15" i="42"/>
  <c r="P14" i="39"/>
  <c r="P47" i="42"/>
  <c r="P51" i="42"/>
  <c r="P16" i="95"/>
  <c r="P17" i="42"/>
  <c r="A17" i="42" s="1"/>
  <c r="P63" i="42"/>
  <c r="P18" i="95"/>
  <c r="P14" i="51"/>
  <c r="A14" i="51" s="1"/>
  <c r="P15" i="52"/>
  <c r="P16" i="94"/>
  <c r="O20" i="48"/>
  <c r="H20" i="36" s="1"/>
  <c r="H32" i="2" s="1"/>
  <c r="P20" i="45"/>
  <c r="O25" i="38"/>
  <c r="H15" i="36" s="1"/>
  <c r="H17" i="2" s="1"/>
  <c r="O34" i="40"/>
  <c r="H16" i="36" s="1"/>
  <c r="H20" i="2" s="1"/>
  <c r="O24" i="94"/>
  <c r="H24" i="36" s="1"/>
  <c r="H44" i="2" s="1"/>
  <c r="O29" i="43"/>
  <c r="H18" i="36" s="1"/>
  <c r="H26" i="2" s="1"/>
  <c r="O21" i="49"/>
  <c r="H21" i="36" s="1"/>
  <c r="H35" i="2" s="1"/>
  <c r="O23" i="96"/>
  <c r="H23" i="36" s="1"/>
  <c r="H41" i="2" s="1"/>
  <c r="O38" i="92"/>
  <c r="H25" i="36" s="1"/>
  <c r="H47" i="2" s="1"/>
  <c r="O18" i="52"/>
  <c r="H22" i="36" s="1"/>
  <c r="H38" i="2" s="1"/>
  <c r="O78" i="42"/>
  <c r="H17" i="36" s="1"/>
  <c r="H23" i="2" s="1"/>
  <c r="O30" i="46"/>
  <c r="H19" i="36" s="1"/>
  <c r="H29" i="2" s="1"/>
  <c r="P14" i="45"/>
  <c r="P14" i="46"/>
  <c r="P14" i="95"/>
  <c r="P14" i="96"/>
  <c r="P14" i="93"/>
  <c r="P14" i="94"/>
  <c r="P14" i="91"/>
  <c r="P14" i="92"/>
  <c r="P17" i="9"/>
  <c r="P66" i="42"/>
  <c r="P23" i="3"/>
  <c r="P23" i="38"/>
  <c r="P33" i="42"/>
  <c r="P36" i="42"/>
  <c r="A36" i="42" s="1"/>
  <c r="P21" i="45"/>
  <c r="P21" i="46"/>
  <c r="P58" i="42"/>
  <c r="P24" i="46"/>
  <c r="P24" i="45"/>
  <c r="P17" i="46"/>
  <c r="P17" i="45"/>
  <c r="P43" i="42"/>
  <c r="P22" i="45"/>
  <c r="P22" i="46"/>
  <c r="P26" i="42"/>
  <c r="A26" i="42" s="1"/>
  <c r="P57" i="42"/>
  <c r="P41" i="42"/>
  <c r="A41" i="42" s="1"/>
  <c r="P19" i="45"/>
  <c r="P19" i="46"/>
  <c r="P28" i="45"/>
  <c r="P28" i="46"/>
  <c r="P28" i="6"/>
  <c r="A28" i="6" s="1"/>
  <c r="P22" i="43"/>
  <c r="A22" i="43" s="1"/>
  <c r="P25" i="46"/>
  <c r="P25" i="45"/>
  <c r="P26" i="45"/>
  <c r="P26" i="46"/>
  <c r="P17" i="52"/>
  <c r="P27" i="46"/>
  <c r="P27" i="45"/>
  <c r="P18" i="45"/>
  <c r="P18" i="46"/>
  <c r="P19" i="48"/>
  <c r="P16" i="46"/>
  <c r="P16" i="45"/>
  <c r="P23" i="45"/>
  <c r="P23" i="46"/>
  <c r="P16" i="48"/>
  <c r="P29" i="45"/>
  <c r="P29" i="46"/>
  <c r="P18" i="48"/>
  <c r="P17" i="48"/>
  <c r="P19" i="91"/>
  <c r="P19" i="92"/>
  <c r="P17" i="96"/>
  <c r="P17" i="95"/>
  <c r="P16" i="9"/>
  <c r="A16" i="9" s="1"/>
  <c r="P20" i="95"/>
  <c r="P20" i="96"/>
  <c r="P14" i="52"/>
  <c r="P29" i="91"/>
  <c r="P29" i="92"/>
  <c r="P33" i="91"/>
  <c r="P33" i="92"/>
  <c r="P22" i="95"/>
  <c r="P22" i="96"/>
  <c r="P26" i="91"/>
  <c r="P26" i="92"/>
  <c r="P21" i="94"/>
  <c r="P31" i="91"/>
  <c r="P31" i="92"/>
  <c r="P28" i="91"/>
  <c r="P28" i="92"/>
  <c r="P32" i="91"/>
  <c r="P32" i="92"/>
  <c r="P20" i="94"/>
  <c r="P18" i="94"/>
  <c r="P21" i="95"/>
  <c r="P21" i="96"/>
  <c r="P18" i="91"/>
  <c r="P18" i="92"/>
  <c r="P19" i="94"/>
  <c r="P17" i="92"/>
  <c r="P17" i="91"/>
  <c r="P23" i="91"/>
  <c r="P23" i="92"/>
  <c r="P17" i="94"/>
  <c r="P20" i="91"/>
  <c r="P20" i="92"/>
  <c r="P24" i="92"/>
  <c r="P24" i="91"/>
  <c r="P37" i="91"/>
  <c r="P37" i="92"/>
  <c r="P21" i="91"/>
  <c r="P21" i="92"/>
  <c r="P16" i="92"/>
  <c r="A16" i="92" s="1"/>
  <c r="P16" i="91"/>
  <c r="P35" i="91"/>
  <c r="P35" i="92"/>
  <c r="P30" i="91"/>
  <c r="P30" i="92"/>
  <c r="P36" i="92"/>
  <c r="P36" i="91"/>
  <c r="A36" i="91" s="1"/>
  <c r="P27" i="92"/>
  <c r="P27" i="91"/>
  <c r="P22" i="91"/>
  <c r="P22" i="92"/>
  <c r="A22" i="92" s="1"/>
  <c r="P34" i="91"/>
  <c r="P34" i="92"/>
  <c r="P15" i="93"/>
  <c r="P15" i="94"/>
  <c r="A15" i="94" s="1"/>
  <c r="P15" i="95"/>
  <c r="A15" i="95" s="1"/>
  <c r="P15" i="96"/>
  <c r="A15" i="96" s="1"/>
  <c r="P15" i="48"/>
  <c r="A15" i="48" s="1"/>
  <c r="P15" i="3"/>
  <c r="A15" i="3" s="1"/>
  <c r="P15" i="38"/>
  <c r="P15" i="45"/>
  <c r="P15" i="46"/>
  <c r="A15" i="46" s="1"/>
  <c r="O103" i="41"/>
  <c r="H17" i="34" s="1"/>
  <c r="H21" i="2" s="1"/>
  <c r="O61" i="93"/>
  <c r="H24" i="34" s="1"/>
  <c r="H42" i="2" s="1"/>
  <c r="O38" i="91"/>
  <c r="H25" i="34" s="1"/>
  <c r="H45" i="2" s="1"/>
  <c r="O23" i="95"/>
  <c r="H23" i="34" s="1"/>
  <c r="H39" i="2" s="1"/>
  <c r="O37" i="6"/>
  <c r="H18" i="34" s="1"/>
  <c r="H24" i="2" s="1"/>
  <c r="H16" i="34"/>
  <c r="H18" i="2" s="1"/>
  <c r="O17" i="51"/>
  <c r="H22" i="34" s="1"/>
  <c r="H36" i="2" s="1"/>
  <c r="O44" i="47"/>
  <c r="H20" i="34" s="1"/>
  <c r="H30" i="2" s="1"/>
  <c r="O20" i="9"/>
  <c r="H21" i="34" s="1"/>
  <c r="H33" i="2" s="1"/>
  <c r="O30" i="45"/>
  <c r="H19" i="34" s="1"/>
  <c r="H27" i="2" s="1"/>
  <c r="O25" i="3"/>
  <c r="F26" i="36"/>
  <c r="P21" i="3"/>
  <c r="F15" i="2"/>
  <c r="F49" i="2" s="1"/>
  <c r="F26" i="34"/>
  <c r="D11" i="34"/>
  <c r="G15" i="2"/>
  <c r="G49" i="2" s="1"/>
  <c r="G26" i="34"/>
  <c r="E19" i="117" l="1"/>
  <c r="E28" i="2" s="1"/>
  <c r="N9" i="101"/>
  <c r="A41" i="41"/>
  <c r="A30" i="39"/>
  <c r="A27" i="39"/>
  <c r="A23" i="39"/>
  <c r="A17" i="39"/>
  <c r="A18" i="39"/>
  <c r="A21" i="39"/>
  <c r="A19" i="39"/>
  <c r="A20" i="39"/>
  <c r="A14" i="40"/>
  <c r="A28" i="40"/>
  <c r="A26" i="40"/>
  <c r="A16" i="39"/>
  <c r="A24" i="39"/>
  <c r="A14" i="102"/>
  <c r="P34" i="102"/>
  <c r="A19" i="102"/>
  <c r="A33" i="102"/>
  <c r="A22" i="102"/>
  <c r="A24" i="102"/>
  <c r="A20" i="102"/>
  <c r="A27" i="102"/>
  <c r="A29" i="102"/>
  <c r="A28" i="102"/>
  <c r="A31" i="102"/>
  <c r="A23" i="102"/>
  <c r="A25" i="102"/>
  <c r="A15" i="102"/>
  <c r="A39" i="41"/>
  <c r="A37" i="41"/>
  <c r="A35" i="41"/>
  <c r="A33" i="41"/>
  <c r="A36" i="47"/>
  <c r="A34" i="47"/>
  <c r="A29" i="47"/>
  <c r="A15" i="47"/>
  <c r="A19" i="47"/>
  <c r="A33" i="47"/>
  <c r="A20" i="47"/>
  <c r="A35" i="47"/>
  <c r="A32" i="47"/>
  <c r="A39" i="47"/>
  <c r="A41" i="47"/>
  <c r="A16" i="47"/>
  <c r="A31" i="47"/>
  <c r="A43" i="47"/>
  <c r="A42" i="47"/>
  <c r="A37" i="47"/>
  <c r="A38" i="47"/>
  <c r="A28" i="47"/>
  <c r="A21" i="47"/>
  <c r="A30" i="47"/>
  <c r="A22" i="47"/>
  <c r="A18" i="47"/>
  <c r="A17" i="47"/>
  <c r="A26" i="47"/>
  <c r="A25" i="47"/>
  <c r="P35" i="39"/>
  <c r="A15" i="39"/>
  <c r="A22" i="98"/>
  <c r="A23" i="98"/>
  <c r="A16" i="105"/>
  <c r="A42" i="41"/>
  <c r="A54" i="41"/>
  <c r="A66" i="41"/>
  <c r="A78" i="41"/>
  <c r="A61" i="41"/>
  <c r="A71" i="41"/>
  <c r="A60" i="41"/>
  <c r="A57" i="41"/>
  <c r="A62" i="41"/>
  <c r="A50" i="41"/>
  <c r="A48" i="41"/>
  <c r="A70" i="41"/>
  <c r="A56" i="41"/>
  <c r="A55" i="41"/>
  <c r="A52" i="41"/>
  <c r="A92" i="41"/>
  <c r="A45" i="41"/>
  <c r="A82" i="41"/>
  <c r="A46" i="41"/>
  <c r="A74" i="41"/>
  <c r="A68" i="41"/>
  <c r="A84" i="41"/>
  <c r="A73" i="41"/>
  <c r="A85" i="41"/>
  <c r="A49" i="41"/>
  <c r="A65" i="41"/>
  <c r="A67" i="41"/>
  <c r="A97" i="41"/>
  <c r="A43" i="41"/>
  <c r="A75" i="41"/>
  <c r="A89" i="41"/>
  <c r="A81" i="41"/>
  <c r="A88" i="41"/>
  <c r="A91" i="41"/>
  <c r="A77" i="41"/>
  <c r="A79" i="41"/>
  <c r="A63" i="41"/>
  <c r="A72" i="41"/>
  <c r="A58" i="41"/>
  <c r="A51" i="41"/>
  <c r="A87" i="41"/>
  <c r="A53" i="41"/>
  <c r="A69" i="41"/>
  <c r="A96" i="41"/>
  <c r="A47" i="41"/>
  <c r="A86" i="41"/>
  <c r="A76" i="41"/>
  <c r="A83" i="41"/>
  <c r="A42" i="93"/>
  <c r="A18" i="93"/>
  <c r="A30" i="93"/>
  <c r="A47" i="93"/>
  <c r="A55" i="93"/>
  <c r="A27" i="93"/>
  <c r="A34" i="93"/>
  <c r="A50" i="93"/>
  <c r="A26" i="93"/>
  <c r="A51" i="93"/>
  <c r="A22" i="93"/>
  <c r="A28" i="93"/>
  <c r="A49" i="93"/>
  <c r="A54" i="93"/>
  <c r="A57" i="93"/>
  <c r="A21" i="93"/>
  <c r="A41" i="93"/>
  <c r="A43" i="93"/>
  <c r="A56" i="93"/>
  <c r="A38" i="93"/>
  <c r="A32" i="93"/>
  <c r="A19" i="93"/>
  <c r="A40" i="93"/>
  <c r="A35" i="93"/>
  <c r="A24" i="93"/>
  <c r="A44" i="93"/>
  <c r="A45" i="93"/>
  <c r="A46" i="93"/>
  <c r="A16" i="93"/>
  <c r="A37" i="93"/>
  <c r="A58" i="93"/>
  <c r="A60" i="93"/>
  <c r="A31" i="93"/>
  <c r="A20" i="93"/>
  <c r="A33" i="93"/>
  <c r="A59" i="93"/>
  <c r="A48" i="93"/>
  <c r="A25" i="93"/>
  <c r="A39" i="93"/>
  <c r="A29" i="93"/>
  <c r="A23" i="93"/>
  <c r="A53" i="93"/>
  <c r="A17" i="93"/>
  <c r="A15" i="45"/>
  <c r="A35" i="6"/>
  <c r="A29" i="6"/>
  <c r="A36" i="6"/>
  <c r="A33" i="6"/>
  <c r="A32" i="6"/>
  <c r="A31" i="6"/>
  <c r="A29" i="98"/>
  <c r="A25" i="98"/>
  <c r="A28" i="98"/>
  <c r="P39" i="107"/>
  <c r="E25" i="117" s="1"/>
  <c r="E46" i="2" s="1"/>
  <c r="A19" i="105"/>
  <c r="A18" i="105"/>
  <c r="A17" i="105"/>
  <c r="A15" i="93"/>
  <c r="A20" i="105"/>
  <c r="P23" i="105"/>
  <c r="A22" i="105"/>
  <c r="A21" i="105"/>
  <c r="P20" i="103"/>
  <c r="A15" i="103"/>
  <c r="A19" i="103"/>
  <c r="A17" i="103"/>
  <c r="A16" i="103"/>
  <c r="A14" i="98"/>
  <c r="P31" i="98"/>
  <c r="A15" i="98"/>
  <c r="A21" i="3"/>
  <c r="E22" i="2"/>
  <c r="A34" i="92"/>
  <c r="A18" i="94"/>
  <c r="A16" i="94"/>
  <c r="A18" i="45"/>
  <c r="A16" i="91"/>
  <c r="A14" i="52"/>
  <c r="A45" i="42"/>
  <c r="A20" i="92"/>
  <c r="A17" i="91"/>
  <c r="A24" i="38"/>
  <c r="A27" i="92"/>
  <c r="A24" i="92"/>
  <c r="A28" i="45"/>
  <c r="A27" i="45"/>
  <c r="A64" i="42"/>
  <c r="A26" i="45"/>
  <c r="A17" i="94"/>
  <c r="A20" i="95"/>
  <c r="A23" i="3"/>
  <c r="A34" i="42"/>
  <c r="A30" i="91"/>
  <c r="A28" i="91"/>
  <c r="A66" i="42"/>
  <c r="A51" i="42"/>
  <c r="A62" i="42"/>
  <c r="A16" i="38"/>
  <c r="A37" i="42"/>
  <c r="A22" i="45"/>
  <c r="A18" i="9"/>
  <c r="A17" i="45"/>
  <c r="A23" i="94"/>
  <c r="A18" i="96"/>
  <c r="A59" i="42"/>
  <c r="A48" i="42"/>
  <c r="A24" i="43"/>
  <c r="A23" i="92"/>
  <c r="A17" i="48"/>
  <c r="A27" i="42"/>
  <c r="A49" i="42"/>
  <c r="A38" i="42"/>
  <c r="A55" i="42"/>
  <c r="A52" i="42"/>
  <c r="A24" i="45"/>
  <c r="A18" i="3"/>
  <c r="A72" i="42"/>
  <c r="A76" i="42"/>
  <c r="A22" i="42"/>
  <c r="A20" i="42"/>
  <c r="A19" i="94"/>
  <c r="A31" i="92"/>
  <c r="A19" i="91"/>
  <c r="A19" i="46"/>
  <c r="A20" i="45"/>
  <c r="A16" i="95"/>
  <c r="A22" i="94"/>
  <c r="A19" i="3"/>
  <c r="A35" i="92"/>
  <c r="A22" i="96"/>
  <c r="A33" i="92"/>
  <c r="A23" i="46"/>
  <c r="A19" i="48"/>
  <c r="A18" i="42"/>
  <c r="A71" i="42"/>
  <c r="A30" i="42"/>
  <c r="A34" i="91"/>
  <c r="A32" i="91"/>
  <c r="A29" i="45"/>
  <c r="A17" i="52"/>
  <c r="A25" i="46"/>
  <c r="A21" i="46"/>
  <c r="A33" i="42"/>
  <c r="A60" i="42"/>
  <c r="A15" i="51"/>
  <c r="A73" i="42"/>
  <c r="A26" i="43"/>
  <c r="A18" i="92"/>
  <c r="A16" i="45"/>
  <c r="A57" i="42"/>
  <c r="A20" i="46"/>
  <c r="A20" i="3"/>
  <c r="A19" i="95"/>
  <c r="A77" i="42"/>
  <c r="A17" i="38"/>
  <c r="A22" i="38"/>
  <c r="A21" i="91"/>
  <c r="A37" i="91"/>
  <c r="A21" i="95"/>
  <c r="A26" i="91"/>
  <c r="A29" i="92"/>
  <c r="A17" i="95"/>
  <c r="A43" i="42"/>
  <c r="A58" i="42"/>
  <c r="A25" i="92"/>
  <c r="A39" i="42"/>
  <c r="A56" i="42"/>
  <c r="A17" i="3"/>
  <c r="A31" i="42"/>
  <c r="A20" i="94"/>
  <c r="A32" i="92"/>
  <c r="A21" i="94"/>
  <c r="A29" i="91"/>
  <c r="A20" i="96"/>
  <c r="A17" i="96"/>
  <c r="A29" i="46"/>
  <c r="A26" i="46"/>
  <c r="A25" i="45"/>
  <c r="A17" i="46"/>
  <c r="A17" i="9"/>
  <c r="A14" i="92"/>
  <c r="A14" i="93"/>
  <c r="A14" i="95"/>
  <c r="A63" i="42"/>
  <c r="A14" i="39"/>
  <c r="A29" i="42"/>
  <c r="A22" i="3"/>
  <c r="A28" i="42"/>
  <c r="A25" i="43"/>
  <c r="A23" i="42"/>
  <c r="A24" i="3"/>
  <c r="A22" i="91"/>
  <c r="A36" i="92"/>
  <c r="A35" i="91"/>
  <c r="A20" i="91"/>
  <c r="A23" i="91"/>
  <c r="A17" i="92"/>
  <c r="A22" i="95"/>
  <c r="A33" i="91"/>
  <c r="A19" i="92"/>
  <c r="A16" i="48"/>
  <c r="A23" i="45"/>
  <c r="A27" i="46"/>
  <c r="A23" i="38"/>
  <c r="A14" i="91"/>
  <c r="A15" i="52"/>
  <c r="A23" i="43"/>
  <c r="A40" i="42"/>
  <c r="A16" i="96"/>
  <c r="A69" i="42"/>
  <c r="A54" i="42"/>
  <c r="A19" i="42"/>
  <c r="A28" i="43"/>
  <c r="A50" i="42"/>
  <c r="A44" i="42"/>
  <c r="A16" i="52"/>
  <c r="A67" i="42"/>
  <c r="A25" i="91"/>
  <c r="A46" i="42"/>
  <c r="A16" i="3"/>
  <c r="A27" i="91"/>
  <c r="A30" i="92"/>
  <c r="A21" i="92"/>
  <c r="A37" i="92"/>
  <c r="A24" i="91"/>
  <c r="A21" i="96"/>
  <c r="A28" i="92"/>
  <c r="A26" i="92"/>
  <c r="A18" i="48"/>
  <c r="A18" i="46"/>
  <c r="A28" i="46"/>
  <c r="A24" i="46"/>
  <c r="A21" i="45"/>
  <c r="A14" i="46"/>
  <c r="A18" i="95"/>
  <c r="A47" i="42"/>
  <c r="A19" i="9"/>
  <c r="A61" i="42"/>
  <c r="A65" i="42"/>
  <c r="A35" i="42"/>
  <c r="A24" i="42"/>
  <c r="A15" i="92"/>
  <c r="A32" i="42"/>
  <c r="A53" i="42"/>
  <c r="A15" i="38"/>
  <c r="A20" i="38"/>
  <c r="A19" i="38"/>
  <c r="A18" i="38"/>
  <c r="A21" i="38"/>
  <c r="A18" i="91"/>
  <c r="A31" i="91"/>
  <c r="A16" i="46"/>
  <c r="A19" i="45"/>
  <c r="A22" i="46"/>
  <c r="A14" i="94"/>
  <c r="A14" i="96"/>
  <c r="A19" i="96"/>
  <c r="A14" i="45"/>
  <c r="A27" i="43"/>
  <c r="A75" i="42"/>
  <c r="A74" i="42"/>
  <c r="A68" i="42"/>
  <c r="A70" i="42"/>
  <c r="A25" i="42"/>
  <c r="A21" i="42"/>
  <c r="A42" i="42"/>
  <c r="A16" i="51"/>
  <c r="A15" i="91"/>
  <c r="P23" i="95"/>
  <c r="P20" i="48"/>
  <c r="P25" i="38"/>
  <c r="P29" i="43"/>
  <c r="P78" i="42"/>
  <c r="P34" i="40"/>
  <c r="P18" i="52"/>
  <c r="P38" i="92"/>
  <c r="P24" i="94"/>
  <c r="P23" i="96"/>
  <c r="P30" i="46"/>
  <c r="P44" i="47"/>
  <c r="P25" i="3"/>
  <c r="E15" i="34" s="1"/>
  <c r="P61" i="93"/>
  <c r="P38" i="91"/>
  <c r="P20" i="9"/>
  <c r="P30" i="45"/>
  <c r="P17" i="51"/>
  <c r="P37" i="6"/>
  <c r="P103" i="41"/>
  <c r="N9" i="10"/>
  <c r="N9" i="4"/>
  <c r="N9" i="50"/>
  <c r="N9" i="8"/>
  <c r="N9" i="7"/>
  <c r="N9" i="5"/>
  <c r="H15" i="34"/>
  <c r="H26" i="34" s="1"/>
  <c r="H26" i="36"/>
  <c r="N9" i="12"/>
  <c r="N9" i="13"/>
  <c r="N9" i="11"/>
  <c r="N9" i="107" l="1"/>
  <c r="N9" i="105"/>
  <c r="E23" i="117"/>
  <c r="N9" i="103"/>
  <c r="E21" i="117"/>
  <c r="E34" i="2" s="1"/>
  <c r="N9" i="102"/>
  <c r="E20" i="117"/>
  <c r="E31" i="2" s="1"/>
  <c r="E16" i="117"/>
  <c r="N9" i="98"/>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A15" i="34"/>
  <c r="B15" i="34" s="1"/>
  <c r="B15" i="2" s="1"/>
  <c r="E18" i="34"/>
  <c r="E15" i="36"/>
  <c r="A15" i="36" s="1"/>
  <c r="B15" i="36" s="1"/>
  <c r="B17" i="2" s="1"/>
  <c r="E21" i="34"/>
  <c r="A21" i="34" s="1"/>
  <c r="B21" i="34" s="1"/>
  <c r="N9" i="43"/>
  <c r="E22" i="34"/>
  <c r="N9" i="38"/>
  <c r="E17" i="36"/>
  <c r="N9" i="42"/>
  <c r="H15" i="2"/>
  <c r="H49" i="2" s="1"/>
  <c r="A18" i="117" l="1"/>
  <c r="B18" i="117" s="1"/>
  <c r="B25" i="2" s="1"/>
  <c r="A19" i="117"/>
  <c r="B19" i="117" s="1"/>
  <c r="B28" i="2" s="1"/>
  <c r="E40" i="2"/>
  <c r="E19" i="2"/>
  <c r="A20" i="117"/>
  <c r="B20" i="117" s="1"/>
  <c r="B31" i="2" s="1"/>
  <c r="A16" i="117"/>
  <c r="B16" i="117" s="1"/>
  <c r="B19" i="2" s="1"/>
  <c r="A23" i="117"/>
  <c r="B23" i="117" s="1"/>
  <c r="B40" i="2" s="1"/>
  <c r="A25" i="117"/>
  <c r="B25" i="117" s="1"/>
  <c r="B46" i="2" s="1"/>
  <c r="A21" i="117"/>
  <c r="B21" i="117" s="1"/>
  <c r="B34" i="2" s="1"/>
  <c r="E26" i="117"/>
  <c r="A17" i="117"/>
  <c r="B17" i="117" s="1"/>
  <c r="B22" i="2" s="1"/>
  <c r="A17" i="36"/>
  <c r="B17" i="36" s="1"/>
  <c r="B23" i="2" s="1"/>
  <c r="A22" i="36"/>
  <c r="B22" i="36" s="1"/>
  <c r="B38" i="2" s="1"/>
  <c r="A16" i="36"/>
  <c r="B16" i="36" s="1"/>
  <c r="B20" i="2" s="1"/>
  <c r="A24" i="34"/>
  <c r="B24" i="34" s="1"/>
  <c r="B42" i="2" s="1"/>
  <c r="A17" i="34"/>
  <c r="B17" i="34" s="1"/>
  <c r="B21" i="2" s="1"/>
  <c r="A18" i="36"/>
  <c r="B18" i="36" s="1"/>
  <c r="B26" i="2" s="1"/>
  <c r="B33" i="2"/>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B25" i="34" s="1"/>
  <c r="B45" i="2" s="1"/>
  <c r="E32" i="2"/>
  <c r="A20" i="36"/>
  <c r="B20" i="36" s="1"/>
  <c r="B32" i="2" s="1"/>
  <c r="E39" i="2"/>
  <c r="A23" i="34"/>
  <c r="B23" i="34" s="1"/>
  <c r="B39" i="2" s="1"/>
  <c r="E18" i="2"/>
  <c r="E30" i="2"/>
  <c r="E42" i="2"/>
  <c r="E21" i="2"/>
  <c r="E27" i="2"/>
  <c r="E36" i="2"/>
  <c r="E33" i="2"/>
  <c r="E24" i="2"/>
  <c r="E45" i="2"/>
  <c r="E15" i="2"/>
  <c r="E20" i="2"/>
  <c r="E23" i="2"/>
  <c r="E29" i="2"/>
  <c r="E44" i="2"/>
  <c r="E38" i="2"/>
  <c r="E26" i="2"/>
  <c r="E35" i="2"/>
  <c r="E47" i="2"/>
  <c r="E17" i="2"/>
  <c r="E26" i="34"/>
  <c r="E26" i="36"/>
  <c r="A28" i="2" l="1"/>
  <c r="A25" i="2"/>
  <c r="E29" i="117"/>
  <c r="E27" i="117"/>
  <c r="E28" i="117" s="1"/>
  <c r="A31" i="2"/>
  <c r="A22" i="2"/>
  <c r="A19" i="2"/>
  <c r="A34" i="2"/>
  <c r="A46" i="2"/>
  <c r="A40" i="2"/>
  <c r="A15" i="2"/>
  <c r="A16" i="2"/>
  <c r="A17" i="2"/>
  <c r="A33" i="2"/>
  <c r="A27" i="2"/>
  <c r="A30" i="2"/>
  <c r="A39" i="2"/>
  <c r="A38" i="2"/>
  <c r="A20" i="2"/>
  <c r="A21" i="2"/>
  <c r="A47" i="2"/>
  <c r="A26" i="2"/>
  <c r="A42" i="2"/>
  <c r="A44" i="2"/>
  <c r="A45" i="2"/>
  <c r="A36" i="2"/>
  <c r="A18" i="2"/>
  <c r="A32" i="2"/>
  <c r="A29" i="2"/>
  <c r="A35" i="2"/>
  <c r="A23" i="2"/>
  <c r="A24" i="2"/>
  <c r="E49" i="2"/>
  <c r="E27" i="34"/>
  <c r="E28" i="34" s="1"/>
  <c r="E29" i="34"/>
  <c r="E29" i="36"/>
  <c r="E27" i="36"/>
  <c r="E28" i="36" s="1"/>
  <c r="E50" i="2" l="1"/>
  <c r="E51" i="2" s="1"/>
  <c r="E30" i="117"/>
  <c r="D10" i="117" s="1"/>
  <c r="E52" i="2"/>
  <c r="E30" i="36"/>
  <c r="E30" i="34"/>
  <c r="E53" i="2" l="1"/>
  <c r="C19" i="118"/>
  <c r="C26" i="118" s="1"/>
  <c r="C28" i="118" s="1"/>
  <c r="C19" i="33"/>
  <c r="D10" i="36"/>
  <c r="C19" i="35"/>
  <c r="C26" i="35" s="1"/>
  <c r="C28" i="35" s="1"/>
  <c r="D10" i="34"/>
  <c r="D10" i="2"/>
  <c r="C19" i="1" l="1"/>
  <c r="C25" i="1" s="1"/>
  <c r="C26" i="33"/>
  <c r="C28" i="33" s="1"/>
  <c r="C27" i="1" l="1"/>
</calcChain>
</file>

<file path=xl/sharedStrings.xml><?xml version="1.0" encoding="utf-8"?>
<sst xmlns="http://schemas.openxmlformats.org/spreadsheetml/2006/main" count="2823" uniqueCount="395">
  <si>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</si>
  <si>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</si>
  <si>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</si>
  <si>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</si>
  <si>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</si>
  <si>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</si>
  <si>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</si>
  <si>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</si>
  <si>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</si>
  <si>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</si>
  <si>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</si>
  <si>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</si>
  <si>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</si>
  <si>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</si>
  <si>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</si>
  <si>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</si>
  <si>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</si>
  <si>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</si>
  <si>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</si>
  <si>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</si>
  <si>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</si>
  <si>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</si>
  <si>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</si>
  <si>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</si>
  <si>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</si>
  <si>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</si>
  <si>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</si>
  <si>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</si>
  <si>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</si>
  <si>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</si>
  <si>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</si>
  <si>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</si>
  <si>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</si>
  <si>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</si>
  <si>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</si>
  <si>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</si>
  <si>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</si>
  <si>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</si>
  <si>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</si>
  <si>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</si>
  <si>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</si>
  <si>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</si>
  <si>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</si>
  <si>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</si>
  <si>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</si>
  <si>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 sastādīta  20__. gada tirgus cenās, pamatojoties uz ___ daļas rasējumiem</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</si>
  <si>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</si>
  <si>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</si>
  <si>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</si>
  <si>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</si>
  <si>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</si>
  <si>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</si>
  <si>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</si>
  <si>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</si>
  <si>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</si>
  <si>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</si>
  <si>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</si>
  <si>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</si>
  <si>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</si>
  <si>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</si>
  <si>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</si>
  <si>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</si>
  <si>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</si>
  <si>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</si>
  <si>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</si>
  <si>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Būvlaukuma nožogošana ar pagaidu nožogojumu, t.sk. Vārti, noma</t>
  </si>
  <si>
    <t>Brīdinājuma zīmju uzstādīšana</t>
  </si>
  <si>
    <t>Strādnieku sadzīves vagoniņš un instrumentu noliktava 10,00 m2</t>
  </si>
  <si>
    <t>BIO tualete</t>
  </si>
  <si>
    <t>Būvlaukuma ugunsdzēsības komplekts (ugunsdzēsības stends, ugunsdzēsības aparāti)</t>
  </si>
  <si>
    <t>Būvgružu konteinera noma, t.sk. Novietošana un aizvešana</t>
  </si>
  <si>
    <t>Sastatņu montāža, t.sk. norobežošana ar celtniecības tīklu, demontāža, noma</t>
  </si>
  <si>
    <t>Ieejas mezglu koka nojumju izveidošana</t>
  </si>
  <si>
    <t>Elektrības pieslēgums ar skaitītāju uz būvniecības laiku</t>
  </si>
  <si>
    <t>Ūdens pieslēgums ar skaitītāju uz būvniecības laiku</t>
  </si>
  <si>
    <t>Būvtāfeles izveide un uzstādīšana</t>
  </si>
  <si>
    <t>tm</t>
  </si>
  <si>
    <t>kompl</t>
  </si>
  <si>
    <t>gab</t>
  </si>
  <si>
    <t>mēn.</t>
  </si>
  <si>
    <t>m2</t>
  </si>
  <si>
    <t>03-00000</t>
  </si>
  <si>
    <t>Numurzīmes, hidranta zīmes, karoga turētāja u.c. traucējošo elementu demontāža fasādē, t.sk. esošo satelītandētnu demontāža, vecās zibensaizsardzības demontāža</t>
  </si>
  <si>
    <t>Veco durvju demontāža, utilizācija</t>
  </si>
  <si>
    <t>gb</t>
  </si>
  <si>
    <t>02-00000</t>
  </si>
  <si>
    <t>Pamati, cokols</t>
  </si>
  <si>
    <t>13-00000</t>
  </si>
  <si>
    <t>Pamatu atrakšana ~ 1,2 m dziļumā (nogāzes leņķis ne stāvāks par 50°)</t>
  </si>
  <si>
    <t>Ventilācijas atvērumu daļēja aizmūrēšana</t>
  </si>
  <si>
    <r>
      <t>m</t>
    </r>
    <r>
      <rPr>
        <vertAlign val="superscript"/>
        <sz val="8"/>
        <rFont val="Arial"/>
        <family val="2"/>
      </rPr>
      <t>3</t>
    </r>
  </si>
  <si>
    <r>
      <t>m</t>
    </r>
    <r>
      <rPr>
        <vertAlign val="superscript"/>
        <sz val="8"/>
        <rFont val="Arial"/>
        <family val="2"/>
      </rPr>
      <t>2</t>
    </r>
  </si>
  <si>
    <t>Cokola siltināšana atbilstoši pīrāgam C1</t>
  </si>
  <si>
    <t>Putupolistirola plākšņu TENAPORS EPS 150 vai ekvivalentu (λ&lt;=0,034 W/(mK)) b=100mm, montāža</t>
  </si>
  <si>
    <t>Alumīnija cokola profila ar lāseni iestrāde, t.sk. stiprinājumi un papildus siltumizolācijas slāņa iestrāde savienojuma vietās</t>
  </si>
  <si>
    <t>Dībeļi RAWLPLUG TFIX 8S vai ekvivalenti cokola virszemes daļā, l=155mm</t>
  </si>
  <si>
    <t>kg</t>
  </si>
  <si>
    <t>Fasādes siltināšana</t>
  </si>
  <si>
    <t xml:space="preserve">Virsmas izlīdzināšana ievērojot 20mm/m līdzenumu. </t>
  </si>
  <si>
    <t>Fasādes siltināšana atbilstoši sienu pīrāgam S1</t>
  </si>
  <si>
    <t>Nedegoša akmens vates siltumizolācija plānajām apmetuma sistēmām - λ&lt;=0,036 W/(mK), b=150 mm</t>
  </si>
  <si>
    <t>Dībeļi RAWLPLUG TFIX 8S vai ekvivalenti, l=215mm</t>
  </si>
  <si>
    <t>Logu ailu siltināšana</t>
  </si>
  <si>
    <t>Ārējās palodzes - karsti cinkotas tērauda loksnes, b=0.5 mm ar PURAL pārklājums montāža (b~300)</t>
  </si>
  <si>
    <t>Palodzes profila ALB - EW - US vai ekvivalenta iestrāde</t>
  </si>
  <si>
    <t>Ārējās palodzes sānu daļās pieslēguma profila ALB-EW-CS vai ekvivalenta iestrāde abās pusēs</t>
  </si>
  <si>
    <t>Durvju ailu siltināšana</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</si>
  <si>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</si>
  <si>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</si>
  <si>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Aiļu izveidošana siltumizolācijā ap esošiem gāzes ievadiem, t.sk. stūra profilu iestrāde</t>
  </si>
  <si>
    <t>Citi darbi</t>
  </si>
  <si>
    <t>Esošo, numurzīmju u.c. nepieciešamo elementu atjaunošana fasādē pēc siltināšanas, t.sk. nepieciešamie stiprinājumi</t>
  </si>
  <si>
    <t>gab.</t>
  </si>
  <si>
    <t>Logi</t>
  </si>
  <si>
    <t>Durvis</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</si>
  <si>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</si>
  <si>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</si>
  <si>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</si>
  <si>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</si>
  <si>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</si>
  <si>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</si>
  <si>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Pagraba kāpņu telpas un dzīvokļa sienas siltinājums atbilstoši sienu pīrāgam S2</t>
  </si>
  <si>
    <t>Virsmas attīrīšana, izlīdzināšana, sagatavošana</t>
  </si>
  <si>
    <t>Nedegoša akmens vates siltumizolācija plānajām apmetuma sistēmām - λ&lt;=0,036 W/(mK), b=50 mm</t>
  </si>
  <si>
    <t>Siltumizolācijas izbūve pagraba pārsegumam</t>
  </si>
  <si>
    <t>kompl.</t>
  </si>
  <si>
    <t>Putupolistirola plākņu TENAPORS EPS100 vai ekvivalentu montāža (λ&lt;=0,036 W/(mK))  b=100mm</t>
  </si>
  <si>
    <t>09-00000</t>
  </si>
  <si>
    <t>Kāpņu telpu atjaunošana</t>
  </si>
  <si>
    <t>Sienu atjaunošana, t.sk. virsmas sagatavošana, špaktelēšana, ģipša mašīnapmetuma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</si>
  <si>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</si>
  <si>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</si>
  <si>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</si>
  <si>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10-00000</t>
  </si>
  <si>
    <t>Bēniņu pārseguma siltinājums atbilstoši pīrāgam P2</t>
  </si>
  <si>
    <t>Esošā pārseguma attīrīšana</t>
  </si>
  <si>
    <t>Pretvēja plēve., ieklāšana - ar pārlaidi, blīvi nosedzot visu laukumu</t>
  </si>
  <si>
    <t>Beramās akmens vates siltumizolācijas slāņa ieklāšana PAROC BLT3 vai ekvivalentas (λ&lt;=0,041 W/(mK)) b=300mm, papildis apjoms 20% sēšanās</t>
  </si>
  <si>
    <r>
      <t>m</t>
    </r>
    <r>
      <rPr>
        <vertAlign val="superscript"/>
        <sz val="8"/>
        <rFont val="Arial"/>
        <family val="2"/>
        <charset val="186"/>
      </rPr>
      <t>3</t>
    </r>
  </si>
  <si>
    <t>Seguma atjaunošana pēc pamatu siltināšanas</t>
  </si>
  <si>
    <t>Betona bruģakmens"PRIZMA" vai ekvivalents, 100x200x60 ieklāšana 600mm joslā</t>
  </si>
  <si>
    <t>Dolomīta atsijas fr. 2 - 8; 50mm</t>
  </si>
  <si>
    <t>m3</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</si>
  <si>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</si>
  <si>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</si>
  <si>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</si>
  <si>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</si>
  <si>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</si>
  <si>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</si>
  <si>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l=2000</t>
  </si>
  <si>
    <t>31-00000</t>
  </si>
  <si>
    <t>Stāvvadi</t>
  </si>
  <si>
    <t>Radiators " Lyngson" ar atgaisotāju un korķi.                                          C22-500-700 vai ekvivalents</t>
  </si>
  <si>
    <t>Radiators " Lyngson" ar atgaisotāju un korķi.                                          C22-500-600 vai ekvivalents</t>
  </si>
  <si>
    <t>Radiators " Lyngson" ar atgaisotāju un korķi.                                          C22-500-500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</si>
  <si>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</si>
  <si>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</si>
  <si>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</si>
  <si>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</si>
  <si>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</si>
  <si>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 xml:space="preserve">Tukšošanas vārsti </t>
  </si>
  <si>
    <t xml:space="preserve">Presējamās tērauda caurules,Viega vai ekvivalents dn15 </t>
  </si>
  <si>
    <t>m</t>
  </si>
  <si>
    <t>Presējamās tērauda caurules,Viega vai ekvivalents dn22</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</si>
  <si>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</si>
  <si>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</si>
  <si>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</si>
  <si>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</si>
  <si>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</si>
  <si>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</si>
  <si>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17-00000</t>
  </si>
  <si>
    <t>Pagrbastāva maģistrālie cauruļvadi</t>
  </si>
  <si>
    <t>Presējamās tērauda caurules,Viega vai ekvivalents dn25</t>
  </si>
  <si>
    <t>Presējamās tērauda caurules,Viega vai ekvivalents dn32</t>
  </si>
  <si>
    <t>Siltumizolācija cauruļvadiem pagrabā, PAROC Hvac Section AluCoat T vai ekvivalents. λ50=0,037 W/mK (pie temperatūras 50oC). Biezums, b=50, Dn15</t>
  </si>
  <si>
    <t>Siltumizolācija cauruļvadiem pagrabā, PAROC Hvac Section AluCoat T vai ekvivalents. λ50=0,037 W/mK (pie temperatūras 50oC). Biezums, b=50, Dn25</t>
  </si>
  <si>
    <t>Siltumizolācija cauruļvadiem pagrabā, PAROC Hvac Section AluCoat T vai ekvivalents. λ50=0,037 W/mK (pie temperatūras 50oC). Biezums, b=50, Dn32</t>
  </si>
  <si>
    <t>Balansēšanas vārsts STRÖMAX-M 4017 vai ekvivalents,ar mērnipeļiem, dn20</t>
  </si>
  <si>
    <t>Lodveida vārsts dn25</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</si>
  <si>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</si>
  <si>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</si>
  <si>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</si>
  <si>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</si>
  <si>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</si>
  <si>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</si>
  <si>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</si>
  <si>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</si>
  <si>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Esošo radiatoru demontāža</t>
  </si>
  <si>
    <t>Zibensaizsardzība un zemējums</t>
  </si>
  <si>
    <t>Masta adapters - 1’1/2” Ø20 round - Cu/Zn, INGESCO, 111012, vai ekvivalents</t>
  </si>
  <si>
    <t>Elektrolītisks vara kabelis - Braided copper cable - 50mm²(8mm) section, INGESCO, 117072, vai ekvivalents</t>
  </si>
  <si>
    <t>Cinkota tērauda apvlaka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</si>
  <si>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</si>
  <si>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</si>
  <si>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</si>
  <si>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pielāgot fasādes tipam, vai ekvivalents</t>
  </si>
  <si>
    <t>Jumta vada turētājs slīpam jumtam, Obo Bettermann,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</si>
  <si>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</si>
  <si>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</si>
  <si>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</si>
  <si>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Savienojums vara kabeļiem - 2 pole case
equipotential bar, INGESCO, 250026, vai ekvivalents</t>
  </si>
  <si>
    <t>Karsti cinkota tērauda lenta 30x3,5mm, SLO, 100 336K, vai ekvivalents</t>
  </si>
  <si>
    <t>Cinkota tērauda apaļdzelzs, RD-10 vai ekvivalents</t>
  </si>
  <si>
    <t>Pretkorozijas aizsarglenta 50mm/10m OBO Bettermann, vai ekvivalents</t>
  </si>
  <si>
    <t>22-00000</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</si>
  <si>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</si>
  <si>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</si>
  <si>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</si>
  <si>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</si>
  <si>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</si>
  <si>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</si>
  <si>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</si>
  <si>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Lodveida vārsts dn20</t>
  </si>
  <si>
    <t>Kalšanas darbi</t>
  </si>
  <si>
    <t>Esošo cauruļvadu demontāža</t>
  </si>
  <si>
    <t>Caurule d110 ar fasondaļām</t>
  </si>
  <si>
    <t>Revīzijas lūka d110</t>
  </si>
  <si>
    <t xml:space="preserve">Pievienojums kanalizācijas tīkliem </t>
  </si>
  <si>
    <t>Jumta izvadi d110</t>
  </si>
  <si>
    <t>Cauruļvadu hermētiskuma pārbaude</t>
  </si>
  <si>
    <t xml:space="preserve">Ugunsdrošā aizdare </t>
  </si>
  <si>
    <t>Sienu atjaunošana</t>
  </si>
  <si>
    <t>Stiprinājumi</t>
  </si>
  <si>
    <t>Daudzdzīvokļu dzīvojamā ēka</t>
  </si>
  <si>
    <t>Daudzdzīvokļu dzīvojamās ēkas energoefektivitātes paaugstināšana</t>
  </si>
  <si>
    <t>Kopsavilkums</t>
  </si>
  <si>
    <t>Būvlaukuma sagatavošana</t>
  </si>
  <si>
    <t>Tāme sastādīta  2023. gada tirgus cenās, pamatojoties uz DOP daļas rasējumiem</t>
  </si>
  <si>
    <t>Demontāžas darbi</t>
  </si>
  <si>
    <t>Tāme sastādīta  2023. gada tirgus cenās, pamatojoties uz AR daļas rasējumiem</t>
  </si>
  <si>
    <t>Fasādes</t>
  </si>
  <si>
    <t>Logi un durvis</t>
  </si>
  <si>
    <t>Pagraba pārseguma siltināšana</t>
  </si>
  <si>
    <t>Jumta darbi</t>
  </si>
  <si>
    <t>Iekštelpu darbi</t>
  </si>
  <si>
    <t>Bēniņu siltināšana</t>
  </si>
  <si>
    <t>Labiekārtošana</t>
  </si>
  <si>
    <t>Apkure, vēdināšana un gaisa kondicionēšana</t>
  </si>
  <si>
    <t>Tāme sastādīta  2023. gada tirgus cenās, pamatojoties uz AVK daļas rasējumiem</t>
  </si>
  <si>
    <t>Ārējie elektrības tīkli</t>
  </si>
  <si>
    <t>Tāme sastādīta  2023. gada tirgus cenās, pamatojoties uz ELT daļas rasējumiem</t>
  </si>
  <si>
    <t>Ventilācijas restu un logu demontāža cokolā, utilizācija</t>
  </si>
  <si>
    <t>Esošo logu palodžu demontāža fasādē un lodžijās, utilizācija</t>
  </si>
  <si>
    <t>Veco logu un lodžiju logu demontāža, t.sk. iekšējās palodzes, utilizācija</t>
  </si>
  <si>
    <t>Veco lodžiju stiklojuma demontāža, t.sk. palodzes</t>
  </si>
  <si>
    <t>Lodžiju ekrānu un metāla konstrukciju demontāža, utilizācija</t>
  </si>
  <si>
    <t>Ieejas jumtiņa asīs 9-1 seguma demontāža, utilizācija</t>
  </si>
  <si>
    <t>Ieejas mezgla asīs 1-9 sienas un stiklojuma demontāža</t>
  </si>
  <si>
    <t>Dekoratīvo flīžu demontāža asīs 8-9</t>
  </si>
  <si>
    <t>Ventilācijas skursteņu jumtiņu demontāža</t>
  </si>
  <si>
    <t>Atkrituma šahtas demontāžā</t>
  </si>
  <si>
    <t>Metāla durvju demontāža kāpņu telpā</t>
  </si>
  <si>
    <t>Pastkastīšu demontāža un utilizācija</t>
  </si>
  <si>
    <t>Kanalizācijas ventilācijas skursteņu deflektoru demontāža, utilizācija</t>
  </si>
  <si>
    <t>Betona apmeles demontāža b=700, utilizācija</t>
  </si>
  <si>
    <t>Pamatu (h=1,2m) un cokola (0,7 m) attīrīšana no bojātā un atslāņotā apmetuma un augsnes paliekām, esošā, nodrupušā apmetuma nokalšana</t>
  </si>
  <si>
    <t>Pamatu un cokola virsmas izlīdzināšana ievērojot 20mm/m līdzenumu, izmantojot grunti SAKRET BG vai ekvivlentu un javu SAKRET PM super vai ekvivalentu.</t>
  </si>
  <si>
    <t>Cokola un pamatu virsmas hidroizolēšana ar SAKRET TCM vai ekvivalentu</t>
  </si>
  <si>
    <t>Siltumizolācijas materiāla stiprināšana ar līmjavu SAKRET BAK vai ekvivalentu</t>
  </si>
  <si>
    <t>Armējošā slāņa iestrāde ar javas kārtu SAKRET BAK vai ekvivalentu - 2 kārtās</t>
  </si>
  <si>
    <t>Stiklušķiedras siets SSA-1363-160 160 g/m² - 2 kārtās</t>
  </si>
  <si>
    <t>Hidroizolācija SAKRET TCM vai ekvivalenta</t>
  </si>
  <si>
    <t>Grunts SAKRET FM-G divās kārtās vai ekvivalents</t>
  </si>
  <si>
    <t>Cokola virsmas krāsošana ar SAKRET FC divās kārtās vai ekvivalentu, tonis pēc krāsu pases</t>
  </si>
  <si>
    <t>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t>
  </si>
  <si>
    <t>Starpķieģeļu šuvju atjaunošana. Drūpošās daļas izkalšana, šuvju aizpildīšana ar javu SAKRET PM super vai ekvivalentu</t>
  </si>
  <si>
    <t>Siltumizolācijas materiālu stiprināšana ar līmjavu SAKRET BAK  vai ekvivalentu. Pēc nepieciešamības pirms tam virsmas gruntēšana.</t>
  </si>
  <si>
    <t>Armējošā slāņa iestrāde ar javas kārtu SAKRET BAK vai ekvivalentu - 1 kārtā, II mehāniskās izturības zonā</t>
  </si>
  <si>
    <t>Stiklušķiedras siets SSA-1363-160 160 g/m² - 1 kārtā, II mehāniskās izturības zonā</t>
  </si>
  <si>
    <t>Armējošā slāņa iestrāde ar javas kārtu SAKRET BAK vai ekvivalentu - 2 kārtās, I mehāniskās izturības zonā</t>
  </si>
  <si>
    <t>Stiklušķiedras siets SSA-1363-160 160 g/m²  - 2 kārtās, I mehāniskās izturības zonā</t>
  </si>
  <si>
    <t>Armētā slāņa apstrāde ar zemapmetuma grunti SAKRET PG vai ekvivalentu</t>
  </si>
  <si>
    <t>Gatavā tonētā silikona apmetuma SAKRET SIP vai ekvivalenta iestrāde. Maksimālais grauda izmērs 2 mm. Tonis atbilstoši krāsu pasei.</t>
  </si>
  <si>
    <t>Nedegoša akmens vates siltumizolācija plānajām apmetuma sistēmām - λ&lt;=0,036 W/(mK) , b=150 mm</t>
  </si>
  <si>
    <r>
      <t>m</t>
    </r>
    <r>
      <rPr>
        <vertAlign val="superscript"/>
        <sz val="8"/>
        <rFont val="Arial"/>
        <family val="2"/>
        <charset val="186"/>
      </rPr>
      <t>2</t>
    </r>
  </si>
  <si>
    <t>Armējošā slāņa iestrāde ar javas kārtu SAKRET BAK vai ekvivalentu - 2 kārtās, I mehāniskās izturības zonā (apjomā aprēķinātas abas kārtas)</t>
  </si>
  <si>
    <t>Stiklušķiedras siets SSA-1363-160 160 g/m² - 2 kārtās, I mehāniskās izturības zonā (apjomā aprēķinātas abas kārtas)</t>
  </si>
  <si>
    <t>Gatavais tonētais silikona apmetums SAKRET SIP vai ekvivalents. Maksimālais grauda izmērs 2 mm.</t>
  </si>
  <si>
    <t>Gāzbetona bloku BAUROC (Aeroc) Classic vai ekviv. Mūrēšana, t.sk. java. B=150. Esošo loga aili lodžijas iestiklojumam samazināt par 150mm, nodrošinot vietu siltumizolācijas slānim</t>
  </si>
  <si>
    <t>Jaunas lodžijas margas mūrēšana izmantojot gāzbetona blokus BAUROC (Aeroc) Classic vai ekviv.  B=150., t.sk. java, stiegrojuma siets Murfor Compact – A vai ekvivalents.</t>
  </si>
  <si>
    <t>Mūra gruntēšana ar grunti SAKRET UG vai ekvivalentu (grunti šķaidīt ar ūdeni 1:3)</t>
  </si>
  <si>
    <t>Mūra apstrāde iekšpusē ar kaļķa cementa vieglo apmetumu SAKRET MAP-MFF vai ekvivalentu</t>
  </si>
  <si>
    <t>Krāsošana ar iekštelpu krāsu, tonis saskaņojams ar Pasūtītāju</t>
  </si>
  <si>
    <t>Lodžiju margu siltināšana atbilstoši sienu pīrāgam S4</t>
  </si>
  <si>
    <t>Stiklušķiedras siets SSA-1363-160 160 g/m² - 2 kārtās, I mehāniskās izturības zonā</t>
  </si>
  <si>
    <t>Stiklušķiedras siets SSA-1363-160 160 g/m² - 1 kārtā + papildus armējošā sieta iestrāde stūros</t>
  </si>
  <si>
    <t>Loga pielaiduma profila SAKRET EW 06 vai ekvivalenta iestrāde ailes sānos un augšējā daļā</t>
  </si>
  <si>
    <t>Stūra profila ar lāseni SAKRET ED C(01)  vai ekvivalenta iestrāde loga augšējā daļā</t>
  </si>
  <si>
    <t>Stūra profila SAKRET EC  vai ekvivalenta iestrāde loga sānos</t>
  </si>
  <si>
    <t>Cikota skārda ar PURAL pārklājumu nosegjosla lodžijas iekšpusē logam augšā un sānos</t>
  </si>
  <si>
    <t>Iekšējā PVC palodze b=100mm</t>
  </si>
  <si>
    <t>Stiegrojuma aizsargslāņa atjaunošana pēc esošās margas demontāžas, daudzumu precizēt uz vietas</t>
  </si>
  <si>
    <t>Nesiltinātas ārsienas apdare atbilstoši sienu pīrāgam S5</t>
  </si>
  <si>
    <t>Pielaiduma profila SAKRET EW 06 vai ekvivalenta iestrāde ailes sānos un augšējā daļā</t>
  </si>
  <si>
    <t>Stūra profila ar lāseni SAKRET ED C(01)  vai ekvivalenta iestrāde durvju augšējā daļā</t>
  </si>
  <si>
    <t>Stūra profila SAKRET EC vai ekvivalenta iestrāde durvju sānos</t>
  </si>
  <si>
    <t>Profilu un deformācijas šuvju izveide</t>
  </si>
  <si>
    <t>Esošo kabeļu (fasadē) atvienošana un montēšašana atpakaļ pēc siltināšanas, t.sk. ievietošana gofrās vai penāļos, ja nepieciešams</t>
  </si>
  <si>
    <t>Cokola logu un durvju ailes fasādē aizmūrēšana izmantojot gāzbetona blokus BAUROC (Aeroc) Classic vai ekviv.  B=150., t.sk. java, stiegrojuma siets Murfor Compact – A vai ekvivalents.</t>
  </si>
  <si>
    <t>Ieejas mezglu atjaunošana atbilstoši pīrāgam P4</t>
  </si>
  <si>
    <t>Ieejas jumtiņa griestu gruntēšana ar SAKRET PG vai ekviv. un krāsošana ar iekštelpu krāsu. Krāsa saskaņojama ar Pasūtīāju</t>
  </si>
  <si>
    <t>Ieejas jumtiņu attīrīšana no apauguma un nenostiprinātām daļām, skārda seguma (no augšas)</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</si>
  <si>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charset val="186"/>
      </rPr>
      <t>o</t>
    </r>
    <r>
      <rPr>
        <sz val="8"/>
        <rFont val="Arial"/>
        <family val="2"/>
        <charset val="186"/>
      </rPr>
      <t xml:space="preserve"> . Apjoms uzrādīts abām kārtām.</t>
    </r>
  </si>
  <si>
    <t>Savienojuma vieta izveide ar siltinātu fasādes sienu, t.sk.SAKRET EB PVC VARIO Cokola sistēmas komplekts vai ekviv.; stiprinājumi; ekstrudēta putupolistirola josla b=100mm, h=150mm; papildus izolācijas materiāls un papildus uzkausējamā materiāla slānis stūra izveidei</t>
  </si>
  <si>
    <t>Cinkota skārda ar PURAL pārklajumu jumta karnīzes montāža ieejas lieveņa jumtiņam pa perimetru, b=0,5mm, h~300 mm. Tonis atbilstoši krāsu pasei.</t>
  </si>
  <si>
    <t>Ieejas lieveņa remonts ~ 20% no kopējās platības, t.sk. jauna kājslauķa (cinkota tērauda režģa virsmu un vanniņu 500x1000) uzstādīšana</t>
  </si>
  <si>
    <t>Esošo durvju apstrādāšana ar pretrūsas līdzekli un pārkrāsošana</t>
  </si>
  <si>
    <t>Ekstrudēts putupolistirola b=150, h=300 joslas iestrāde pa perimetru ieejas vētverim</t>
  </si>
  <si>
    <t xml:space="preserve">Papildus hidroizolācijas slāņa iestrāde virs lieveņa horizontālajā daļā un virs armētās daļas h=300mm. </t>
  </si>
  <si>
    <t>Hidroizolējošas lentas CONTEGA Exo vai ekvivalentas iestrāde pa loga perimetru (visiem logiem fasādē un lodžiju stiklojumam)</t>
  </si>
  <si>
    <t>Jaunu trīs stikla pakešu PVC logu bloku uzstādīšana ( U≤1,1 (W/m2 K). Rāmja profilā paredzēt Temix tipa distanceri. Krāsa atbilstoši krāsu pasai, iekšpuse balta. L01 logu bloks (1000x1000), t.sk, furnitūra</t>
  </si>
  <si>
    <t>Jaunu trīs stikla pakešu PVC logu bloku uzstādīšana ( U≤1,1 (W/m2 K). Rāmja profilā paredzēt Temix tipa distanceri. Krāsa atbilstoši krāsu pasai, iekšpuse balta. L02 logu bloks (1500x1000), t.sk, furnitūra</t>
  </si>
  <si>
    <t>Jaunu trīs stikla pakešu PVC logu bloku uzstādīšana ( U≤1,1 (W/m2 K). Rāmja profilā paredzēt Temix tipa distanceri. Krāsa atbilstoši krāsu pasai, iekšpuse balta. L03 logu bloks (4000x600), t.sk, furnitūra</t>
  </si>
  <si>
    <t>Jaunu trīs stikla pakešu PVC lodžiju stiklojuma bloku uzstādīšana ( U≤1,1 (W/m2 K). Rāmja profilā paredzēt Temix tipa distanceri. Krāsa atbilstoši krāsu pasai, iekšpuse balta. L04 logu bloks (5700x1500), t.sk, furnitūra</t>
  </si>
  <si>
    <t>Jaunu trīs stikla pakešu PVC logu bloku uzstādīšana ( U≤1,1 (W/m2 K). Rāmja profilā paredzēt Temix tipa distanceri. Krāsa atbilstoši krāsu pasai, iekšpuse balta. L05 logu bloks (2130x750; 1400x1200), t.sk, furnitūra</t>
  </si>
  <si>
    <t>Jaunu trīs stikla pakešu PVC logu bloku uzstādīšana ( U≤1,1 (W/m2 K). Rāmja profilā paredzēt Temix tipa distanceri. Krāsa atbilstoši krāsu pasai, iekšpuse balta. L06 logu bloks (2130x750; 1400x1200), t.sk, furnitūra</t>
  </si>
  <si>
    <t>Jaunu trīs stikla pakešu PVC logu bloku uzstādīšana ( U≤1,1 (W/m2 K). Rāmja profilā paredzēt Temix tipa distanceri. Krāsa atbilstoši krāsu pasai, iekšpuse balta. L07 logu bloks (1500x1500), t.sk, furnitūra</t>
  </si>
  <si>
    <t>Jaunu trīs stikla pakešu PVC logu bloku uzstādīšana ( U≤1,1 (W/m2 K). Rāmja profilā paredzēt Temix tipa distanceri. Krāsa atbilstoši krāsu pasai, iekšpuse balta. L08 logu bloks (1500x1500), t.sk, furnitūra</t>
  </si>
  <si>
    <t>Jaunu trīs stikla pakešu PVC logu bloku uzstādīšana ( U≤1,1 (W/m2 K). Rāmja profilā paredzēt Temix tipa distanceri. Krāsa atbilstoši krāsu pasai, iekšpuse balta. L09 logu bloks (1250x1500), t.sk, furnitūra</t>
  </si>
  <si>
    <t>Esošo  un maināmo logu aprīkošana ar ventilācijas iekārtu GECCO 3 vai ekvivalentu t.sk. lodžijas stiklojumam 2 gab. Gaiteņos otrā un ceturtā stāva līmeņos.</t>
  </si>
  <si>
    <t>Iekšējā apdare logiem maināmajiem logiem</t>
  </si>
  <si>
    <t>Difūzijas lentas CONTEGA SL vai ekvivalentas iestrāde pa perimetru t.sk. lodžijas stiklojums</t>
  </si>
  <si>
    <t>Kāpņu telpas logu iekšējās apdare, t.sk. PVC palodze (balta), riģipša plāksnes apšūšanai, špaktele vai ekvivalenta virsmas sagatavošanai, kā arī krāsošana toni saskaņojot ar Pasūtāju.</t>
  </si>
  <si>
    <t>Plastmasas ventilācijas reste R01 ø100mm montāža, t.sk. stiprinājumi un insektu siets. Krāsa atbilstoši krāsu pasei.</t>
  </si>
  <si>
    <t>Siltumizolācijas materiālu stiprināšana ar līmjavu SAKRET BAK vai ekvivalentu. Pēc nepieciešamības pirms tam virsmas gruntēšana.</t>
  </si>
  <si>
    <t>Armējošā slāņa iestrāde ar javas kārtu SAKRET BAK vai ekvivalentu - 1 kārtā</t>
  </si>
  <si>
    <t>Stiklušķiedras siets SSA-1363-160 g/m²  - 1 kārtā</t>
  </si>
  <si>
    <t>Esošā pagraba pārseguma tīrīšana, virmsas sagatavošana, t.sk. lokāli novērst javas pildījuma drupšanu no pagraba un kāpņu telpas griestiem. Izkalt esošo bojāto šuvi, veikt gruntēšanu ar SAKRET TGW vai ekvivalentu un šuvi aizpildīt ar poliuretāna hermētiķi.</t>
  </si>
  <si>
    <t>Siltumizolācijas plākņšņu līmēšana ar līmjavu SAKRET BAK vai ekvivalentu</t>
  </si>
  <si>
    <t>Parapetu atjaunošana pēc siltināšanas dzelzsbetona panelim</t>
  </si>
  <si>
    <t>Cinkots skārds ar PURAL pārklājumu b=0.5mm, platums ~1350mm</t>
  </si>
  <si>
    <t>Skārda nosegdetaļa rūpnieciski krāsota ar PURAL pārklājumu b=0.5mm, platums 365 mm</t>
  </si>
  <si>
    <t>Impregnēta koka brusa 50x50mm, L=250, t.sk. stiprinājumi</t>
  </si>
  <si>
    <t>Bitumena ruļļu materiāls</t>
  </si>
  <si>
    <t>Mitrumizturīgs saplāksnis b=15mm</t>
  </si>
  <si>
    <t>Impregnēta koka brusas 50x50, t.sk. stiprinājumi</t>
  </si>
  <si>
    <t>Impregnēta koka brusas 75x50, t.sk. stiprinājumi</t>
  </si>
  <si>
    <t>Ventilācijas skursteņa atjaunošana</t>
  </si>
  <si>
    <t>Cinkotas skārda joslas 50x2mm montāža pa perimetru esošiem ventilācijas skursteņiem</t>
  </si>
  <si>
    <t>Karsti cinkota skārda stati 30x4 mm piemetināti</t>
  </si>
  <si>
    <t>Karsti cinkota skārda b=1.0 mm ar rūpnieciski krāsotu  PURAL pārklājumu ventilācijas skursteņu jumtiņu montāža</t>
  </si>
  <si>
    <t>Cinkota rabicas sieta (pret putniem) montāža pa perimetru ventilācijas skursteņiem</t>
  </si>
  <si>
    <t>Jumta hidroizolācijas atjaunošana</t>
  </si>
  <si>
    <t>Jauna bitumena ruļmateriāla ieklāšana 10% no kopējās virsmas</t>
  </si>
  <si>
    <t>Jumta attīrīšana no bojātā un atslāņotā betona un augsnes paliekām izmantojot augsta spiediena (800 bāri) ūdens strūklu. 10% no kopējā jumta laukuma</t>
  </si>
  <si>
    <t>Atsegtā stiegrojuma apstrāde ar rūsas pārveidotāju Vincent Rust Off vai ekvivalentu. 10% no jumta kopējā laukuma</t>
  </si>
  <si>
    <t>Jumta pārseguma siltināšana</t>
  </si>
  <si>
    <t>Apakšējais juma siltumizolācijas slānis Paroc Ros 30 vai ekvivalents; λ=0,036W/mK, b=100</t>
  </si>
  <si>
    <t>Apakšējais juma siltumizolācijas slānis Paroc Ros 30 G vai ekvivalents; λ=0,036W/mK, b=120</t>
  </si>
  <si>
    <t>Augšējais jumta siltumizolācijas slānis Paroc Rob 80 vai ekvivalents; λ=0,038W/mK, b=30</t>
  </si>
  <si>
    <r>
      <t>Teleskopiskie jumta izolācijas dībeļi, t.sk. skrūves 3gab/m</t>
    </r>
    <r>
      <rPr>
        <vertAlign val="superscript"/>
        <sz val="8"/>
        <rFont val="Arial"/>
        <family val="2"/>
      </rPr>
      <t>2</t>
    </r>
  </si>
  <si>
    <t>Ruļļveida hidroizolācija TECHNONICOL Technoelast Premium SBS  - apakšklājs</t>
  </si>
  <si>
    <t>Ruļļveida hidroizolācija TECHNONICOL Technoelast EKP K-PS 170/5000  - virsklājs, t.sk. papaildus slāņu veidošana pie ventilācijas skursteņiem, jumta aeratoriem, jumta lūkām, u.c. izbīdījumiem un izbūvēm jumtā</t>
  </si>
  <si>
    <t>Gaisa kanālu veidošana siltumizolācijas slānī</t>
  </si>
  <si>
    <t>Jumta aeratoru uzstādīšana d=110mm</t>
  </si>
  <si>
    <t>Jumta lūkas atjaunošana</t>
  </si>
  <si>
    <t>Jauni metāla pakāpieni (5 gab.) ar uzstādīšanu</t>
  </si>
  <si>
    <t>Individuāli izgatavota hermētiska jumta lūka (900x900mm)</t>
  </si>
  <si>
    <t>Individuāli izgatavota, siltināta bēniņu lūka (900x900mm) EI30, U≤1.6(W/m2*K)</t>
  </si>
  <si>
    <t>Lietus kanalizācija</t>
  </si>
  <si>
    <t>Tīrīšanas lūka d110</t>
  </si>
  <si>
    <t>Atvēruma izkalšana bēniņu siltināšanai, pēc bēniņu siltināšanas darbu beigšanas atvērumuu aiztaisīt ar mitrumizturīgu OSB plāksni, b=15mm, pa virsu uzkausējot bitumena ruļmateriālu.</t>
  </si>
  <si>
    <t>Atkritumu šahtas aiztaisīšana ar mitrumizturīgu OSB plāksni, b=15mm, pa virsu uzkausējot bitumena ruļmateriālu. (pēc bēniņu siltināšanas)</t>
  </si>
  <si>
    <t>Lapu ķērāju uzstādīšana</t>
  </si>
  <si>
    <t>Esošo margu atjaunošana, t.sk. esošās krāsas noņemšana, krāsošana, saskaņojot ar Pasūtītāju. Jauna plastmasas lentera uzstādīšana.</t>
  </si>
  <si>
    <t>Radiators " Lyngson" ar atgaisotāju un korķi.                                          C22-500-1100 vai ekvivalents</t>
  </si>
  <si>
    <t>Presējamās tērauda caurules,Viega vai ekvivalents dn18</t>
  </si>
  <si>
    <t>Presējamās tērauda caurules,Viega vai ekvivalents dn20</t>
  </si>
  <si>
    <t>Presējamās tērauda caurules,Viega vai ekvivalents dn50</t>
  </si>
  <si>
    <t>Siltumizolācija cauruļvadiem pagrabā, PAROC Hvac Section AluCoat T vai ekvivalents. λ50=0,037 W/mK (pie temperatūras 50oC). Biezums, b=50, Dn20</t>
  </si>
  <si>
    <t>Siltumizolācija cauruļvadiem pagrabā, PAROC Hvac Section AluCoat T vai ekvivalents. λ50=0,037 W/mK (pie temperatūras 50oC). Biezums, b=50, Dn50</t>
  </si>
  <si>
    <t>Noslēgvārsti dn50</t>
  </si>
  <si>
    <t>Uztvērējs PDC.E 60 INGESCO, 102007, vai ekvivalents</t>
  </si>
  <si>
    <t>Masts 4m ar tērauda pamatni un 25kg atsvariem PROPSTER, vai ekvivalents</t>
  </si>
  <si>
    <t>Savienojums apaļdzelzs - tērauda lenta, OBO vai ekvivalents</t>
  </si>
  <si>
    <t>Alumīnija ventilācijas reste R01 700x400mm montāža, t.sk. PVC caurule no fasādes līdz virtuvei,stiprinājumi un insektu siets. Krāsa atbilstoši krāsu pasei.</t>
  </si>
  <si>
    <t>16-00000</t>
  </si>
  <si>
    <t>Gaismas iela 4, Stūnīši, Olaines pag., Olaines nov., LV-2127</t>
  </si>
  <si>
    <t>Nedegoša akmens vates siltumizolācija plānajām apmetuma sistēmām - λ&lt;=0,037 W/(mK) , b=150 mm</t>
  </si>
  <si>
    <t>Aizvērējmehānismi</t>
  </si>
  <si>
    <t>Durvju atdure</t>
  </si>
  <si>
    <t>Durvju kods ar čipu, t.sk. pieslēgšana un kābeļi</t>
  </si>
  <si>
    <t xml:space="preserve">D01 metala durvju bloks ar stiklu (2400x1600), t.sk, furnitūra λ&lt;=1,6 W/(mK).  </t>
  </si>
  <si>
    <t xml:space="preserve">D02 metala durvju bloks ar stiklu (2400x1600), t.sk, furnitūra λ&lt;=1,6 W/(mK). </t>
  </si>
  <si>
    <t>D03 metala durvju bloks (2100x1000), t.sk, furnitūra.  slēdzamas</t>
  </si>
  <si>
    <t>Ventilācijas šahtu apsekošana un tīrīšana.</t>
  </si>
  <si>
    <t>Atkritumu šahtas atvērumu aizdarīšana kāpņu telpā</t>
  </si>
  <si>
    <t>Stiegrojuma siets ⌀6mm, 100x100mm</t>
  </si>
  <si>
    <t>Enkuri D12, L=85mm</t>
  </si>
  <si>
    <t>Lenķis 75x50x5mm, L=150mm</t>
  </si>
  <si>
    <t>Ieejas durvju demontāža</t>
  </si>
  <si>
    <t>Nedegoša akmens vates siltumizolācija plānajām apmetuma sistēmām - λ&lt;=0,037 W/(mK) , b=30-50 mm, platums=100mm.</t>
  </si>
  <si>
    <t>Iepirkums Nr.AS OŪS 2023/05_E</t>
  </si>
  <si>
    <t>Tāme sastādīta 2023. gada __. ________</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</si>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</sst>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_(* #,##0.00_);_(* \(#,##0.00\);_(* &quot;-&quot;??_);_(@_)"/>
  </numFmts>
  <fonts count="15"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Calibri"/>
      <family val="2"/>
      <charset val="186"/>
      <scheme val="minor"/>
    </font>
    <font>
      <b/>
      <sz val="8"/>
      <name val="Arial"/>
      <family val="2"/>
    </font>
    <font>
      <sz val="8"/>
      <name val="Arial"/>
      <family val="2"/>
    </font>
    <font>
      <vertAlign val="superscript"/>
      <sz val="8"/>
      <name val="Arial"/>
      <family val="2"/>
    </font>
    <font>
      <sz val="8"/>
      <color theme="1"/>
      <name val="Arial"/>
      <family val="2"/>
    </font>
    <font>
      <vertAlign val="superscript"/>
      <sz val="8"/>
      <name val="Arial"/>
      <family val="2"/>
      <charset val="186"/>
    </font>
    <font>
      <sz val="10"/>
      <name val="Arial"/>
      <family val="2"/>
    </font>
    <font>
      <sz val="7"/>
      <name val="Arial"/>
      <family val="2"/>
      <charset val="186"/>
    </font>
  </fonts>
  <fills count="2">
    <fill>
      <patternFill patternType="none"/>
    </fill>
    <fill>
      <patternFill patternType="gray125"/>
    </fill>
  </fills>
  <borders count="58">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3" fillId="0" borderId="0"/>
    <xf numFmtId="0" fontId="3" fillId="0" borderId="0"/>
  </cellStyleXfs>
  <cellXfs count="282">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4" fontId="1" fillId="0" borderId="7" xfId="0" applyNumberFormat="1" applyFont="1" applyBorder="1" applyAlignment="1">
      <alignment horizontal="center" vertical="center"/>
    </xf>
    <xf numFmtId="0" fontId="2" fillId="0" borderId="5" xfId="0" applyFont="1" applyBorder="1" applyAlignment="1">
      <alignment horizontal="center"/>
    </xf>
    <xf numFmtId="0" fontId="2" fillId="0" borderId="6" xfId="1" applyFont="1" applyBorder="1" applyAlignment="1">
      <alignment wrapText="1"/>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34" xfId="0" applyNumberFormat="1" applyFont="1" applyBorder="1" applyAlignment="1">
      <alignment horizontal="center"/>
    </xf>
    <xf numFmtId="164" fontId="1" fillId="0" borderId="28" xfId="0" applyNumberFormat="1" applyFont="1" applyBorder="1" applyAlignment="1">
      <alignment vertical="top" wrapText="1"/>
    </xf>
    <xf numFmtId="164" fontId="1" fillId="0" borderId="28" xfId="2" applyNumberFormat="1" applyFont="1" applyBorder="1" applyAlignment="1">
      <alignment horizontal="center" vertical="center"/>
    </xf>
    <xf numFmtId="164" fontId="2" fillId="0" borderId="29"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2" fontId="1" fillId="0" borderId="30"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wrapText="1"/>
    </xf>
    <xf numFmtId="164" fontId="1" fillId="0" borderId="28" xfId="0" applyNumberFormat="1" applyFont="1" applyBorder="1" applyAlignment="1">
      <alignment horizontal="center" vertical="center"/>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8" xfId="0" applyFont="1" applyBorder="1" applyAlignment="1">
      <alignment horizontal="center" vertical="center" textRotation="90" wrapText="1"/>
    </xf>
    <xf numFmtId="0" fontId="1" fillId="0" borderId="45" xfId="0" applyFont="1" applyBorder="1" applyAlignment="1">
      <alignment horizontal="center" vertical="center" textRotation="90" wrapText="1"/>
    </xf>
    <xf numFmtId="164" fontId="2" fillId="0" borderId="42" xfId="3" applyNumberFormat="1" applyFont="1" applyBorder="1" applyAlignment="1">
      <alignment horizontal="center" vertical="center"/>
    </xf>
    <xf numFmtId="164" fontId="2" fillId="0" borderId="43" xfId="3" applyNumberFormat="1" applyFont="1" applyBorder="1" applyAlignment="1">
      <alignment horizontal="center" vertical="center"/>
    </xf>
    <xf numFmtId="164" fontId="2" fillId="0" borderId="44" xfId="3" applyNumberFormat="1" applyFont="1" applyBorder="1" applyAlignment="1">
      <alignment horizontal="center" vertical="center"/>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42" xfId="0" applyNumberFormat="1" applyFont="1" applyBorder="1" applyAlignment="1">
      <alignment horizontal="center"/>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1" fillId="0" borderId="25" xfId="0" applyFont="1" applyBorder="1" applyAlignment="1">
      <alignment horizontal="center" vertical="center" textRotation="90" wrapText="1"/>
    </xf>
    <xf numFmtId="164" fontId="1" fillId="0" borderId="20" xfId="0" applyNumberFormat="1" applyFont="1" applyBorder="1" applyAlignment="1">
      <alignment vertical="top" wrapText="1"/>
    </xf>
    <xf numFmtId="164" fontId="1" fillId="0" borderId="2" xfId="2" applyNumberFormat="1" applyFont="1" applyBorder="1" applyAlignment="1">
      <alignment horizontal="center" vertical="center"/>
    </xf>
    <xf numFmtId="164" fontId="1" fillId="0" borderId="20" xfId="2" applyNumberFormat="1" applyFont="1" applyBorder="1" applyAlignment="1">
      <alignment horizontal="center" vertical="center"/>
    </xf>
    <xf numFmtId="164" fontId="2" fillId="0" borderId="21"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1" fillId="0" borderId="7"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164" fontId="1" fillId="0" borderId="7"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1" fillId="0" borderId="14" xfId="0" applyNumberFormat="1" applyFont="1" applyBorder="1" applyAlignment="1">
      <alignment horizontal="center" vertical="center"/>
    </xf>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2" fillId="0" borderId="3" xfId="2" applyNumberFormat="1" applyFont="1" applyBorder="1" applyAlignment="1">
      <alignment horizontal="center" vertical="center"/>
    </xf>
    <xf numFmtId="164" fontId="2" fillId="0" borderId="6" xfId="2" applyNumberFormat="1"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164" fontId="1" fillId="0" borderId="46" xfId="0" applyNumberFormat="1" applyFont="1" applyBorder="1" applyAlignment="1">
      <alignment horizontal="center" vertical="center" wrapText="1"/>
    </xf>
    <xf numFmtId="164" fontId="1" fillId="0" borderId="47" xfId="0" applyNumberFormat="1" applyFont="1" applyBorder="1" applyAlignment="1">
      <alignment horizontal="center" vertical="center" wrapText="1"/>
    </xf>
    <xf numFmtId="164" fontId="1" fillId="0" borderId="50" xfId="0" applyNumberFormat="1" applyFont="1" applyBorder="1" applyAlignment="1">
      <alignment horizontal="center" vertical="center"/>
    </xf>
    <xf numFmtId="0" fontId="5" fillId="0" borderId="0" xfId="0" applyFont="1"/>
    <xf numFmtId="164" fontId="1" fillId="0" borderId="19" xfId="0" applyNumberFormat="1" applyFont="1" applyBorder="1" applyAlignment="1">
      <alignment horizontal="center" vertical="center"/>
    </xf>
    <xf numFmtId="164" fontId="1" fillId="0" borderId="49" xfId="0" applyNumberFormat="1" applyFont="1" applyBorder="1" applyAlignment="1">
      <alignment horizontal="center" vertical="center"/>
    </xf>
    <xf numFmtId="164" fontId="2" fillId="0" borderId="51" xfId="0" applyNumberFormat="1" applyFont="1" applyBorder="1" applyAlignment="1">
      <alignment horizontal="center"/>
    </xf>
    <xf numFmtId="164" fontId="1" fillId="0" borderId="7" xfId="0" quotePrefix="1" applyNumberFormat="1" applyFont="1" applyBorder="1" applyAlignment="1">
      <alignment horizontal="center"/>
    </xf>
    <xf numFmtId="164" fontId="1" fillId="0" borderId="7"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0" xfId="0" applyFont="1" applyAlignment="1">
      <alignment vertical="justify"/>
    </xf>
    <xf numFmtId="164" fontId="1" fillId="0" borderId="28" xfId="0" applyNumberFormat="1" applyFont="1" applyBorder="1" applyAlignment="1">
      <alignment horizontal="center" wrapText="1"/>
    </xf>
    <xf numFmtId="164" fontId="8" fillId="0" borderId="20" xfId="0" applyNumberFormat="1" applyFont="1" applyBorder="1" applyAlignment="1">
      <alignment vertical="top" wrapText="1"/>
    </xf>
    <xf numFmtId="0" fontId="9" fillId="0" borderId="28" xfId="0" applyFont="1" applyBorder="1" applyAlignment="1">
      <alignment horizontal="center" vertical="center"/>
    </xf>
    <xf numFmtId="4" fontId="9" fillId="0" borderId="29" xfId="0" applyNumberFormat="1" applyFont="1" applyBorder="1" applyAlignment="1">
      <alignment horizontal="center" vertical="center"/>
    </xf>
    <xf numFmtId="4" fontId="9" fillId="0" borderId="28" xfId="0" applyNumberFormat="1" applyFont="1" applyBorder="1" applyAlignment="1">
      <alignment horizontal="center" vertical="center"/>
    </xf>
    <xf numFmtId="0" fontId="9" fillId="0" borderId="28" xfId="0" applyFont="1" applyBorder="1" applyAlignment="1">
      <alignment horizontal="left" vertical="center" wrapText="1"/>
    </xf>
    <xf numFmtId="164" fontId="9" fillId="0" borderId="29" xfId="0" applyNumberFormat="1" applyFont="1" applyBorder="1" applyAlignment="1">
      <alignment horizontal="center" vertical="center" wrapText="1"/>
    </xf>
    <xf numFmtId="164" fontId="1" fillId="0" borderId="52" xfId="2" applyNumberFormat="1" applyFont="1" applyBorder="1" applyAlignment="1">
      <alignment horizontal="center" vertical="center"/>
    </xf>
    <xf numFmtId="4" fontId="9" fillId="0" borderId="5" xfId="0" applyNumberFormat="1" applyFont="1" applyBorder="1" applyAlignment="1">
      <alignment horizontal="center" vertical="center"/>
    </xf>
    <xf numFmtId="0" fontId="1" fillId="0" borderId="26" xfId="0" applyFont="1" applyBorder="1" applyAlignment="1">
      <alignment vertical="center" wrapText="1"/>
    </xf>
    <xf numFmtId="0" fontId="1" fillId="0" borderId="28" xfId="0" applyFont="1" applyBorder="1" applyAlignment="1">
      <alignment horizontal="center" vertical="center"/>
    </xf>
    <xf numFmtId="1" fontId="1" fillId="0" borderId="27" xfId="5" applyNumberFormat="1" applyFont="1" applyBorder="1" applyAlignment="1">
      <alignment horizontal="center" vertical="center"/>
    </xf>
    <xf numFmtId="0" fontId="1" fillId="0" borderId="26" xfId="0" applyFont="1" applyBorder="1" applyAlignment="1">
      <alignment horizontal="left" vertical="center" wrapText="1"/>
    </xf>
    <xf numFmtId="4" fontId="1" fillId="0" borderId="28" xfId="0" applyNumberFormat="1" applyFont="1" applyBorder="1" applyAlignment="1">
      <alignment horizontal="center" vertical="center"/>
    </xf>
    <xf numFmtId="4" fontId="1" fillId="0" borderId="5" xfId="0" applyNumberFormat="1" applyFont="1" applyBorder="1" applyAlignment="1">
      <alignment horizontal="center" vertical="center"/>
    </xf>
    <xf numFmtId="164" fontId="2" fillId="0" borderId="28" xfId="0" applyNumberFormat="1" applyFont="1" applyBorder="1" applyAlignment="1">
      <alignment vertical="top" wrapText="1"/>
    </xf>
    <xf numFmtId="1" fontId="1" fillId="0" borderId="29" xfId="5" applyNumberFormat="1" applyFont="1" applyBorder="1" applyAlignment="1">
      <alignment horizontal="center" vertical="center"/>
    </xf>
    <xf numFmtId="165" fontId="1" fillId="0" borderId="53" xfId="0" applyNumberFormat="1" applyFont="1" applyBorder="1" applyAlignment="1">
      <alignment horizontal="center" vertical="center" wrapText="1"/>
    </xf>
    <xf numFmtId="0" fontId="1" fillId="0" borderId="52" xfId="0" applyFont="1" applyBorder="1" applyAlignment="1">
      <alignment horizontal="center" vertical="center"/>
    </xf>
    <xf numFmtId="2" fontId="1" fillId="0" borderId="29" xfId="5" applyNumberFormat="1" applyFont="1" applyBorder="1" applyAlignment="1">
      <alignment horizontal="center" vertical="center"/>
    </xf>
    <xf numFmtId="0" fontId="1" fillId="0" borderId="28" xfId="0" quotePrefix="1" applyFont="1" applyBorder="1" applyAlignment="1">
      <alignment horizontal="left" vertical="center" wrapText="1"/>
    </xf>
    <xf numFmtId="164" fontId="2" fillId="0" borderId="20" xfId="0" applyNumberFormat="1" applyFont="1" applyBorder="1" applyAlignment="1">
      <alignment vertical="top" wrapText="1"/>
    </xf>
    <xf numFmtId="164" fontId="9" fillId="0" borderId="28" xfId="0" applyNumberFormat="1" applyFont="1" applyBorder="1" applyAlignment="1">
      <alignment horizontal="center" vertical="center" wrapText="1"/>
    </xf>
    <xf numFmtId="164" fontId="9" fillId="0" borderId="53" xfId="0" applyNumberFormat="1" applyFont="1" applyBorder="1" applyAlignment="1">
      <alignment horizontal="center" vertical="center" wrapText="1"/>
    </xf>
    <xf numFmtId="164" fontId="9" fillId="0" borderId="28" xfId="0" applyNumberFormat="1" applyFont="1" applyBorder="1" applyAlignment="1">
      <alignment vertical="top" wrapText="1"/>
    </xf>
    <xf numFmtId="0" fontId="11" fillId="0" borderId="28" xfId="0" applyFont="1" applyBorder="1" applyAlignment="1">
      <alignment horizontal="left" vertical="center" wrapText="1"/>
    </xf>
    <xf numFmtId="0" fontId="11" fillId="0" borderId="28" xfId="0" applyFont="1" applyBorder="1" applyAlignment="1">
      <alignment horizontal="center" vertical="center"/>
    </xf>
    <xf numFmtId="4" fontId="11" fillId="0" borderId="29" xfId="0" applyNumberFormat="1" applyFont="1" applyBorder="1" applyAlignment="1">
      <alignment horizontal="center" vertical="center"/>
    </xf>
    <xf numFmtId="4" fontId="9" fillId="0" borderId="6" xfId="0" applyNumberFormat="1" applyFont="1" applyBorder="1" applyAlignment="1">
      <alignment horizontal="center" vertical="center"/>
    </xf>
    <xf numFmtId="164" fontId="1" fillId="0" borderId="56" xfId="2" applyNumberFormat="1"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left" vertical="center" wrapText="1"/>
    </xf>
    <xf numFmtId="164" fontId="1" fillId="0" borderId="49" xfId="2" applyNumberFormat="1" applyFont="1" applyBorder="1" applyAlignment="1">
      <alignment horizontal="center" vertical="center"/>
    </xf>
    <xf numFmtId="0" fontId="13" fillId="0" borderId="28" xfId="0" applyFont="1" applyBorder="1" applyAlignment="1">
      <alignment horizontal="center" vertical="center"/>
    </xf>
    <xf numFmtId="0" fontId="3" fillId="0" borderId="28" xfId="0" applyFont="1" applyBorder="1" applyAlignment="1">
      <alignment horizontal="left" vertical="center" wrapText="1"/>
    </xf>
    <xf numFmtId="0" fontId="3" fillId="0" borderId="28" xfId="0" applyFont="1" applyBorder="1" applyAlignment="1">
      <alignment horizontal="center" vertical="center"/>
    </xf>
    <xf numFmtId="0" fontId="1" fillId="0" borderId="6" xfId="1" applyFont="1" applyBorder="1" applyAlignment="1">
      <alignment wrapText="1"/>
    </xf>
    <xf numFmtId="0" fontId="1" fillId="0" borderId="5" xfId="0" applyFont="1" applyBorder="1" applyAlignment="1">
      <alignment horizontal="center"/>
    </xf>
    <xf numFmtId="0" fontId="1" fillId="0" borderId="5" xfId="0" applyFont="1" applyBorder="1" applyAlignment="1">
      <alignment horizontal="center" vertical="center"/>
    </xf>
    <xf numFmtId="4" fontId="9" fillId="0" borderId="2" xfId="0" applyNumberFormat="1" applyFont="1" applyBorder="1" applyAlignment="1">
      <alignment horizontal="center" vertical="center"/>
    </xf>
    <xf numFmtId="4" fontId="9" fillId="0" borderId="20" xfId="0" applyNumberFormat="1" applyFont="1" applyBorder="1" applyAlignment="1">
      <alignment horizontal="center" vertical="center"/>
    </xf>
    <xf numFmtId="0" fontId="8" fillId="0" borderId="28" xfId="0" applyFont="1" applyBorder="1" applyAlignment="1">
      <alignment horizontal="left" vertical="center" wrapText="1"/>
    </xf>
    <xf numFmtId="3" fontId="9" fillId="0" borderId="29" xfId="0" applyNumberFormat="1" applyFont="1" applyBorder="1" applyAlignment="1">
      <alignment horizontal="center" vertical="center"/>
    </xf>
    <xf numFmtId="0" fontId="2" fillId="0" borderId="28" xfId="0" applyFont="1" applyBorder="1" applyAlignment="1">
      <alignment horizontal="left" vertical="center" wrapText="1"/>
    </xf>
    <xf numFmtId="164" fontId="1" fillId="0" borderId="53" xfId="0" applyNumberFormat="1" applyFont="1" applyBorder="1" applyAlignment="1">
      <alignment horizontal="center" vertical="center" wrapText="1"/>
    </xf>
    <xf numFmtId="43" fontId="1" fillId="0" borderId="54" xfId="4" applyFont="1" applyFill="1" applyBorder="1" applyAlignment="1">
      <alignment horizontal="center" vertical="center" wrapText="1"/>
    </xf>
    <xf numFmtId="4" fontId="1" fillId="0" borderId="49" xfId="0" applyNumberFormat="1" applyFont="1" applyBorder="1" applyAlignment="1">
      <alignment horizontal="center" vertical="center"/>
    </xf>
    <xf numFmtId="169" fontId="1" fillId="0" borderId="55"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41"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4" fontId="9" fillId="0" borderId="49" xfId="0" applyNumberFormat="1" applyFont="1" applyBorder="1" applyAlignment="1">
      <alignment horizontal="center" vertical="center"/>
    </xf>
    <xf numFmtId="4" fontId="14" fillId="0" borderId="5" xfId="0" applyNumberFormat="1" applyFont="1" applyBorder="1" applyAlignment="1">
      <alignment horizontal="center" vertical="center"/>
    </xf>
    <xf numFmtId="4" fontId="14" fillId="0" borderId="28"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57" xfId="0" applyNumberFormat="1" applyFont="1" applyBorder="1" applyAlignment="1">
      <alignment horizontal="center" vertical="center" wrapText="1"/>
    </xf>
    <xf numFmtId="164" fontId="8" fillId="0" borderId="28" xfId="0" applyNumberFormat="1" applyFont="1" applyBorder="1" applyAlignment="1">
      <alignment vertical="top" wrapText="1"/>
    </xf>
    <xf numFmtId="164" fontId="9" fillId="0" borderId="56" xfId="2" applyNumberFormat="1" applyFont="1" applyBorder="1" applyAlignment="1">
      <alignment horizontal="center" vertical="center"/>
    </xf>
    <xf numFmtId="164" fontId="9" fillId="0" borderId="28" xfId="2" applyNumberFormat="1" applyFont="1" applyBorder="1" applyAlignment="1">
      <alignment horizontal="center" vertical="center"/>
    </xf>
    <xf numFmtId="164" fontId="8" fillId="0" borderId="29" xfId="2" applyNumberFormat="1" applyFont="1" applyBorder="1" applyAlignment="1">
      <alignment horizontal="center" vertical="center"/>
    </xf>
    <xf numFmtId="1" fontId="13" fillId="0" borderId="28" xfId="0" applyNumberFormat="1" applyFont="1" applyBorder="1" applyAlignment="1">
      <alignment horizontal="center" vertical="center"/>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1" fillId="0" borderId="40" xfId="0" applyFont="1" applyBorder="1" applyAlignment="1">
      <alignment horizontal="center"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center"/>
    </xf>
    <xf numFmtId="164" fontId="2" fillId="0" borderId="40" xfId="0" applyNumberFormat="1" applyFont="1" applyBorder="1" applyAlignment="1">
      <alignment horizontal="center"/>
    </xf>
    <xf numFmtId="164" fontId="2" fillId="0" borderId="38" xfId="0" applyNumberFormat="1" applyFont="1" applyBorder="1" applyAlignment="1">
      <alignment horizontal="center" wrapText="1"/>
    </xf>
    <xf numFmtId="164" fontId="2" fillId="0" borderId="40" xfId="0" applyNumberFormat="1" applyFont="1" applyBorder="1" applyAlignment="1">
      <alignment horizontal="center"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horizontal="left" wrapText="1"/>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7"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0" fontId="2" fillId="0" borderId="0" xfId="0" applyFont="1" applyAlignment="1">
      <alignment horizontal="center"/>
    </xf>
    <xf numFmtId="0" fontId="1" fillId="0" borderId="15" xfId="0" applyFont="1" applyBorder="1" applyAlignment="1">
      <alignment horizontal="center" vertical="top"/>
    </xf>
    <xf numFmtId="0" fontId="2" fillId="0" borderId="0" xfId="0" applyFont="1" applyAlignment="1">
      <alignment horizontal="right" vertical="justify"/>
    </xf>
    <xf numFmtId="164" fontId="2" fillId="0" borderId="38" xfId="0" applyNumberFormat="1" applyFont="1" applyBorder="1" applyAlignment="1">
      <alignment horizontal="left"/>
    </xf>
    <xf numFmtId="0" fontId="1" fillId="0" borderId="0" xfId="0" applyFont="1" applyAlignment="1">
      <alignment horizontal="center" vertical="justify"/>
    </xf>
    <xf numFmtId="164" fontId="2" fillId="0" borderId="40" xfId="0" applyNumberFormat="1" applyFont="1" applyBorder="1" applyAlignment="1">
      <alignment horizontal="left"/>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165" fontId="1" fillId="0" borderId="1" xfId="0" applyNumberFormat="1" applyFont="1" applyBorder="1" applyAlignment="1">
      <alignment wrapText="1"/>
    </xf>
    <xf numFmtId="0" fontId="2" fillId="0" borderId="3" xfId="0" applyFont="1" applyBorder="1" applyAlignment="1">
      <alignment horizontal="right"/>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4"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4" fontId="1"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cellXfs>
  <cellStyles count="7">
    <cellStyle name="Komats" xfId="4" builtinId="3"/>
    <cellStyle name="Normal 13" xfId="6" xr:uid="{4D9E84FC-9AE9-4DFF-98A2-37470F2EA4FB}"/>
    <cellStyle name="Normal 2" xfId="2" xr:uid="{7728D04F-492C-44E8-B42B-2D52765FDA4E}"/>
    <cellStyle name="Normal_TameTuristu5-2011-08-06" xfId="5" xr:uid="{F200CF91-2ABB-4FAC-91F2-84789C8F487C}"/>
    <cellStyle name="Parasts" xfId="0" builtinId="0"/>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748">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133350</xdr:colOff>
      <xdr:row>32</xdr:row>
      <xdr:rowOff>364434</xdr:rowOff>
    </xdr:from>
    <xdr:to>
      <xdr:col>4</xdr:col>
      <xdr:colOff>142875</xdr:colOff>
      <xdr:row>32</xdr:row>
      <xdr:rowOff>364434</xdr:rowOff>
    </xdr:to>
    <xdr:sp macro="" textlink="">
      <xdr:nvSpPr>
        <xdr:cNvPr id="2" name="Freeform 6">
          <a:extLst>
            <a:ext uri="{FF2B5EF4-FFF2-40B4-BE49-F238E27FC236}">
              <a16:creationId xmlns:a16="http://schemas.microsoft.com/office/drawing/2014/main" id="{002AC14F-7003-49C5-A782-3FD0C7E6DC5E}"/>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32</xdr:row>
      <xdr:rowOff>364434</xdr:rowOff>
    </xdr:from>
    <xdr:to>
      <xdr:col>4</xdr:col>
      <xdr:colOff>142875</xdr:colOff>
      <xdr:row>32</xdr:row>
      <xdr:rowOff>364434</xdr:rowOff>
    </xdr:to>
    <xdr:sp macro="" textlink="">
      <xdr:nvSpPr>
        <xdr:cNvPr id="3" name="Freeform 284">
          <a:extLst>
            <a:ext uri="{FF2B5EF4-FFF2-40B4-BE49-F238E27FC236}">
              <a16:creationId xmlns:a16="http://schemas.microsoft.com/office/drawing/2014/main" id="{814B56D2-2407-4FAF-9A8C-6AD209530465}"/>
            </a:ext>
          </a:extLst>
        </xdr:cNvPr>
        <xdr:cNvSpPr>
          <a:spLocks/>
        </xdr:cNvSpPr>
      </xdr:nvSpPr>
      <xdr:spPr bwMode="auto">
        <a:xfrm>
          <a:off x="3743325" y="945128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5"/>
  <sheetViews>
    <sheetView workbookViewId="0">
      <selection activeCell="A35" sqref="A35"/>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94" t="s">
        <v>1</v>
      </c>
      <c r="C4" s="194"/>
    </row>
    <row r="5" spans="1:3" x14ac:dyDescent="0.2">
      <c r="A5" s="2"/>
      <c r="B5" s="2"/>
      <c r="C5" s="2"/>
    </row>
    <row r="6" spans="1:3" x14ac:dyDescent="0.2">
      <c r="C6" s="4" t="s">
        <v>2</v>
      </c>
    </row>
    <row r="8" spans="1:3" x14ac:dyDescent="0.2">
      <c r="B8" s="195" t="s">
        <v>3</v>
      </c>
      <c r="C8" s="195"/>
    </row>
    <row r="11" spans="1:3" x14ac:dyDescent="0.2">
      <c r="B11" s="2" t="s">
        <v>4</v>
      </c>
    </row>
    <row r="12" spans="1:3" x14ac:dyDescent="0.2">
      <c r="B12" s="68" t="s">
        <v>64</v>
      </c>
    </row>
    <row r="13" spans="1:3" x14ac:dyDescent="0.2">
      <c r="A13" s="4" t="s">
        <v>5</v>
      </c>
      <c r="B13" s="199" t="s">
        <v>223</v>
      </c>
      <c r="C13" s="199"/>
    </row>
    <row r="14" spans="1:3" x14ac:dyDescent="0.2">
      <c r="A14" s="4" t="s">
        <v>6</v>
      </c>
      <c r="B14" s="200" t="s">
        <v>224</v>
      </c>
      <c r="C14" s="200"/>
    </row>
    <row r="15" spans="1:3" x14ac:dyDescent="0.2">
      <c r="A15" s="4" t="s">
        <v>7</v>
      </c>
      <c r="B15" s="200" t="s">
        <v>377</v>
      </c>
      <c r="C15" s="200"/>
    </row>
    <row r="16" spans="1:3" x14ac:dyDescent="0.2">
      <c r="A16" s="4" t="s">
        <v>8</v>
      </c>
      <c r="B16" s="201" t="s">
        <v>392</v>
      </c>
      <c r="C16" s="201"/>
    </row>
    <row r="17" spans="1:3" ht="12" thickBot="1" x14ac:dyDescent="0.25"/>
    <row r="18" spans="1:3" x14ac:dyDescent="0.2">
      <c r="A18" s="5" t="s">
        <v>9</v>
      </c>
      <c r="B18" s="6" t="s">
        <v>10</v>
      </c>
      <c r="C18" s="7" t="s">
        <v>11</v>
      </c>
    </row>
    <row r="19" spans="1:3" x14ac:dyDescent="0.2">
      <c r="A19" s="64">
        <v>1</v>
      </c>
      <c r="B19" s="9" t="s">
        <v>225</v>
      </c>
      <c r="C19" s="10" t="e">
        <f>'Kops a+c+n'!E53</f>
        <v>#VALUE!</v>
      </c>
    </row>
    <row r="20" spans="1:3" x14ac:dyDescent="0.2">
      <c r="A20" s="167"/>
      <c r="B20" s="166"/>
      <c r="C20" s="13"/>
    </row>
    <row r="21" spans="1:3" x14ac:dyDescent="0.2">
      <c r="A21" s="168"/>
      <c r="B21" s="9"/>
      <c r="C21" s="13"/>
    </row>
    <row r="22" spans="1:3" x14ac:dyDescent="0.2">
      <c r="A22" s="8"/>
      <c r="B22" s="9"/>
      <c r="C22" s="13"/>
    </row>
    <row r="23" spans="1:3" x14ac:dyDescent="0.2">
      <c r="A23" s="8"/>
      <c r="B23" s="9"/>
      <c r="C23" s="13"/>
    </row>
    <row r="24" spans="1:3" ht="12" thickBot="1" x14ac:dyDescent="0.25">
      <c r="A24" s="53"/>
      <c r="B24" s="54"/>
      <c r="C24" s="55"/>
    </row>
    <row r="25" spans="1:3" ht="12" thickBot="1" x14ac:dyDescent="0.25">
      <c r="A25" s="14"/>
      <c r="B25" s="15" t="s">
        <v>12</v>
      </c>
      <c r="C25" s="16" t="e">
        <f>SUM(C19:C24)</f>
        <v>#VALUE!</v>
      </c>
    </row>
    <row r="26" spans="1:3" ht="12" thickBot="1" x14ac:dyDescent="0.25">
      <c r="B26" s="17"/>
      <c r="C26" s="18"/>
    </row>
    <row r="27" spans="1:3" ht="12" thickBot="1" x14ac:dyDescent="0.25">
      <c r="A27" s="196" t="s">
        <v>13</v>
      </c>
      <c r="B27" s="197"/>
      <c r="C27" s="19" t="e">
        <f>ROUND(C25*21%,2)</f>
        <v>#VALUE!</v>
      </c>
    </row>
    <row r="30" spans="1:3" x14ac:dyDescent="0.2">
      <c r="A30" s="1" t="s">
        <v>14</v>
      </c>
      <c r="B30" s="198"/>
      <c r="C30" s="198"/>
    </row>
    <row r="31" spans="1:3" x14ac:dyDescent="0.2">
      <c r="B31" s="193" t="s">
        <v>15</v>
      </c>
      <c r="C31" s="193"/>
    </row>
    <row r="33" spans="1:3" x14ac:dyDescent="0.2">
      <c r="A33" s="1" t="s">
        <v>16</v>
      </c>
      <c r="B33" s="94"/>
      <c r="C33" s="20"/>
    </row>
    <row r="34" spans="1:3" x14ac:dyDescent="0.2">
      <c r="A34" s="20"/>
      <c r="B34" s="20"/>
      <c r="C34" s="20"/>
    </row>
    <row r="35" spans="1:3" x14ac:dyDescent="0.2">
      <c r="A35" s="1" t="s">
        <v>393</v>
      </c>
    </row>
  </sheetData>
  <mergeCells count="9">
    <mergeCell ref="B31:C31"/>
    <mergeCell ref="B4:C4"/>
    <mergeCell ref="B8:C8"/>
    <mergeCell ref="A27:B27"/>
    <mergeCell ref="B30:C30"/>
    <mergeCell ref="B13:C13"/>
    <mergeCell ref="B14:C14"/>
    <mergeCell ref="B15:C15"/>
    <mergeCell ref="B16:C16"/>
  </mergeCells>
  <conditionalFormatting sqref="B13:B16">
    <cfRule type="cellIs" dxfId="747" priority="6" operator="equal">
      <formula>0</formula>
    </cfRule>
  </conditionalFormatting>
  <conditionalFormatting sqref="A19:B19">
    <cfRule type="cellIs" dxfId="746" priority="5" operator="equal">
      <formula>0</formula>
    </cfRule>
  </conditionalFormatting>
  <conditionalFormatting sqref="C19 C25 C27">
    <cfRule type="cellIs" dxfId="745" priority="4" operator="equal">
      <formula>0</formula>
    </cfRule>
  </conditionalFormatting>
  <conditionalFormatting sqref="B30:C30">
    <cfRule type="cellIs" dxfId="744" priority="3" operator="equal">
      <formula>0</formula>
    </cfRule>
  </conditionalFormatting>
  <conditionalFormatting sqref="B33">
    <cfRule type="cellIs" dxfId="743" priority="2" operator="equal">
      <formula>0</formula>
    </cfRule>
  </conditionalFormatting>
  <conditionalFormatting sqref="A35">
    <cfRule type="cellIs" dxfId="742" priority="1" operator="equal">
      <formula>"Tāme sastādīta 20__. gada __. _________"</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election activeCell="F16" sqref="F16"/>
    </sheetView>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194" t="s">
        <v>1</v>
      </c>
      <c r="C4" s="194"/>
    </row>
    <row r="5" spans="1:3" x14ac:dyDescent="0.2">
      <c r="A5" s="2"/>
      <c r="B5" s="2"/>
      <c r="C5" s="2"/>
    </row>
    <row r="6" spans="1:3" x14ac:dyDescent="0.2">
      <c r="C6" s="4" t="s">
        <v>2</v>
      </c>
    </row>
    <row r="8" spans="1:3" x14ac:dyDescent="0.2">
      <c r="B8" s="195" t="s">
        <v>3</v>
      </c>
      <c r="C8" s="195"/>
    </row>
    <row r="11" spans="1:3" x14ac:dyDescent="0.2">
      <c r="B11" s="2" t="s">
        <v>4</v>
      </c>
    </row>
    <row r="12" spans="1:3" x14ac:dyDescent="0.2">
      <c r="B12" s="68" t="s">
        <v>17</v>
      </c>
    </row>
    <row r="13" spans="1:3" x14ac:dyDescent="0.2">
      <c r="A13" s="4" t="s">
        <v>5</v>
      </c>
      <c r="B13" s="203" t="str">
        <f>'Kopt a+c+n'!B13</f>
        <v>Daudzdzīvokļu dzīvojamā ēka</v>
      </c>
      <c r="C13" s="203"/>
    </row>
    <row r="14" spans="1:3" x14ac:dyDescent="0.2">
      <c r="A14" s="4" t="s">
        <v>6</v>
      </c>
      <c r="B14" s="204" t="str">
        <f>'Kopt a+c+n'!B14</f>
        <v>Daudzdzīvokļu dzīvojamās ēkas energoefektivitātes paaugstināšana</v>
      </c>
      <c r="C14" s="204"/>
    </row>
    <row r="15" spans="1:3" x14ac:dyDescent="0.2">
      <c r="A15" s="4" t="s">
        <v>7</v>
      </c>
      <c r="B15" s="204" t="str">
        <f>'Kopt a+c+n'!B15</f>
        <v>Gaismas iela 4, Stūnīši, Olaines pag., Olaines nov., LV-2127</v>
      </c>
      <c r="C15" s="204"/>
    </row>
    <row r="16" spans="1:3" x14ac:dyDescent="0.2">
      <c r="A16" s="4" t="s">
        <v>8</v>
      </c>
      <c r="B16" s="204" t="str">
        <f>'Kopt a+c+n'!B16</f>
        <v>Iepirkums Nr.AS OŪS 2023/05_E</v>
      </c>
      <c r="C16" s="204"/>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a'!E30</f>
        <v>#VALUE!</v>
      </c>
    </row>
    <row r="20" spans="1:3" x14ac:dyDescent="0.2">
      <c r="A20" s="11"/>
      <c r="B20" s="12"/>
      <c r="C20" s="96"/>
    </row>
    <row r="21" spans="1:3" x14ac:dyDescent="0.2">
      <c r="A21" s="8"/>
      <c r="B21" s="9"/>
      <c r="C21" s="96"/>
    </row>
    <row r="22" spans="1:3" x14ac:dyDescent="0.2">
      <c r="A22" s="8"/>
      <c r="B22" s="9"/>
      <c r="C22" s="96"/>
    </row>
    <row r="23" spans="1:3" x14ac:dyDescent="0.2">
      <c r="A23" s="8"/>
      <c r="B23" s="9"/>
      <c r="C23" s="96"/>
    </row>
    <row r="24" spans="1:3" x14ac:dyDescent="0.2">
      <c r="A24" s="8"/>
      <c r="B24" s="9"/>
      <c r="C24" s="96"/>
    </row>
    <row r="25" spans="1:3" ht="12" thickBot="1" x14ac:dyDescent="0.25">
      <c r="A25" s="53"/>
      <c r="B25" s="54"/>
      <c r="C25" s="97"/>
    </row>
    <row r="26" spans="1:3" ht="12" thickBot="1" x14ac:dyDescent="0.25">
      <c r="A26" s="14"/>
      <c r="B26" s="15" t="s">
        <v>12</v>
      </c>
      <c r="C26" s="102" t="e">
        <f>SUM(C19:C25)</f>
        <v>#VALUE!</v>
      </c>
    </row>
    <row r="27" spans="1:3" ht="12" thickBot="1" x14ac:dyDescent="0.25">
      <c r="B27" s="17"/>
      <c r="C27" s="98"/>
    </row>
    <row r="28" spans="1:3" ht="12" thickBot="1" x14ac:dyDescent="0.25">
      <c r="A28" s="196" t="s">
        <v>13</v>
      </c>
      <c r="B28" s="197"/>
      <c r="C28" s="103" t="e">
        <f>ROUND(C26*21%,2)</f>
        <v>#VALUE!</v>
      </c>
    </row>
    <row r="31" spans="1:3" x14ac:dyDescent="0.2">
      <c r="A31" s="1" t="s">
        <v>14</v>
      </c>
      <c r="B31" s="202">
        <f>'Kopt a+c+n'!B30:C30</f>
        <v>0</v>
      </c>
      <c r="C31" s="202"/>
    </row>
    <row r="32" spans="1:3" x14ac:dyDescent="0.2">
      <c r="B32" s="193" t="s">
        <v>15</v>
      </c>
      <c r="C32" s="193"/>
    </row>
    <row r="34" spans="1:3" x14ac:dyDescent="0.2">
      <c r="A34" s="1" t="s">
        <v>16</v>
      </c>
      <c r="B34" s="95">
        <f>'Kopt a+c+n'!B33</f>
        <v>0</v>
      </c>
      <c r="C34" s="20"/>
    </row>
    <row r="35" spans="1:3" x14ac:dyDescent="0.2">
      <c r="A35" s="20"/>
      <c r="B35" s="99"/>
      <c r="C35" s="20"/>
    </row>
    <row r="36" spans="1:3" x14ac:dyDescent="0.2">
      <c r="A36" s="1" t="str">
        <f>'Kopt a+c+n'!A35</f>
        <v>Tāme sastādīta 2023. gada __. 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741" priority="4" operator="equal">
      <formula>"Tāme sastādīta 20__. gada __. _________"</formula>
    </cfRule>
  </conditionalFormatting>
  <conditionalFormatting sqref="B31:C31">
    <cfRule type="cellIs" dxfId="740" priority="3" operator="equal">
      <formula>0</formula>
    </cfRule>
  </conditionalFormatting>
  <conditionalFormatting sqref="B34">
    <cfRule type="cellIs" dxfId="739" priority="2" operator="equal">
      <formula>0</formula>
    </cfRule>
  </conditionalFormatting>
  <conditionalFormatting sqref="B34 B31:C31 C28 C26 A19:C19 B13:C16">
    <cfRule type="cellIs" dxfId="738"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94" t="s">
        <v>1</v>
      </c>
      <c r="C4" s="194"/>
    </row>
    <row r="5" spans="1:3" x14ac:dyDescent="0.2">
      <c r="A5" s="2"/>
      <c r="B5" s="2"/>
      <c r="C5" s="2"/>
    </row>
    <row r="6" spans="1:3" x14ac:dyDescent="0.2">
      <c r="C6" s="4" t="s">
        <v>2</v>
      </c>
    </row>
    <row r="8" spans="1:3" x14ac:dyDescent="0.2">
      <c r="B8" s="195" t="s">
        <v>3</v>
      </c>
      <c r="C8" s="195"/>
    </row>
    <row r="11" spans="1:3" x14ac:dyDescent="0.2">
      <c r="B11" s="2" t="s">
        <v>4</v>
      </c>
    </row>
    <row r="12" spans="1:3" x14ac:dyDescent="0.2">
      <c r="B12" s="68" t="s">
        <v>18</v>
      </c>
    </row>
    <row r="13" spans="1:3" x14ac:dyDescent="0.2">
      <c r="A13" s="4" t="s">
        <v>5</v>
      </c>
      <c r="B13" s="205" t="str">
        <f>'Kopt a '!B13:C13</f>
        <v>Daudzdzīvokļu dzīvojamā ēka</v>
      </c>
      <c r="C13" s="205"/>
    </row>
    <row r="14" spans="1:3" x14ac:dyDescent="0.2">
      <c r="A14" s="4" t="s">
        <v>6</v>
      </c>
      <c r="B14" s="206" t="str">
        <f>'Kopt a '!B14:C14</f>
        <v>Daudzdzīvokļu dzīvojamās ēkas energoefektivitātes paaugstināšana</v>
      </c>
      <c r="C14" s="206"/>
    </row>
    <row r="15" spans="1:3" x14ac:dyDescent="0.2">
      <c r="A15" s="4" t="s">
        <v>7</v>
      </c>
      <c r="B15" s="206" t="str">
        <f>'Kopt a '!B15:C15</f>
        <v>Gaismas iela 4, Stūnīši, Olaines pag., Olaines nov., LV-2127</v>
      </c>
      <c r="C15" s="206"/>
    </row>
    <row r="16" spans="1:3" x14ac:dyDescent="0.2">
      <c r="A16" s="4" t="s">
        <v>8</v>
      </c>
      <c r="B16" s="206" t="str">
        <f>'Kopt a '!B16:C16</f>
        <v>Iepirkums Nr.AS OŪS 2023/05_E</v>
      </c>
      <c r="C16" s="206"/>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c'!E30</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2" t="e">
        <f>SUM(C19:C25)</f>
        <v>#VALUE!</v>
      </c>
    </row>
    <row r="27" spans="1:3" ht="12" thickBot="1" x14ac:dyDescent="0.25">
      <c r="B27" s="17"/>
      <c r="C27" s="18"/>
    </row>
    <row r="28" spans="1:3" ht="12" thickBot="1" x14ac:dyDescent="0.25">
      <c r="A28" s="196" t="s">
        <v>13</v>
      </c>
      <c r="B28" s="197"/>
      <c r="C28" s="103" t="e">
        <f>ROUND(C26*21%,2)</f>
        <v>#VALUE!</v>
      </c>
    </row>
    <row r="31" spans="1:3" x14ac:dyDescent="0.2">
      <c r="A31" s="1" t="s">
        <v>14</v>
      </c>
      <c r="B31" s="202">
        <f>'Kopt a+c+n'!B30:C30</f>
        <v>0</v>
      </c>
      <c r="C31" s="202"/>
    </row>
    <row r="32" spans="1:3" x14ac:dyDescent="0.2">
      <c r="B32" s="193" t="s">
        <v>15</v>
      </c>
      <c r="C32" s="193"/>
    </row>
    <row r="34" spans="1:3" x14ac:dyDescent="0.2">
      <c r="A34" s="1" t="s">
        <v>16</v>
      </c>
      <c r="B34" s="95">
        <f>'Kopt a+c+n'!B33</f>
        <v>0</v>
      </c>
      <c r="C34" s="20"/>
    </row>
    <row r="35" spans="1:3" x14ac:dyDescent="0.2">
      <c r="A35" s="20"/>
      <c r="B35" s="20"/>
      <c r="C35" s="20"/>
    </row>
    <row r="36" spans="1:3" x14ac:dyDescent="0.2">
      <c r="A36" s="1" t="str">
        <f>'Kopt a+c+n'!A35</f>
        <v>Tāme sastādīta 2023. gada __. ________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737" priority="6" operator="equal">
      <formula>"Tāme sastādīta 20__. gada __. _________"</formula>
    </cfRule>
  </conditionalFormatting>
  <conditionalFormatting sqref="B31:C31">
    <cfRule type="cellIs" dxfId="736" priority="5" operator="equal">
      <formula>0</formula>
    </cfRule>
  </conditionalFormatting>
  <conditionalFormatting sqref="B34">
    <cfRule type="cellIs" dxfId="735" priority="4" operator="equal">
      <formula>0</formula>
    </cfRule>
  </conditionalFormatting>
  <conditionalFormatting sqref="B34 B31:C31">
    <cfRule type="cellIs" dxfId="734" priority="3" operator="equal">
      <formula>0</formula>
    </cfRule>
  </conditionalFormatting>
  <conditionalFormatting sqref="B31:C31 B34 C28 C26 A19:C19 B13:B16">
    <cfRule type="cellIs" dxfId="733" priority="2" operator="equal">
      <formula>68757.18</formula>
    </cfRule>
  </conditionalFormatting>
  <conditionalFormatting sqref="B13:B16 A19:C19 C28 C26">
    <cfRule type="cellIs" dxfId="732"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election activeCell="C19" sqref="C19"/>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194" t="s">
        <v>1</v>
      </c>
      <c r="C4" s="194"/>
    </row>
    <row r="5" spans="1:3" x14ac:dyDescent="0.2">
      <c r="A5" s="2"/>
      <c r="B5" s="2"/>
      <c r="C5" s="2"/>
    </row>
    <row r="6" spans="1:3" x14ac:dyDescent="0.2">
      <c r="C6" s="4" t="s">
        <v>2</v>
      </c>
    </row>
    <row r="8" spans="1:3" x14ac:dyDescent="0.2">
      <c r="B8" s="195" t="s">
        <v>3</v>
      </c>
      <c r="C8" s="195"/>
    </row>
    <row r="11" spans="1:3" x14ac:dyDescent="0.2">
      <c r="B11" s="2" t="s">
        <v>4</v>
      </c>
    </row>
    <row r="12" spans="1:3" x14ac:dyDescent="0.2">
      <c r="B12" s="68" t="s">
        <v>19</v>
      </c>
    </row>
    <row r="13" spans="1:3" x14ac:dyDescent="0.2">
      <c r="A13" s="4" t="s">
        <v>5</v>
      </c>
      <c r="B13" s="205" t="str">
        <f>'Kopt a '!B13:C13</f>
        <v>Daudzdzīvokļu dzīvojamā ēka</v>
      </c>
      <c r="C13" s="205"/>
    </row>
    <row r="14" spans="1:3" x14ac:dyDescent="0.2">
      <c r="A14" s="4" t="s">
        <v>6</v>
      </c>
      <c r="B14" s="206" t="str">
        <f>'Kopt a '!B14:C14</f>
        <v>Daudzdzīvokļu dzīvojamās ēkas energoefektivitātes paaugstināšana</v>
      </c>
      <c r="C14" s="206"/>
    </row>
    <row r="15" spans="1:3" x14ac:dyDescent="0.2">
      <c r="A15" s="4" t="s">
        <v>7</v>
      </c>
      <c r="B15" s="206" t="str">
        <f>'Kopt a '!B15:C15</f>
        <v>Gaismas iela 4, Stūnīši, Olaines pag., Olaines nov., LV-2127</v>
      </c>
      <c r="C15" s="206"/>
    </row>
    <row r="16" spans="1:3" x14ac:dyDescent="0.2">
      <c r="A16" s="4" t="s">
        <v>8</v>
      </c>
      <c r="B16" s="206" t="str">
        <f>'Kopt a '!B16:C16</f>
        <v>Iepirkums Nr.AS OŪS 2023/05_E</v>
      </c>
      <c r="C16" s="206"/>
    </row>
    <row r="17" spans="1:3" ht="12" thickBot="1" x14ac:dyDescent="0.25"/>
    <row r="18" spans="1:3" x14ac:dyDescent="0.2">
      <c r="A18" s="5" t="s">
        <v>9</v>
      </c>
      <c r="B18" s="6" t="s">
        <v>10</v>
      </c>
      <c r="C18" s="7" t="s">
        <v>11</v>
      </c>
    </row>
    <row r="19" spans="1:3" x14ac:dyDescent="0.2">
      <c r="A19" s="64">
        <f>'Kopt a+c+n'!A19</f>
        <v>1</v>
      </c>
      <c r="B19" s="100" t="str">
        <f>'Kopt a+c+n'!B19</f>
        <v>Kopsavilkums</v>
      </c>
      <c r="C19" s="101" t="e">
        <f>'Kops n'!E30</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2" t="e">
        <f>SUM(C19:C25)</f>
        <v>#VALUE!</v>
      </c>
    </row>
    <row r="27" spans="1:3" ht="12" thickBot="1" x14ac:dyDescent="0.25">
      <c r="B27" s="17"/>
      <c r="C27" s="18"/>
    </row>
    <row r="28" spans="1:3" ht="12" thickBot="1" x14ac:dyDescent="0.25">
      <c r="A28" s="196" t="s">
        <v>13</v>
      </c>
      <c r="B28" s="197"/>
      <c r="C28" s="103" t="e">
        <f>ROUND(C26*21%,2)</f>
        <v>#VALUE!</v>
      </c>
    </row>
    <row r="31" spans="1:3" x14ac:dyDescent="0.2">
      <c r="A31" s="1" t="s">
        <v>14</v>
      </c>
      <c r="B31" s="202">
        <f>'Kopt a+c+n'!B30:C30</f>
        <v>0</v>
      </c>
      <c r="C31" s="202"/>
    </row>
    <row r="32" spans="1:3" x14ac:dyDescent="0.2">
      <c r="B32" s="193" t="s">
        <v>15</v>
      </c>
      <c r="C32" s="193"/>
    </row>
    <row r="34" spans="1:3" x14ac:dyDescent="0.2">
      <c r="A34" s="1" t="s">
        <v>16</v>
      </c>
      <c r="B34" s="95">
        <f>'Kopt a+c+n'!B33</f>
        <v>0</v>
      </c>
      <c r="C34" s="20"/>
    </row>
    <row r="35" spans="1:3" x14ac:dyDescent="0.2">
      <c r="A35" s="20"/>
      <c r="B35" s="20"/>
      <c r="C35" s="20"/>
    </row>
    <row r="36" spans="1:3" x14ac:dyDescent="0.2">
      <c r="A36" s="1" t="str">
        <f>'Kopt a+c+n'!A35</f>
        <v>Tāme sastādīta 2023. gada __. ________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731" priority="6" operator="equal">
      <formula>"Tāme sastādīta 20__. gada __. _________"</formula>
    </cfRule>
  </conditionalFormatting>
  <conditionalFormatting sqref="B31:C31">
    <cfRule type="cellIs" dxfId="730" priority="5" operator="equal">
      <formula>0</formula>
    </cfRule>
  </conditionalFormatting>
  <conditionalFormatting sqref="B34">
    <cfRule type="cellIs" dxfId="729" priority="4" operator="equal">
      <formula>0</formula>
    </cfRule>
  </conditionalFormatting>
  <conditionalFormatting sqref="B34 B31:C31">
    <cfRule type="cellIs" dxfId="728" priority="3" operator="equal">
      <formula>0</formula>
    </cfRule>
  </conditionalFormatting>
  <conditionalFormatting sqref="B31:C31 B34 C28 C26 A19:C19 B13:B16">
    <cfRule type="cellIs" dxfId="727" priority="2" operator="equal">
      <formula>68757.18</formula>
    </cfRule>
  </conditionalFormatting>
  <conditionalFormatting sqref="B13:B16 A19:C19 C28 C26">
    <cfRule type="cellIs" dxfId="726"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6"/>
  <sheetViews>
    <sheetView topLeftCell="A25" workbookViewId="0">
      <selection activeCell="G53" sqref="G53"/>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195"/>
      <c r="H1" s="195"/>
      <c r="I1" s="195"/>
    </row>
    <row r="2" spans="1:9" x14ac:dyDescent="0.2">
      <c r="A2" s="233" t="s">
        <v>20</v>
      </c>
      <c r="B2" s="233"/>
      <c r="C2" s="233"/>
      <c r="D2" s="233"/>
      <c r="E2" s="233"/>
      <c r="F2" s="233"/>
      <c r="G2" s="233"/>
      <c r="H2" s="233"/>
      <c r="I2" s="233"/>
    </row>
    <row r="3" spans="1:9" x14ac:dyDescent="0.2">
      <c r="A3" s="2"/>
      <c r="B3" s="2"/>
      <c r="C3" s="2"/>
      <c r="D3" s="2"/>
      <c r="E3" s="2"/>
      <c r="F3" s="2"/>
      <c r="G3" s="2"/>
      <c r="H3" s="2"/>
      <c r="I3" s="2"/>
    </row>
    <row r="4" spans="1:9" x14ac:dyDescent="0.2">
      <c r="A4" s="2"/>
      <c r="B4" s="2"/>
      <c r="C4" s="234" t="s">
        <v>21</v>
      </c>
      <c r="D4" s="234"/>
      <c r="E4" s="234"/>
      <c r="F4" s="234"/>
      <c r="G4" s="234"/>
      <c r="H4" s="234"/>
      <c r="I4" s="234"/>
    </row>
    <row r="5" spans="1:9" ht="11.25" customHeight="1" x14ac:dyDescent="0.2">
      <c r="A5" s="129"/>
      <c r="B5" s="129"/>
      <c r="C5" s="237" t="s">
        <v>64</v>
      </c>
      <c r="D5" s="237"/>
      <c r="E5" s="237"/>
      <c r="F5" s="237"/>
      <c r="G5" s="237"/>
      <c r="H5" s="237"/>
      <c r="I5" s="237"/>
    </row>
    <row r="6" spans="1:9" x14ac:dyDescent="0.2">
      <c r="A6" s="235" t="s">
        <v>22</v>
      </c>
      <c r="B6" s="235"/>
      <c r="C6" s="235"/>
      <c r="D6" s="236" t="str">
        <f>'Kopt a+c+n'!B13</f>
        <v>Daudzdzīvokļu dzīvojamā ēka</v>
      </c>
      <c r="E6" s="236"/>
      <c r="F6" s="236"/>
      <c r="G6" s="236"/>
      <c r="H6" s="236"/>
      <c r="I6" s="236"/>
    </row>
    <row r="7" spans="1:9" x14ac:dyDescent="0.2">
      <c r="A7" s="235" t="s">
        <v>6</v>
      </c>
      <c r="B7" s="235"/>
      <c r="C7" s="235"/>
      <c r="D7" s="238" t="str">
        <f>'Kopt a+c+n'!B14</f>
        <v>Daudzdzīvokļu dzīvojamās ēkas energoefektivitātes paaugstināšana</v>
      </c>
      <c r="E7" s="238"/>
      <c r="F7" s="238"/>
      <c r="G7" s="238"/>
      <c r="H7" s="238"/>
      <c r="I7" s="238"/>
    </row>
    <row r="8" spans="1:9" x14ac:dyDescent="0.2">
      <c r="A8" s="243" t="s">
        <v>23</v>
      </c>
      <c r="B8" s="243"/>
      <c r="C8" s="243"/>
      <c r="D8" s="238" t="str">
        <f>'Kopt a+c+n'!B15</f>
        <v>Gaismas iela 4, Stūnīši, Olaines pag., Olaines nov., LV-2127</v>
      </c>
      <c r="E8" s="238"/>
      <c r="F8" s="238"/>
      <c r="G8" s="238"/>
      <c r="H8" s="238"/>
      <c r="I8" s="238"/>
    </row>
    <row r="9" spans="1:9" x14ac:dyDescent="0.2">
      <c r="A9" s="243" t="s">
        <v>24</v>
      </c>
      <c r="B9" s="243"/>
      <c r="C9" s="243"/>
      <c r="D9" s="238" t="str">
        <f>'Kopt a+c+n'!B16</f>
        <v>Iepirkums Nr.AS OŪS 2023/05_E</v>
      </c>
      <c r="E9" s="238"/>
      <c r="F9" s="238"/>
      <c r="G9" s="238"/>
      <c r="H9" s="238"/>
      <c r="I9" s="238"/>
    </row>
    <row r="10" spans="1:9" x14ac:dyDescent="0.2">
      <c r="C10" s="4" t="s">
        <v>25</v>
      </c>
      <c r="D10" s="244" t="e">
        <f>E53</f>
        <v>#VALUE!</v>
      </c>
      <c r="E10" s="244"/>
      <c r="F10" s="67"/>
      <c r="G10" s="67"/>
      <c r="H10" s="67"/>
      <c r="I10" s="67"/>
    </row>
    <row r="11" spans="1:9" x14ac:dyDescent="0.2">
      <c r="C11" s="4" t="s">
        <v>26</v>
      </c>
      <c r="D11" s="244">
        <f>I49</f>
        <v>0</v>
      </c>
      <c r="E11" s="244"/>
      <c r="F11" s="67"/>
      <c r="G11" s="67"/>
      <c r="H11" s="67"/>
      <c r="I11" s="67"/>
    </row>
    <row r="12" spans="1:9" ht="12" thickBot="1" x14ac:dyDescent="0.25">
      <c r="F12" s="21"/>
      <c r="G12" s="21"/>
      <c r="H12" s="21"/>
      <c r="I12" s="21"/>
    </row>
    <row r="13" spans="1:9" x14ac:dyDescent="0.2">
      <c r="A13" s="247" t="s">
        <v>27</v>
      </c>
      <c r="B13" s="249" t="s">
        <v>28</v>
      </c>
      <c r="C13" s="251" t="s">
        <v>29</v>
      </c>
      <c r="D13" s="252"/>
      <c r="E13" s="245" t="s">
        <v>30</v>
      </c>
      <c r="F13" s="239" t="s">
        <v>31</v>
      </c>
      <c r="G13" s="240"/>
      <c r="H13" s="240"/>
      <c r="I13" s="241" t="s">
        <v>32</v>
      </c>
    </row>
    <row r="14" spans="1:9" ht="23.25" thickBot="1" x14ac:dyDescent="0.25">
      <c r="A14" s="248"/>
      <c r="B14" s="250"/>
      <c r="C14" s="253"/>
      <c r="D14" s="254"/>
      <c r="E14" s="246"/>
      <c r="F14" s="22" t="s">
        <v>33</v>
      </c>
      <c r="G14" s="23" t="s">
        <v>34</v>
      </c>
      <c r="H14" s="23" t="s">
        <v>35</v>
      </c>
      <c r="I14" s="242"/>
    </row>
    <row r="15" spans="1:9" x14ac:dyDescent="0.2">
      <c r="A15" s="63">
        <f>IF(E15=0,0,IF(COUNTBLANK(E15)=1,0,COUNTA($E$15:E15)))</f>
        <v>0</v>
      </c>
      <c r="B15" s="85">
        <f>'Kops a'!B15</f>
        <v>0</v>
      </c>
      <c r="C15" s="231" t="str">
        <f>'Kops a'!C15:D15</f>
        <v>Būvlaukuma sagatavošana</v>
      </c>
      <c r="D15" s="232"/>
      <c r="E15" s="119">
        <f>'Kops a'!E15</f>
        <v>0</v>
      </c>
      <c r="F15" s="79">
        <f>'Kops a'!F15</f>
        <v>0</v>
      </c>
      <c r="G15" s="27">
        <f>'Kops a'!G15</f>
        <v>0</v>
      </c>
      <c r="H15" s="27">
        <f>'Kops a'!H15</f>
        <v>0</v>
      </c>
      <c r="I15" s="57">
        <f>'Kops a'!I15</f>
        <v>0</v>
      </c>
    </row>
    <row r="16" spans="1:9" x14ac:dyDescent="0.2">
      <c r="A16" s="64">
        <f>IF(E16=0,0,IF(COUNTBLANK(E16)=1,0,COUNTA($E$15:E16)))</f>
        <v>0</v>
      </c>
      <c r="B16" s="84">
        <f>'Kops c'!B15</f>
        <v>0</v>
      </c>
      <c r="C16" s="229" t="str">
        <f>'Kops c'!C15:D15</f>
        <v>Būvlaukuma sagatavošana</v>
      </c>
      <c r="D16" s="230"/>
      <c r="E16" s="120">
        <f>'Kops c'!E15</f>
        <v>0</v>
      </c>
      <c r="F16" s="81">
        <f>'Kops c'!F15</f>
        <v>0</v>
      </c>
      <c r="G16" s="28">
        <f>'Kops c'!G15</f>
        <v>0</v>
      </c>
      <c r="H16" s="28">
        <f>'Kops c'!H15</f>
        <v>0</v>
      </c>
      <c r="I16" s="59">
        <f>'Kops c'!I15</f>
        <v>0</v>
      </c>
    </row>
    <row r="17" spans="1:9" x14ac:dyDescent="0.2">
      <c r="A17" s="64">
        <f>IF(E17=0,0,IF(COUNTBLANK(E17)=1,0,COUNTA($E$15:E17)))</f>
        <v>0</v>
      </c>
      <c r="B17" s="84">
        <f>'Kops n'!B15</f>
        <v>0</v>
      </c>
      <c r="C17" s="229" t="str">
        <f>'Kops n'!C15:D15</f>
        <v>Būvlaukuma sagatavošana</v>
      </c>
      <c r="D17" s="230"/>
      <c r="E17" s="120">
        <f>'Kops n'!E15</f>
        <v>0</v>
      </c>
      <c r="F17" s="81">
        <f>'Kops n'!F15</f>
        <v>0</v>
      </c>
      <c r="G17" s="28">
        <f>'Kops n'!G15</f>
        <v>0</v>
      </c>
      <c r="H17" s="28">
        <f>'Kops n'!H15</f>
        <v>0</v>
      </c>
      <c r="I17" s="59">
        <f>'Kops n'!I15</f>
        <v>0</v>
      </c>
    </row>
    <row r="18" spans="1:9" x14ac:dyDescent="0.2">
      <c r="A18" s="64">
        <f>IF(E18=0,0,IF(COUNTBLANK(E18)=1,0,COUNTA($E$15:E18)))</f>
        <v>0</v>
      </c>
      <c r="B18" s="84">
        <f>'Kops a'!B16</f>
        <v>0</v>
      </c>
      <c r="C18" s="227" t="str">
        <f>'Kops a'!C16:D16</f>
        <v>Demontāžas darbi</v>
      </c>
      <c r="D18" s="228"/>
      <c r="E18" s="120">
        <f>'Kops a'!E16</f>
        <v>0</v>
      </c>
      <c r="F18" s="81">
        <f>'Kops a'!F16</f>
        <v>0</v>
      </c>
      <c r="G18" s="28">
        <f>'Kops a'!G16</f>
        <v>0</v>
      </c>
      <c r="H18" s="28">
        <f>'Kops a'!H16</f>
        <v>0</v>
      </c>
      <c r="I18" s="59">
        <f>'Kops a'!I16</f>
        <v>0</v>
      </c>
    </row>
    <row r="19" spans="1:9" ht="11.25" customHeight="1" x14ac:dyDescent="0.2">
      <c r="A19" s="64">
        <f>IF(E19=0,0,IF(COUNTBLANK(E19)=1,0,COUNTA($E$15:E19)))</f>
        <v>0</v>
      </c>
      <c r="B19" s="84">
        <f>'Kops c'!B16</f>
        <v>0</v>
      </c>
      <c r="C19" s="227" t="str">
        <f>'Kops c'!C16:D16</f>
        <v>Demontāžas darbi</v>
      </c>
      <c r="D19" s="228"/>
      <c r="E19" s="120">
        <f>'Kops c'!E16</f>
        <v>0</v>
      </c>
      <c r="F19" s="81">
        <f>'Kops c'!F16</f>
        <v>0</v>
      </c>
      <c r="G19" s="28">
        <f>'Kops c'!G16</f>
        <v>0</v>
      </c>
      <c r="H19" s="28">
        <f>'Kops c'!H16</f>
        <v>0</v>
      </c>
      <c r="I19" s="59">
        <f>'Kops c'!I16</f>
        <v>0</v>
      </c>
    </row>
    <row r="20" spans="1:9" ht="11.25" customHeight="1" x14ac:dyDescent="0.2">
      <c r="A20" s="64">
        <f>IF(E20=0,0,IF(COUNTBLANK(E20)=1,0,COUNTA($E$15:E20)))</f>
        <v>0</v>
      </c>
      <c r="B20" s="84">
        <f>'Kops n'!B16</f>
        <v>0</v>
      </c>
      <c r="C20" s="227" t="str">
        <f>'Kops n'!C16:D16</f>
        <v>Demontāžas darbi</v>
      </c>
      <c r="D20" s="228"/>
      <c r="E20" s="120">
        <f>'Kops n'!E16</f>
        <v>0</v>
      </c>
      <c r="F20" s="81">
        <f>'Kops n'!F16</f>
        <v>0</v>
      </c>
      <c r="G20" s="28">
        <f>'Kops n'!G16</f>
        <v>0</v>
      </c>
      <c r="H20" s="28">
        <f>'Kops n'!H16</f>
        <v>0</v>
      </c>
      <c r="I20" s="59">
        <f>'Kops n'!I16</f>
        <v>0</v>
      </c>
    </row>
    <row r="21" spans="1:9" x14ac:dyDescent="0.2">
      <c r="A21" s="64">
        <f>IF(E21=0,0,IF(COUNTBLANK(E21)=1,0,COUNTA($E$15:E21)))</f>
        <v>0</v>
      </c>
      <c r="B21" s="84">
        <f>'Kops a'!B17</f>
        <v>0</v>
      </c>
      <c r="C21" s="227" t="str">
        <f>'Kops a'!C17:D17</f>
        <v>Fasādes</v>
      </c>
      <c r="D21" s="228"/>
      <c r="E21" s="120">
        <f>'Kops a'!E17</f>
        <v>0</v>
      </c>
      <c r="F21" s="81">
        <f>'Kops a'!F17</f>
        <v>0</v>
      </c>
      <c r="G21" s="28">
        <f>'Kops a'!G17</f>
        <v>0</v>
      </c>
      <c r="H21" s="28">
        <f>'Kops a'!H17</f>
        <v>0</v>
      </c>
      <c r="I21" s="59">
        <f>'Kops a'!I17</f>
        <v>0</v>
      </c>
    </row>
    <row r="22" spans="1:9" x14ac:dyDescent="0.2">
      <c r="A22" s="64">
        <f>IF(E22=0,0,IF(COUNTBLANK(E22)=1,0,COUNTA($E$15:E22)))</f>
        <v>0</v>
      </c>
      <c r="B22" s="84">
        <f>'Kops c'!B17</f>
        <v>0</v>
      </c>
      <c r="C22" s="227" t="str">
        <f>'Kops c'!C17:D17</f>
        <v>Fasādes</v>
      </c>
      <c r="D22" s="228"/>
      <c r="E22" s="120">
        <f>'Kops c'!E17</f>
        <v>0</v>
      </c>
      <c r="F22" s="81">
        <f>'Kops c'!F17</f>
        <v>0</v>
      </c>
      <c r="G22" s="28">
        <f>'Kops c'!G17</f>
        <v>0</v>
      </c>
      <c r="H22" s="28">
        <f>'Kops c'!H17</f>
        <v>0</v>
      </c>
      <c r="I22" s="59">
        <f>'Kops c'!I17</f>
        <v>0</v>
      </c>
    </row>
    <row r="23" spans="1:9" x14ac:dyDescent="0.2">
      <c r="A23" s="64">
        <f>IF(E23=0,0,IF(COUNTBLANK(E23)=1,0,COUNTA($E$15:E23)))</f>
        <v>0</v>
      </c>
      <c r="B23" s="84">
        <f>'Kops n'!B17</f>
        <v>0</v>
      </c>
      <c r="C23" s="227" t="str">
        <f>'Kops n'!C17:D17</f>
        <v>Fasādes</v>
      </c>
      <c r="D23" s="228"/>
      <c r="E23" s="120">
        <f>'Kops n'!E17</f>
        <v>0</v>
      </c>
      <c r="F23" s="81">
        <f>'Kops n'!F17</f>
        <v>0</v>
      </c>
      <c r="G23" s="28">
        <f>'Kops n'!G17</f>
        <v>0</v>
      </c>
      <c r="H23" s="28">
        <f>'Kops n'!H17</f>
        <v>0</v>
      </c>
      <c r="I23" s="59">
        <f>'Kops n'!I17</f>
        <v>0</v>
      </c>
    </row>
    <row r="24" spans="1:9" x14ac:dyDescent="0.2">
      <c r="A24" s="64">
        <f>IF(E24=0,0,IF(COUNTBLANK(E24)=1,0,COUNTA($E$15:E24)))</f>
        <v>0</v>
      </c>
      <c r="B24" s="84">
        <f>'Kops a'!B18</f>
        <v>0</v>
      </c>
      <c r="C24" s="227" t="str">
        <f>'Kops a'!C18:D18</f>
        <v>Logi un durvis</v>
      </c>
      <c r="D24" s="228"/>
      <c r="E24" s="120">
        <f>'Kops a'!E18</f>
        <v>0</v>
      </c>
      <c r="F24" s="81">
        <f>'Kops a'!F18</f>
        <v>0</v>
      </c>
      <c r="G24" s="28">
        <f>'Kops a'!G18</f>
        <v>0</v>
      </c>
      <c r="H24" s="28">
        <f>'Kops a'!H18</f>
        <v>0</v>
      </c>
      <c r="I24" s="59">
        <f>'Kops a'!I18</f>
        <v>0</v>
      </c>
    </row>
    <row r="25" spans="1:9" x14ac:dyDescent="0.2">
      <c r="A25" s="64">
        <f>IF(E25=0,0,IF(COUNTBLANK(E25)=1,0,COUNTA($E$15:E25)))</f>
        <v>0</v>
      </c>
      <c r="B25" s="84">
        <f>'Kops c'!B18</f>
        <v>0</v>
      </c>
      <c r="C25" s="227" t="str">
        <f>'Kops c'!C18:D18</f>
        <v>Logi un durvis</v>
      </c>
      <c r="D25" s="228"/>
      <c r="E25" s="120">
        <f>'Kops c'!E18</f>
        <v>0</v>
      </c>
      <c r="F25" s="81">
        <f>'Kops c'!F18</f>
        <v>0</v>
      </c>
      <c r="G25" s="28">
        <f>'Kops c'!G18</f>
        <v>0</v>
      </c>
      <c r="H25" s="28">
        <f>'Kops c'!H18</f>
        <v>0</v>
      </c>
      <c r="I25" s="59">
        <f>'Kops c'!I18</f>
        <v>0</v>
      </c>
    </row>
    <row r="26" spans="1:9" x14ac:dyDescent="0.2">
      <c r="A26" s="64">
        <f>IF(E26=0,0,IF(COUNTBLANK(E26)=1,0,COUNTA($E$15:E26)))</f>
        <v>0</v>
      </c>
      <c r="B26" s="84">
        <f>'Kops n'!B18</f>
        <v>0</v>
      </c>
      <c r="C26" s="227" t="str">
        <f>'Kops n'!C18:D18</f>
        <v>Logi un durvis</v>
      </c>
      <c r="D26" s="228"/>
      <c r="E26" s="120">
        <f>'Kops n'!E18</f>
        <v>0</v>
      </c>
      <c r="F26" s="81">
        <f>'Kops n'!F18</f>
        <v>0</v>
      </c>
      <c r="G26" s="28">
        <f>'Kops n'!G18</f>
        <v>0</v>
      </c>
      <c r="H26" s="28">
        <f>'Kops n'!H18</f>
        <v>0</v>
      </c>
      <c r="I26" s="59">
        <f>'Kops n'!I18</f>
        <v>0</v>
      </c>
    </row>
    <row r="27" spans="1:9" x14ac:dyDescent="0.2">
      <c r="A27" s="64">
        <f>IF(E27=0,0,IF(COUNTBLANK(E27)=1,0,COUNTA($E$15:E27)))</f>
        <v>0</v>
      </c>
      <c r="B27" s="84">
        <f>'Kops a'!B19</f>
        <v>0</v>
      </c>
      <c r="C27" s="227" t="str">
        <f>'Kops a'!C19:D19</f>
        <v>Pagraba pārseguma siltināšana</v>
      </c>
      <c r="D27" s="228"/>
      <c r="E27" s="120">
        <f>'Kops a'!E19</f>
        <v>0</v>
      </c>
      <c r="F27" s="81">
        <f>'Kops a'!F19</f>
        <v>0</v>
      </c>
      <c r="G27" s="28">
        <f>'Kops a'!G19</f>
        <v>0</v>
      </c>
      <c r="H27" s="28">
        <f>'Kops a'!H19</f>
        <v>0</v>
      </c>
      <c r="I27" s="59">
        <f>'Kops a'!I19</f>
        <v>0</v>
      </c>
    </row>
    <row r="28" spans="1:9" x14ac:dyDescent="0.2">
      <c r="A28" s="64">
        <f>IF(E28=0,0,IF(COUNTBLANK(E28)=1,0,COUNTA($E$15:E28)))</f>
        <v>0</v>
      </c>
      <c r="B28" s="84">
        <f>'Kops c'!B19</f>
        <v>0</v>
      </c>
      <c r="C28" s="227" t="str">
        <f>'Kops c'!C19:D19</f>
        <v>Pagraba pārseguma siltināšana</v>
      </c>
      <c r="D28" s="228"/>
      <c r="E28" s="120">
        <f>'Kops c'!E19</f>
        <v>0</v>
      </c>
      <c r="F28" s="81">
        <f>'Kops c'!F19</f>
        <v>0</v>
      </c>
      <c r="G28" s="28">
        <f>'Kops c'!G19</f>
        <v>0</v>
      </c>
      <c r="H28" s="28">
        <f>'Kops c'!H19</f>
        <v>0</v>
      </c>
      <c r="I28" s="59">
        <f>'Kops c'!I19</f>
        <v>0</v>
      </c>
    </row>
    <row r="29" spans="1:9" x14ac:dyDescent="0.2">
      <c r="A29" s="64">
        <f>IF(E29=0,0,IF(COUNTBLANK(E29)=1,0,COUNTA($E$15:E29)))</f>
        <v>0</v>
      </c>
      <c r="B29" s="84">
        <f>'Kops n'!B19</f>
        <v>0</v>
      </c>
      <c r="C29" s="227" t="str">
        <f>'Kops n'!C19:D19</f>
        <v>Pagraba pārseguma siltināšana</v>
      </c>
      <c r="D29" s="228"/>
      <c r="E29" s="120">
        <f>'Kops n'!E19</f>
        <v>0</v>
      </c>
      <c r="F29" s="81">
        <f>'Kops n'!F19</f>
        <v>0</v>
      </c>
      <c r="G29" s="28">
        <f>'Kops n'!G19</f>
        <v>0</v>
      </c>
      <c r="H29" s="28">
        <f>'Kops n'!H19</f>
        <v>0</v>
      </c>
      <c r="I29" s="59">
        <f>'Kops n'!I19</f>
        <v>0</v>
      </c>
    </row>
    <row r="30" spans="1:9" x14ac:dyDescent="0.2">
      <c r="A30" s="64">
        <f>IF(E30=0,0,IF(COUNTBLANK(E30)=1,0,COUNTA($E$15:E30)))</f>
        <v>0</v>
      </c>
      <c r="B30" s="84">
        <f>'Kops a'!B20</f>
        <v>0</v>
      </c>
      <c r="C30" s="227" t="str">
        <f>'Kops a'!C20:D20</f>
        <v>Jumta darbi</v>
      </c>
      <c r="D30" s="228"/>
      <c r="E30" s="120">
        <f>'Kops a'!E20</f>
        <v>0</v>
      </c>
      <c r="F30" s="81">
        <f>'Kops a'!F20</f>
        <v>0</v>
      </c>
      <c r="G30" s="28">
        <f>'Kops a'!G20</f>
        <v>0</v>
      </c>
      <c r="H30" s="28">
        <f>'Kops a'!H20</f>
        <v>0</v>
      </c>
      <c r="I30" s="59">
        <f>'Kops a'!I20</f>
        <v>0</v>
      </c>
    </row>
    <row r="31" spans="1:9" x14ac:dyDescent="0.2">
      <c r="A31" s="64">
        <f>IF(E31=0,0,IF(COUNTBLANK(E31)=1,0,COUNTA($E$15:E31)))</f>
        <v>0</v>
      </c>
      <c r="B31" s="84">
        <f>'Kops c'!B20</f>
        <v>0</v>
      </c>
      <c r="C31" s="227" t="str">
        <f>'Kops c'!C20:D20</f>
        <v>Jumta darbi</v>
      </c>
      <c r="D31" s="228"/>
      <c r="E31" s="120">
        <f>'Kops c'!E20</f>
        <v>0</v>
      </c>
      <c r="F31" s="81">
        <f>'Kops c'!F20</f>
        <v>0</v>
      </c>
      <c r="G31" s="28">
        <f>'Kops c'!G20</f>
        <v>0</v>
      </c>
      <c r="H31" s="28">
        <f>'Kops c'!H20</f>
        <v>0</v>
      </c>
      <c r="I31" s="59">
        <f>'Kops c'!I20</f>
        <v>0</v>
      </c>
    </row>
    <row r="32" spans="1:9" x14ac:dyDescent="0.2">
      <c r="A32" s="64">
        <f>IF(E32=0,0,IF(COUNTBLANK(E32)=1,0,COUNTA($E$15:E32)))</f>
        <v>0</v>
      </c>
      <c r="B32" s="84">
        <f>'Kops n'!B20</f>
        <v>0</v>
      </c>
      <c r="C32" s="227" t="str">
        <f>'Kops n'!C20:D20</f>
        <v>Jumta darbi</v>
      </c>
      <c r="D32" s="228"/>
      <c r="E32" s="120">
        <f>'Kops n'!E20</f>
        <v>0</v>
      </c>
      <c r="F32" s="81">
        <f>'Kops n'!F20</f>
        <v>0</v>
      </c>
      <c r="G32" s="28">
        <f>'Kops n'!G20</f>
        <v>0</v>
      </c>
      <c r="H32" s="28">
        <f>'Kops n'!H20</f>
        <v>0</v>
      </c>
      <c r="I32" s="59">
        <f>'Kops n'!I20</f>
        <v>0</v>
      </c>
    </row>
    <row r="33" spans="1:9" x14ac:dyDescent="0.2">
      <c r="A33" s="64">
        <f>IF(E33=0,0,IF(COUNTBLANK(E33)=1,0,COUNTA($E$15:E33)))</f>
        <v>0</v>
      </c>
      <c r="B33" s="84">
        <f>'Kops a'!B21</f>
        <v>0</v>
      </c>
      <c r="C33" s="227" t="str">
        <f>'Kops a'!C21:D21</f>
        <v>Iekštelpu darbi</v>
      </c>
      <c r="D33" s="228"/>
      <c r="E33" s="120">
        <f>'Kops a'!E21</f>
        <v>0</v>
      </c>
      <c r="F33" s="81">
        <f>'Kops a'!F21</f>
        <v>0</v>
      </c>
      <c r="G33" s="28">
        <f>'Kops a'!G21</f>
        <v>0</v>
      </c>
      <c r="H33" s="28">
        <f>'Kops a'!H21</f>
        <v>0</v>
      </c>
      <c r="I33" s="59">
        <f>'Kops a'!I21</f>
        <v>0</v>
      </c>
    </row>
    <row r="34" spans="1:9" x14ac:dyDescent="0.2">
      <c r="A34" s="64">
        <f>IF(E34=0,0,IF(COUNTBLANK(E34)=1,0,COUNTA($E$15:E34)))</f>
        <v>0</v>
      </c>
      <c r="B34" s="84">
        <f>'Kops c'!B21</f>
        <v>0</v>
      </c>
      <c r="C34" s="227" t="str">
        <f>'Kops c'!C21:D21</f>
        <v>Iekštelpu darbi</v>
      </c>
      <c r="D34" s="228"/>
      <c r="E34" s="120">
        <f>'Kops c'!E21</f>
        <v>0</v>
      </c>
      <c r="F34" s="81">
        <f>'Kops c'!F21</f>
        <v>0</v>
      </c>
      <c r="G34" s="28">
        <f>'Kops c'!G21</f>
        <v>0</v>
      </c>
      <c r="H34" s="28">
        <f>'Kops c'!H21</f>
        <v>0</v>
      </c>
      <c r="I34" s="59">
        <f>'Kops c'!I21</f>
        <v>0</v>
      </c>
    </row>
    <row r="35" spans="1:9" x14ac:dyDescent="0.2">
      <c r="A35" s="64">
        <f>IF(E35=0,0,IF(COUNTBLANK(E35)=1,0,COUNTA($E$15:E35)))</f>
        <v>0</v>
      </c>
      <c r="B35" s="84">
        <f>'Kops n'!B21</f>
        <v>0</v>
      </c>
      <c r="C35" s="227" t="str">
        <f>'Kops n'!C21:D21</f>
        <v>Iekštelpu darbi</v>
      </c>
      <c r="D35" s="228"/>
      <c r="E35" s="120">
        <f>'Kops n'!E21</f>
        <v>0</v>
      </c>
      <c r="F35" s="81">
        <f>'Kops n'!F21</f>
        <v>0</v>
      </c>
      <c r="G35" s="28">
        <f>'Kops n'!G21</f>
        <v>0</v>
      </c>
      <c r="H35" s="28">
        <f>'Kops n'!H21</f>
        <v>0</v>
      </c>
      <c r="I35" s="59">
        <f>'Kops n'!I21</f>
        <v>0</v>
      </c>
    </row>
    <row r="36" spans="1:9" x14ac:dyDescent="0.2">
      <c r="A36" s="64">
        <f>IF(E36=0,0,IF(COUNTBLANK(E36)=1,0,COUNTA($E$15:E36)))</f>
        <v>0</v>
      </c>
      <c r="B36" s="84">
        <f>'Kops a'!B22</f>
        <v>0</v>
      </c>
      <c r="C36" s="227" t="str">
        <f>'Kops a'!C22:D22</f>
        <v>Bēniņu siltināšana</v>
      </c>
      <c r="D36" s="228"/>
      <c r="E36" s="120">
        <f>'Kops a'!E22</f>
        <v>0</v>
      </c>
      <c r="F36" s="81">
        <f>'Kops a'!F22</f>
        <v>0</v>
      </c>
      <c r="G36" s="28">
        <f>'Kops a'!G22</f>
        <v>0</v>
      </c>
      <c r="H36" s="28">
        <f>'Kops a'!H22</f>
        <v>0</v>
      </c>
      <c r="I36" s="59">
        <f>'Kops a'!I22</f>
        <v>0</v>
      </c>
    </row>
    <row r="37" spans="1:9" x14ac:dyDescent="0.2">
      <c r="A37" s="64">
        <f>IF(E37=0,0,IF(COUNTBLANK(E37)=1,0,COUNTA($E$15:E37)))</f>
        <v>0</v>
      </c>
      <c r="B37" s="84">
        <f>'Kops c'!B22</f>
        <v>0</v>
      </c>
      <c r="C37" s="227" t="str">
        <f>'Kops c'!C22:D22</f>
        <v>Bēniņu siltināšana</v>
      </c>
      <c r="D37" s="228"/>
      <c r="E37" s="120">
        <f>'Kops c'!E22</f>
        <v>0</v>
      </c>
      <c r="F37" s="81">
        <f>'Kops c'!F22</f>
        <v>0</v>
      </c>
      <c r="G37" s="28">
        <f>'Kops c'!G22</f>
        <v>0</v>
      </c>
      <c r="H37" s="28">
        <f>'Kops c'!H22</f>
        <v>0</v>
      </c>
      <c r="I37" s="59">
        <f>'Kops c'!I22</f>
        <v>0</v>
      </c>
    </row>
    <row r="38" spans="1:9" x14ac:dyDescent="0.2">
      <c r="A38" s="64">
        <f>IF(E38=0,0,IF(COUNTBLANK(E38)=1,0,COUNTA($E$15:E38)))</f>
        <v>0</v>
      </c>
      <c r="B38" s="84">
        <f>'Kops n'!B22</f>
        <v>0</v>
      </c>
      <c r="C38" s="227" t="str">
        <f>'Kops n'!C22:D22</f>
        <v>Bēniņu siltināšana</v>
      </c>
      <c r="D38" s="228"/>
      <c r="E38" s="120">
        <f>'Kops n'!E22</f>
        <v>0</v>
      </c>
      <c r="F38" s="81">
        <f>'Kops n'!F22</f>
        <v>0</v>
      </c>
      <c r="G38" s="28">
        <f>'Kops n'!G22</f>
        <v>0</v>
      </c>
      <c r="H38" s="28">
        <f>'Kops n'!H22</f>
        <v>0</v>
      </c>
      <c r="I38" s="59">
        <f>'Kops n'!I22</f>
        <v>0</v>
      </c>
    </row>
    <row r="39" spans="1:9" x14ac:dyDescent="0.2">
      <c r="A39" s="64">
        <f>IF(E39=0,0,IF(COUNTBLANK(E39)=1,0,COUNTA($E$15:E39)))</f>
        <v>0</v>
      </c>
      <c r="B39" s="84">
        <f>'Kops a'!B23</f>
        <v>0</v>
      </c>
      <c r="C39" s="227" t="str">
        <f>'Kops a'!C23:D23</f>
        <v>Labiekārtošana</v>
      </c>
      <c r="D39" s="228"/>
      <c r="E39" s="120">
        <f>'Kops a'!E23</f>
        <v>0</v>
      </c>
      <c r="F39" s="81">
        <f>'Kops a'!F23</f>
        <v>0</v>
      </c>
      <c r="G39" s="28">
        <f>'Kops a'!G23</f>
        <v>0</v>
      </c>
      <c r="H39" s="28">
        <f>'Kops a'!H23</f>
        <v>0</v>
      </c>
      <c r="I39" s="59">
        <f>'Kops a'!I23</f>
        <v>0</v>
      </c>
    </row>
    <row r="40" spans="1:9" x14ac:dyDescent="0.2">
      <c r="A40" s="64">
        <f>IF(E40=0,0,IF(COUNTBLANK(E40)=1,0,COUNTA($E$15:E40)))</f>
        <v>0</v>
      </c>
      <c r="B40" s="84">
        <f>'Kops c'!B23</f>
        <v>0</v>
      </c>
      <c r="C40" s="229" t="str">
        <f>'Kops c'!C23:D23</f>
        <v>Labiekārtošana</v>
      </c>
      <c r="D40" s="230"/>
      <c r="E40" s="120">
        <f>'Kops c'!E23</f>
        <v>0</v>
      </c>
      <c r="F40" s="81">
        <f>'Kops c'!F23</f>
        <v>0</v>
      </c>
      <c r="G40" s="28">
        <f>'Kops c'!G23</f>
        <v>0</v>
      </c>
      <c r="H40" s="28">
        <f>'Kops c'!H23</f>
        <v>0</v>
      </c>
      <c r="I40" s="59">
        <f>'Kops c'!I23</f>
        <v>0</v>
      </c>
    </row>
    <row r="41" spans="1:9" x14ac:dyDescent="0.2">
      <c r="A41" s="64">
        <f>IF(E41=0,0,IF(COUNTBLANK(E41)=1,0,COUNTA($E$15:E41)))</f>
        <v>0</v>
      </c>
      <c r="B41" s="84">
        <f>'Kops n'!B23</f>
        <v>0</v>
      </c>
      <c r="C41" s="229" t="str">
        <f>'Kops n'!C23:D23</f>
        <v>Labiekārtošana</v>
      </c>
      <c r="D41" s="230"/>
      <c r="E41" s="120">
        <f>'Kops n'!E23</f>
        <v>0</v>
      </c>
      <c r="F41" s="81">
        <f>'Kops n'!F23</f>
        <v>0</v>
      </c>
      <c r="G41" s="28">
        <f>'Kops n'!G23</f>
        <v>0</v>
      </c>
      <c r="H41" s="28">
        <f>'Kops n'!H23</f>
        <v>0</v>
      </c>
      <c r="I41" s="59">
        <f>'Kops n'!I23</f>
        <v>0</v>
      </c>
    </row>
    <row r="42" spans="1:9" x14ac:dyDescent="0.2">
      <c r="A42" s="64">
        <f>IF(E42=0,0,IF(COUNTBLANK(E42)=1,0,COUNTA($E$15:E42)))</f>
        <v>0</v>
      </c>
      <c r="B42" s="84">
        <f>'Kops a'!B24</f>
        <v>0</v>
      </c>
      <c r="C42" s="227" t="str">
        <f>'Kops a'!C24:D24</f>
        <v>Apkure, vēdināšana un gaisa kondicionēšana</v>
      </c>
      <c r="D42" s="228"/>
      <c r="E42" s="120">
        <f>'Kops a'!E24</f>
        <v>0</v>
      </c>
      <c r="F42" s="81">
        <f>'Kops a'!F24</f>
        <v>0</v>
      </c>
      <c r="G42" s="28">
        <f>'Kops a'!G24</f>
        <v>0</v>
      </c>
      <c r="H42" s="28">
        <f>'Kops a'!H24</f>
        <v>0</v>
      </c>
      <c r="I42" s="59">
        <f>'Kops a'!I24</f>
        <v>0</v>
      </c>
    </row>
    <row r="43" spans="1:9" x14ac:dyDescent="0.2">
      <c r="A43" s="64">
        <f>IF(E43=0,0,IF(COUNTBLANK(E43)=1,0,COUNTA($E$15:E43)))</f>
        <v>0</v>
      </c>
      <c r="B43" s="84">
        <f>'Kops c'!B24</f>
        <v>0</v>
      </c>
      <c r="C43" s="227" t="str">
        <f>'Kops c'!C24:D24</f>
        <v>Apkure, vēdināšana un gaisa kondicionēšana</v>
      </c>
      <c r="D43" s="228"/>
      <c r="E43" s="120">
        <f>'Kops c'!E24</f>
        <v>0</v>
      </c>
      <c r="F43" s="81">
        <f>'Kops c'!F24</f>
        <v>0</v>
      </c>
      <c r="G43" s="28">
        <f>'Kops c'!G24</f>
        <v>0</v>
      </c>
      <c r="H43" s="28">
        <f>'Kops c'!H24</f>
        <v>0</v>
      </c>
      <c r="I43" s="59">
        <f>'Kops c'!I24</f>
        <v>0</v>
      </c>
    </row>
    <row r="44" spans="1:9" x14ac:dyDescent="0.2">
      <c r="A44" s="64">
        <f>IF(E44=0,0,IF(COUNTBLANK(E44)=1,0,COUNTA($E$15:E44)))</f>
        <v>0</v>
      </c>
      <c r="B44" s="84">
        <f>'Kops n'!B24</f>
        <v>0</v>
      </c>
      <c r="C44" s="227" t="str">
        <f>'Kops n'!C24:D24</f>
        <v>Apkure, vēdināšana un gaisa kondicionēšana</v>
      </c>
      <c r="D44" s="228"/>
      <c r="E44" s="120">
        <f>'Kops n'!E24</f>
        <v>0</v>
      </c>
      <c r="F44" s="81">
        <f>'Kops n'!F24</f>
        <v>0</v>
      </c>
      <c r="G44" s="28">
        <f>'Kops n'!G24</f>
        <v>0</v>
      </c>
      <c r="H44" s="28">
        <f>'Kops n'!H24</f>
        <v>0</v>
      </c>
      <c r="I44" s="59">
        <f>'Kops n'!I24</f>
        <v>0</v>
      </c>
    </row>
    <row r="45" spans="1:9" x14ac:dyDescent="0.2">
      <c r="A45" s="64">
        <f>IF(E45=0,0,IF(COUNTBLANK(E45)=1,0,COUNTA($E$15:E45)))</f>
        <v>0</v>
      </c>
      <c r="B45" s="84">
        <f>'Kops a'!B25</f>
        <v>0</v>
      </c>
      <c r="C45" s="227" t="str">
        <f>'Kops a'!C25:D25</f>
        <v>Ārējie elektrības tīkli</v>
      </c>
      <c r="D45" s="228"/>
      <c r="E45" s="120">
        <f>'Kops a'!E25</f>
        <v>0</v>
      </c>
      <c r="F45" s="81">
        <f>'Kops a'!F25</f>
        <v>0</v>
      </c>
      <c r="G45" s="28">
        <f>'Kops a'!G25</f>
        <v>0</v>
      </c>
      <c r="H45" s="28">
        <f>'Kops a'!H25</f>
        <v>0</v>
      </c>
      <c r="I45" s="59">
        <f>'Kops a'!I25</f>
        <v>0</v>
      </c>
    </row>
    <row r="46" spans="1:9" x14ac:dyDescent="0.2">
      <c r="A46" s="64">
        <f>IF(E46=0,0,IF(COUNTBLANK(E46)=1,0,COUNTA($E$15:E46)))</f>
        <v>0</v>
      </c>
      <c r="B46" s="84">
        <f>'Kops c'!B25</f>
        <v>0</v>
      </c>
      <c r="C46" s="227" t="str">
        <f>'Kops c'!C25:D25</f>
        <v>Ārējie elektrības tīkli</v>
      </c>
      <c r="D46" s="228"/>
      <c r="E46" s="120">
        <f>'Kops c'!E25</f>
        <v>0</v>
      </c>
      <c r="F46" s="81">
        <f>'Kops c'!F25</f>
        <v>0</v>
      </c>
      <c r="G46" s="28">
        <f>'Kops c'!G25</f>
        <v>0</v>
      </c>
      <c r="H46" s="28">
        <f>'Kops c'!H25</f>
        <v>0</v>
      </c>
      <c r="I46" s="59">
        <f>'Kops c'!I25</f>
        <v>0</v>
      </c>
    </row>
    <row r="47" spans="1:9" x14ac:dyDescent="0.2">
      <c r="A47" s="64">
        <f>IF(E47=0,0,IF(COUNTBLANK(E47)=1,0,COUNTA($E$15:E47)))</f>
        <v>0</v>
      </c>
      <c r="B47" s="84">
        <f>'Kops n'!B25</f>
        <v>0</v>
      </c>
      <c r="C47" s="227" t="str">
        <f>'Kops n'!C25:D25</f>
        <v>Ārējie elektrības tīkli</v>
      </c>
      <c r="D47" s="228"/>
      <c r="E47" s="120">
        <f>'Kops n'!E25</f>
        <v>0</v>
      </c>
      <c r="F47" s="81">
        <f>'Kops n'!F25</f>
        <v>0</v>
      </c>
      <c r="G47" s="28">
        <f>'Kops n'!G25</f>
        <v>0</v>
      </c>
      <c r="H47" s="28">
        <f>'Kops n'!H25</f>
        <v>0</v>
      </c>
      <c r="I47" s="59">
        <f>'Kops n'!I25</f>
        <v>0</v>
      </c>
    </row>
    <row r="48" spans="1:9" ht="12" thickBot="1" x14ac:dyDescent="0.25">
      <c r="A48" s="65"/>
      <c r="B48" s="29"/>
      <c r="C48" s="207"/>
      <c r="D48" s="208"/>
      <c r="E48" s="121"/>
      <c r="F48" s="86"/>
      <c r="G48" s="87"/>
      <c r="H48" s="87"/>
      <c r="I48" s="41"/>
    </row>
    <row r="49" spans="1:9" ht="12" thickBot="1" x14ac:dyDescent="0.25">
      <c r="A49" s="212" t="s">
        <v>36</v>
      </c>
      <c r="B49" s="213"/>
      <c r="C49" s="213"/>
      <c r="D49" s="213"/>
      <c r="E49" s="83">
        <f>SUM(E15:E48)</f>
        <v>0</v>
      </c>
      <c r="F49" s="82">
        <f>SUM(F15:F48)</f>
        <v>0</v>
      </c>
      <c r="G49" s="82">
        <f>SUM(G15:G48)</f>
        <v>0</v>
      </c>
      <c r="H49" s="82">
        <f>SUM(H15:H48)</f>
        <v>0</v>
      </c>
      <c r="I49" s="83">
        <f>SUM(I15:I48)</f>
        <v>0</v>
      </c>
    </row>
    <row r="50" spans="1:9" x14ac:dyDescent="0.2">
      <c r="A50" s="214" t="s">
        <v>37</v>
      </c>
      <c r="B50" s="215"/>
      <c r="C50" s="216"/>
      <c r="D50" s="60" t="s">
        <v>394</v>
      </c>
      <c r="E50" s="44" t="e">
        <f>ROUND(E49*$D50,2)</f>
        <v>#VALUE!</v>
      </c>
      <c r="F50" s="45"/>
      <c r="G50" s="45"/>
      <c r="H50" s="45"/>
      <c r="I50" s="45"/>
    </row>
    <row r="51" spans="1:9" x14ac:dyDescent="0.2">
      <c r="A51" s="217" t="s">
        <v>38</v>
      </c>
      <c r="B51" s="218"/>
      <c r="C51" s="219"/>
      <c r="D51" s="61" t="s">
        <v>394</v>
      </c>
      <c r="E51" s="46" t="e">
        <f>ROUND(E50*$D51,2)</f>
        <v>#VALUE!</v>
      </c>
      <c r="F51" s="45"/>
      <c r="G51" s="45"/>
      <c r="H51" s="45"/>
      <c r="I51" s="45"/>
    </row>
    <row r="52" spans="1:9" x14ac:dyDescent="0.2">
      <c r="A52" s="220" t="s">
        <v>39</v>
      </c>
      <c r="B52" s="221"/>
      <c r="C52" s="222"/>
      <c r="D52" s="62" t="s">
        <v>394</v>
      </c>
      <c r="E52" s="46" t="e">
        <f>ROUND(E49*$D52,2)</f>
        <v>#VALUE!</v>
      </c>
      <c r="F52" s="45"/>
      <c r="G52" s="45"/>
      <c r="H52" s="45"/>
      <c r="I52" s="45"/>
    </row>
    <row r="53" spans="1:9" ht="12" thickBot="1" x14ac:dyDescent="0.25">
      <c r="A53" s="223" t="s">
        <v>40</v>
      </c>
      <c r="B53" s="224"/>
      <c r="C53" s="225"/>
      <c r="D53" s="25"/>
      <c r="E53" s="47" t="e">
        <f>SUM(E49:E52)-E51</f>
        <v>#VALUE!</v>
      </c>
      <c r="F53" s="45"/>
      <c r="G53" s="45"/>
      <c r="H53" s="45"/>
      <c r="I53" s="45"/>
    </row>
    <row r="54" spans="1:9" x14ac:dyDescent="0.2">
      <c r="G54" s="24"/>
    </row>
    <row r="55" spans="1:9" x14ac:dyDescent="0.2">
      <c r="C55" s="20"/>
      <c r="D55" s="20"/>
      <c r="E55" s="20"/>
      <c r="F55" s="26"/>
      <c r="G55" s="26"/>
      <c r="H55" s="26"/>
      <c r="I55" s="26"/>
    </row>
    <row r="58" spans="1:9" x14ac:dyDescent="0.2">
      <c r="A58" s="1" t="s">
        <v>14</v>
      </c>
      <c r="B58" s="20"/>
      <c r="C58" s="226"/>
      <c r="D58" s="226"/>
      <c r="E58" s="226"/>
      <c r="F58" s="226"/>
      <c r="G58" s="226"/>
      <c r="H58" s="226"/>
    </row>
    <row r="59" spans="1:9" x14ac:dyDescent="0.2">
      <c r="A59" s="20"/>
      <c r="B59" s="20"/>
      <c r="C59" s="193" t="s">
        <v>15</v>
      </c>
      <c r="D59" s="193"/>
      <c r="E59" s="193"/>
      <c r="F59" s="193"/>
      <c r="G59" s="193"/>
      <c r="H59" s="193"/>
    </row>
    <row r="60" spans="1:9" x14ac:dyDescent="0.2">
      <c r="A60" s="20"/>
      <c r="B60" s="20"/>
      <c r="C60" s="20"/>
      <c r="D60" s="20"/>
      <c r="E60" s="20"/>
      <c r="F60" s="20"/>
      <c r="G60" s="20"/>
      <c r="H60" s="20"/>
    </row>
    <row r="61" spans="1:9" x14ac:dyDescent="0.2">
      <c r="A61" s="210" t="str">
        <f>'Kopt a+c+n'!A35</f>
        <v>Tāme sastādīta 2023. gada __. ________</v>
      </c>
      <c r="B61" s="211"/>
      <c r="C61" s="211"/>
      <c r="D61" s="211"/>
      <c r="F61" s="20"/>
      <c r="G61" s="20"/>
      <c r="H61" s="20"/>
    </row>
    <row r="62" spans="1:9" x14ac:dyDescent="0.2">
      <c r="A62" s="20"/>
      <c r="B62" s="20"/>
      <c r="C62" s="20"/>
      <c r="D62" s="20"/>
      <c r="E62" s="20"/>
      <c r="F62" s="20"/>
      <c r="G62" s="20"/>
      <c r="H62" s="20"/>
    </row>
    <row r="63" spans="1:9" x14ac:dyDescent="0.2">
      <c r="A63" s="1" t="s">
        <v>41</v>
      </c>
      <c r="B63" s="20"/>
      <c r="C63" s="209"/>
      <c r="D63" s="209"/>
      <c r="E63" s="209"/>
      <c r="F63" s="209"/>
      <c r="G63" s="209"/>
      <c r="H63" s="209"/>
    </row>
    <row r="64" spans="1:9" x14ac:dyDescent="0.2">
      <c r="A64" s="20"/>
      <c r="B64" s="20"/>
      <c r="C64" s="193" t="s">
        <v>15</v>
      </c>
      <c r="D64" s="193"/>
      <c r="E64" s="193"/>
      <c r="F64" s="193"/>
      <c r="G64" s="193"/>
      <c r="H64" s="193"/>
    </row>
    <row r="65" spans="1:9" x14ac:dyDescent="0.2">
      <c r="A65" s="20"/>
      <c r="B65" s="20"/>
      <c r="C65" s="20"/>
      <c r="D65" s="20"/>
      <c r="E65" s="20"/>
      <c r="F65" s="20"/>
      <c r="G65" s="20"/>
      <c r="H65" s="20"/>
    </row>
    <row r="66" spans="1:9" x14ac:dyDescent="0.2">
      <c r="A66" s="104" t="s">
        <v>42</v>
      </c>
      <c r="B66" s="52"/>
      <c r="C66" s="115">
        <f>'Kopt a+c+n'!B33</f>
        <v>0</v>
      </c>
      <c r="D66" s="52"/>
      <c r="F66" s="20"/>
      <c r="G66" s="20"/>
      <c r="H66" s="20"/>
    </row>
    <row r="76" spans="1:9" x14ac:dyDescent="0.2">
      <c r="E76" s="24"/>
      <c r="F76" s="24"/>
      <c r="G76" s="24"/>
      <c r="H76" s="24"/>
      <c r="I76" s="24"/>
    </row>
  </sheetData>
  <mergeCells count="64">
    <mergeCell ref="A7:C7"/>
    <mergeCell ref="D7:I7"/>
    <mergeCell ref="F13:H13"/>
    <mergeCell ref="I13:I14"/>
    <mergeCell ref="A8:C8"/>
    <mergeCell ref="D8:I8"/>
    <mergeCell ref="A9:C9"/>
    <mergeCell ref="D9:I9"/>
    <mergeCell ref="D10:E10"/>
    <mergeCell ref="D11:E11"/>
    <mergeCell ref="E13:E14"/>
    <mergeCell ref="A13:A14"/>
    <mergeCell ref="B13:B14"/>
    <mergeCell ref="C13:D14"/>
    <mergeCell ref="G1:I1"/>
    <mergeCell ref="A2:I2"/>
    <mergeCell ref="C4:I4"/>
    <mergeCell ref="A6:C6"/>
    <mergeCell ref="D6:I6"/>
    <mergeCell ref="C5:I5"/>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C27:D27"/>
    <mergeCell ref="C29:D29"/>
    <mergeCell ref="C30:D30"/>
    <mergeCell ref="C32:D32"/>
    <mergeCell ref="C33:D33"/>
    <mergeCell ref="C35:D35"/>
    <mergeCell ref="C45:D45"/>
    <mergeCell ref="C47:D47"/>
    <mergeCell ref="C38:D38"/>
    <mergeCell ref="C39:D39"/>
    <mergeCell ref="C41:D41"/>
    <mergeCell ref="C42:D42"/>
    <mergeCell ref="C44:D44"/>
    <mergeCell ref="C43:D43"/>
    <mergeCell ref="C46:D46"/>
    <mergeCell ref="C37:D37"/>
    <mergeCell ref="C40:D40"/>
    <mergeCell ref="C48:D48"/>
    <mergeCell ref="C59:H59"/>
    <mergeCell ref="C63:H63"/>
    <mergeCell ref="C64:H64"/>
    <mergeCell ref="A61:D61"/>
    <mergeCell ref="A49:D49"/>
    <mergeCell ref="A50:C50"/>
    <mergeCell ref="A51:C51"/>
    <mergeCell ref="A52:C52"/>
    <mergeCell ref="A53:C53"/>
    <mergeCell ref="C58:H58"/>
  </mergeCells>
  <conditionalFormatting sqref="C66 A15:I15 A17:I18 A20:I21 A23:I24 A26:I27 A29:I30 A32:I33 A35:I36 A38:I39 A41:I42 A44:I45 A47:I48">
    <cfRule type="cellIs" dxfId="725" priority="26" operator="equal">
      <formula>0</formula>
    </cfRule>
  </conditionalFormatting>
  <conditionalFormatting sqref="D50:D52">
    <cfRule type="cellIs" dxfId="724" priority="25" operator="equal">
      <formula>0</formula>
    </cfRule>
  </conditionalFormatting>
  <conditionalFormatting sqref="E49:E53 F49:I49 D10:E11 D6:I9">
    <cfRule type="cellIs" dxfId="723" priority="24" operator="equal">
      <formula>0</formula>
    </cfRule>
  </conditionalFormatting>
  <conditionalFormatting sqref="C63:H63">
    <cfRule type="cellIs" dxfId="722" priority="22" operator="equal">
      <formula>0</formula>
    </cfRule>
  </conditionalFormatting>
  <conditionalFormatting sqref="C58:H58">
    <cfRule type="cellIs" dxfId="721" priority="21" operator="equal">
      <formula>0</formula>
    </cfRule>
  </conditionalFormatting>
  <conditionalFormatting sqref="A16:I16">
    <cfRule type="cellIs" dxfId="720" priority="20" operator="equal">
      <formula>0</formula>
    </cfRule>
  </conditionalFormatting>
  <conditionalFormatting sqref="A19:I19">
    <cfRule type="cellIs" dxfId="719" priority="19" operator="equal">
      <formula>0</formula>
    </cfRule>
  </conditionalFormatting>
  <conditionalFormatting sqref="A22:I22">
    <cfRule type="cellIs" dxfId="718" priority="18" operator="equal">
      <formula>0</formula>
    </cfRule>
  </conditionalFormatting>
  <conditionalFormatting sqref="A25:I25">
    <cfRule type="cellIs" dxfId="717" priority="17" operator="equal">
      <formula>0</formula>
    </cfRule>
  </conditionalFormatting>
  <conditionalFormatting sqref="A28:I28">
    <cfRule type="cellIs" dxfId="716" priority="16" operator="equal">
      <formula>0</formula>
    </cfRule>
  </conditionalFormatting>
  <conditionalFormatting sqref="A31:I31">
    <cfRule type="cellIs" dxfId="715" priority="15" operator="equal">
      <formula>0</formula>
    </cfRule>
  </conditionalFormatting>
  <conditionalFormatting sqref="A34:I34">
    <cfRule type="cellIs" dxfId="714" priority="14" operator="equal">
      <formula>0</formula>
    </cfRule>
  </conditionalFormatting>
  <conditionalFormatting sqref="A37:I37">
    <cfRule type="cellIs" dxfId="713" priority="13" operator="equal">
      <formula>0</formula>
    </cfRule>
  </conditionalFormatting>
  <conditionalFormatting sqref="A40:I40">
    <cfRule type="cellIs" dxfId="712" priority="12" operator="equal">
      <formula>0</formula>
    </cfRule>
  </conditionalFormatting>
  <conditionalFormatting sqref="A43:I43">
    <cfRule type="cellIs" dxfId="711" priority="11" operator="equal">
      <formula>0</formula>
    </cfRule>
  </conditionalFormatting>
  <conditionalFormatting sqref="A46:I46">
    <cfRule type="cellIs" dxfId="710" priority="10"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6"/>
  <sheetViews>
    <sheetView workbookViewId="0">
      <selection activeCell="A26" sqref="A26:XFD2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195"/>
      <c r="H1" s="195"/>
      <c r="I1" s="195"/>
    </row>
    <row r="2" spans="1:9" x14ac:dyDescent="0.2">
      <c r="A2" s="233" t="s">
        <v>20</v>
      </c>
      <c r="B2" s="233"/>
      <c r="C2" s="233"/>
      <c r="D2" s="233"/>
      <c r="E2" s="233"/>
      <c r="F2" s="233"/>
      <c r="G2" s="233"/>
      <c r="H2" s="233"/>
      <c r="I2" s="233"/>
    </row>
    <row r="3" spans="1:9" x14ac:dyDescent="0.2">
      <c r="A3" s="2"/>
      <c r="B3" s="2"/>
      <c r="C3" s="2"/>
      <c r="D3" s="2"/>
      <c r="E3" s="2"/>
      <c r="F3" s="2"/>
      <c r="G3" s="2"/>
      <c r="H3" s="2"/>
      <c r="I3" s="2"/>
    </row>
    <row r="4" spans="1:9" x14ac:dyDescent="0.2">
      <c r="A4" s="2"/>
      <c r="B4" s="2"/>
      <c r="C4" s="234" t="s">
        <v>21</v>
      </c>
      <c r="D4" s="234"/>
      <c r="E4" s="234"/>
      <c r="F4" s="234"/>
      <c r="G4" s="234"/>
      <c r="H4" s="234"/>
      <c r="I4" s="234"/>
    </row>
    <row r="5" spans="1:9" ht="11.25" customHeight="1" x14ac:dyDescent="0.2">
      <c r="A5" s="129"/>
      <c r="B5" s="129"/>
      <c r="C5" s="237" t="s">
        <v>17</v>
      </c>
      <c r="D5" s="237"/>
      <c r="E5" s="237"/>
      <c r="F5" s="237"/>
      <c r="G5" s="237"/>
      <c r="H5" s="237"/>
      <c r="I5" s="237"/>
    </row>
    <row r="6" spans="1:9" x14ac:dyDescent="0.2">
      <c r="A6" s="235" t="s">
        <v>22</v>
      </c>
      <c r="B6" s="235"/>
      <c r="C6" s="235"/>
      <c r="D6" s="236" t="str">
        <f>'Kopt a+c+n'!B13</f>
        <v>Daudzdzīvokļu dzīvojamā ēka</v>
      </c>
      <c r="E6" s="236"/>
      <c r="F6" s="236"/>
      <c r="G6" s="236"/>
      <c r="H6" s="236"/>
      <c r="I6" s="236"/>
    </row>
    <row r="7" spans="1:9" x14ac:dyDescent="0.2">
      <c r="A7" s="235" t="s">
        <v>6</v>
      </c>
      <c r="B7" s="235"/>
      <c r="C7" s="235"/>
      <c r="D7" s="238" t="str">
        <f>'Kopt a+c+n'!B14</f>
        <v>Daudzdzīvokļu dzīvojamās ēkas energoefektivitātes paaugstināšana</v>
      </c>
      <c r="E7" s="238"/>
      <c r="F7" s="238"/>
      <c r="G7" s="238"/>
      <c r="H7" s="238"/>
      <c r="I7" s="238"/>
    </row>
    <row r="8" spans="1:9" x14ac:dyDescent="0.2">
      <c r="A8" s="243" t="s">
        <v>23</v>
      </c>
      <c r="B8" s="243"/>
      <c r="C8" s="243"/>
      <c r="D8" s="238" t="str">
        <f>'Kopt a+c+n'!B15</f>
        <v>Gaismas iela 4, Stūnīši, Olaines pag., Olaines nov., LV-2127</v>
      </c>
      <c r="E8" s="238"/>
      <c r="F8" s="238"/>
      <c r="G8" s="238"/>
      <c r="H8" s="238"/>
      <c r="I8" s="238"/>
    </row>
    <row r="9" spans="1:9" x14ac:dyDescent="0.2">
      <c r="A9" s="243" t="s">
        <v>24</v>
      </c>
      <c r="B9" s="243"/>
      <c r="C9" s="243"/>
      <c r="D9" s="238" t="str">
        <f>'Kopt a+c+n'!B16</f>
        <v>Iepirkums Nr.AS OŪS 2023/05_E</v>
      </c>
      <c r="E9" s="238"/>
      <c r="F9" s="238"/>
      <c r="G9" s="238"/>
      <c r="H9" s="238"/>
      <c r="I9" s="238"/>
    </row>
    <row r="10" spans="1:9" x14ac:dyDescent="0.2">
      <c r="C10" s="4" t="s">
        <v>25</v>
      </c>
      <c r="D10" s="244" t="e">
        <f>E30</f>
        <v>#VALUE!</v>
      </c>
      <c r="E10" s="244"/>
      <c r="F10" s="67"/>
      <c r="G10" s="67"/>
      <c r="H10" s="67"/>
      <c r="I10" s="67"/>
    </row>
    <row r="11" spans="1:9" x14ac:dyDescent="0.2">
      <c r="C11" s="4" t="s">
        <v>26</v>
      </c>
      <c r="D11" s="244">
        <f>I26</f>
        <v>0</v>
      </c>
      <c r="E11" s="244"/>
      <c r="F11" s="67"/>
      <c r="G11" s="67"/>
      <c r="H11" s="67"/>
      <c r="I11" s="67"/>
    </row>
    <row r="12" spans="1:9" ht="12" thickBot="1" x14ac:dyDescent="0.25">
      <c r="F12" s="21"/>
      <c r="G12" s="21"/>
      <c r="H12" s="21"/>
      <c r="I12" s="21"/>
    </row>
    <row r="13" spans="1:9" x14ac:dyDescent="0.2">
      <c r="A13" s="247" t="s">
        <v>27</v>
      </c>
      <c r="B13" s="249" t="s">
        <v>28</v>
      </c>
      <c r="C13" s="251" t="s">
        <v>29</v>
      </c>
      <c r="D13" s="252"/>
      <c r="E13" s="245" t="s">
        <v>30</v>
      </c>
      <c r="F13" s="239" t="s">
        <v>31</v>
      </c>
      <c r="G13" s="240"/>
      <c r="H13" s="240"/>
      <c r="I13" s="241" t="s">
        <v>32</v>
      </c>
    </row>
    <row r="14" spans="1:9" ht="23.25" thickBot="1" x14ac:dyDescent="0.25">
      <c r="A14" s="248"/>
      <c r="B14" s="250"/>
      <c r="C14" s="253"/>
      <c r="D14" s="254"/>
      <c r="E14" s="246"/>
      <c r="F14" s="22" t="s">
        <v>33</v>
      </c>
      <c r="G14" s="23" t="s">
        <v>34</v>
      </c>
      <c r="H14" s="23" t="s">
        <v>35</v>
      </c>
      <c r="I14" s="242"/>
    </row>
    <row r="15" spans="1:9" x14ac:dyDescent="0.2">
      <c r="A15" s="63">
        <f>IF(E15=0,0,IF(COUNTBLANK(E15)=1,0,COUNTA($E$15:E15)))</f>
        <v>0</v>
      </c>
      <c r="B15" s="27">
        <f>IF(A15=0,0,CONCATENATE("A-",A15))</f>
        <v>0</v>
      </c>
      <c r="C15" s="231" t="str">
        <f>'1a'!C2:I2</f>
        <v>Būvlaukuma sagatavošana</v>
      </c>
      <c r="D15" s="232"/>
      <c r="E15" s="70">
        <f>'1a'!P25</f>
        <v>0</v>
      </c>
      <c r="F15" s="123">
        <f>'1a'!M25</f>
        <v>0</v>
      </c>
      <c r="G15" s="56">
        <f>'1a'!N25</f>
        <v>0</v>
      </c>
      <c r="H15" s="56">
        <f>'1a'!O25</f>
        <v>0</v>
      </c>
      <c r="I15" s="57">
        <f>'1a'!L25</f>
        <v>0</v>
      </c>
    </row>
    <row r="16" spans="1:9" x14ac:dyDescent="0.2">
      <c r="A16" s="64">
        <f>IF(E16=0,0,IF(COUNTBLANK(E16)=1,0,COUNTA($E$15:E16)))</f>
        <v>0</v>
      </c>
      <c r="B16" s="28">
        <f t="shared" ref="B16:B25" si="0">IF(A16=0,0,CONCATENATE("A-",A16))</f>
        <v>0</v>
      </c>
      <c r="C16" s="227" t="str">
        <f>'2a'!C2:I2</f>
        <v>Demontāžas darbi</v>
      </c>
      <c r="D16" s="228"/>
      <c r="E16" s="126">
        <f>'2a'!P35</f>
        <v>0</v>
      </c>
      <c r="F16" s="124">
        <f>'2a'!M35</f>
        <v>0</v>
      </c>
      <c r="G16" s="58">
        <f>'2a'!N35</f>
        <v>0</v>
      </c>
      <c r="H16" s="58">
        <f>'2a'!O35</f>
        <v>0</v>
      </c>
      <c r="I16" s="59">
        <f>'2a'!L35</f>
        <v>0</v>
      </c>
    </row>
    <row r="17" spans="1:9" x14ac:dyDescent="0.2">
      <c r="A17" s="64">
        <f>IF(E17=0,0,IF(COUNTBLANK(E17)=1,0,COUNTA($E$15:E17)))</f>
        <v>0</v>
      </c>
      <c r="B17" s="28">
        <f t="shared" si="0"/>
        <v>0</v>
      </c>
      <c r="C17" s="227" t="str">
        <f>'3a'!C2:I2</f>
        <v>Fasādes</v>
      </c>
      <c r="D17" s="228"/>
      <c r="E17" s="127">
        <f>'3a'!P103</f>
        <v>0</v>
      </c>
      <c r="F17" s="124">
        <f>'3a'!M103</f>
        <v>0</v>
      </c>
      <c r="G17" s="58">
        <f>'3a'!N103</f>
        <v>0</v>
      </c>
      <c r="H17" s="58">
        <f>'3a'!O103</f>
        <v>0</v>
      </c>
      <c r="I17" s="59">
        <f>'3a'!L103</f>
        <v>0</v>
      </c>
    </row>
    <row r="18" spans="1:9" ht="11.25" customHeight="1" x14ac:dyDescent="0.2">
      <c r="A18" s="64">
        <f>IF(E18=0,0,IF(COUNTBLANK(E18)=1,0,COUNTA($E$15:E18)))</f>
        <v>0</v>
      </c>
      <c r="B18" s="28">
        <f t="shared" si="0"/>
        <v>0</v>
      </c>
      <c r="C18" s="227" t="str">
        <f>'4a'!C2:I2</f>
        <v>Logi un durvis</v>
      </c>
      <c r="D18" s="228"/>
      <c r="E18" s="127">
        <f>'4a'!P37</f>
        <v>0</v>
      </c>
      <c r="F18" s="124">
        <f>'4a'!M37</f>
        <v>0</v>
      </c>
      <c r="G18" s="58">
        <f>'4a'!N37</f>
        <v>0</v>
      </c>
      <c r="H18" s="58">
        <f>'4a'!O37</f>
        <v>0</v>
      </c>
      <c r="I18" s="59">
        <f>'4a'!L37</f>
        <v>0</v>
      </c>
    </row>
    <row r="19" spans="1:9" x14ac:dyDescent="0.2">
      <c r="A19" s="64">
        <f>IF(E19=0,0,IF(COUNTBLANK(E19)=1,0,COUNTA($E$15:E19)))</f>
        <v>0</v>
      </c>
      <c r="B19" s="28">
        <f t="shared" si="0"/>
        <v>0</v>
      </c>
      <c r="C19" s="227" t="str">
        <f>'5a'!C2:I2</f>
        <v>Pagraba pārseguma siltināšana</v>
      </c>
      <c r="D19" s="228"/>
      <c r="E19" s="127">
        <f>'5a'!P30</f>
        <v>0</v>
      </c>
      <c r="F19" s="124">
        <f>'5a'!M30</f>
        <v>0</v>
      </c>
      <c r="G19" s="58">
        <f>'5a'!N30</f>
        <v>0</v>
      </c>
      <c r="H19" s="58">
        <f>'5a'!O30</f>
        <v>0</v>
      </c>
      <c r="I19" s="59">
        <f>'5a'!L30</f>
        <v>0</v>
      </c>
    </row>
    <row r="20" spans="1:9" x14ac:dyDescent="0.2">
      <c r="A20" s="64">
        <f>IF(E20=0,0,IF(COUNTBLANK(E20)=1,0,COUNTA($E$15:E20)))</f>
        <v>0</v>
      </c>
      <c r="B20" s="28">
        <f t="shared" si="0"/>
        <v>0</v>
      </c>
      <c r="C20" s="227" t="str">
        <f>'6a'!C2:I2</f>
        <v>Jumta darbi</v>
      </c>
      <c r="D20" s="228"/>
      <c r="E20" s="127">
        <f>'6a'!P44</f>
        <v>0</v>
      </c>
      <c r="F20" s="124">
        <f>'6a'!M44</f>
        <v>0</v>
      </c>
      <c r="G20" s="58">
        <f>'6a'!N44</f>
        <v>0</v>
      </c>
      <c r="H20" s="58">
        <f>'6a'!O44</f>
        <v>0</v>
      </c>
      <c r="I20" s="59">
        <f>'6a'!L44</f>
        <v>0</v>
      </c>
    </row>
    <row r="21" spans="1:9" x14ac:dyDescent="0.2">
      <c r="A21" s="64">
        <f>IF(E21=0,0,IF(COUNTBLANK(E21)=1,0,COUNTA($E$15:E21)))</f>
        <v>0</v>
      </c>
      <c r="B21" s="28">
        <f t="shared" si="0"/>
        <v>0</v>
      </c>
      <c r="C21" s="227" t="str">
        <f>'7a'!C2:I2</f>
        <v>Iekštelpu darbi</v>
      </c>
      <c r="D21" s="228"/>
      <c r="E21" s="127">
        <f>'7a'!P20</f>
        <v>0</v>
      </c>
      <c r="F21" s="124">
        <f>'7a'!M20</f>
        <v>0</v>
      </c>
      <c r="G21" s="58">
        <f>'7a'!N20</f>
        <v>0</v>
      </c>
      <c r="H21" s="58">
        <f>'7a'!O20</f>
        <v>0</v>
      </c>
      <c r="I21" s="59">
        <f>'7a'!L20</f>
        <v>0</v>
      </c>
    </row>
    <row r="22" spans="1:9" x14ac:dyDescent="0.2">
      <c r="A22" s="64">
        <f>IF(E22=0,0,IF(COUNTBLANK(E22)=1,0,COUNTA($E$15:E22)))</f>
        <v>0</v>
      </c>
      <c r="B22" s="28">
        <f t="shared" si="0"/>
        <v>0</v>
      </c>
      <c r="C22" s="227" t="str">
        <f>'8a'!C2:I2</f>
        <v>Bēniņu siltināšana</v>
      </c>
      <c r="D22" s="228"/>
      <c r="E22" s="127">
        <f>'8a'!P17</f>
        <v>0</v>
      </c>
      <c r="F22" s="124">
        <f>'8a'!M17</f>
        <v>0</v>
      </c>
      <c r="G22" s="58">
        <f>'8a'!N17</f>
        <v>0</v>
      </c>
      <c r="H22" s="58">
        <f>'8a'!O17</f>
        <v>0</v>
      </c>
      <c r="I22" s="59">
        <f>'8a'!L17</f>
        <v>0</v>
      </c>
    </row>
    <row r="23" spans="1:9" x14ac:dyDescent="0.2">
      <c r="A23" s="64">
        <f>IF(E23=0,0,IF(COUNTBLANK(E23)=1,0,COUNTA($E$15:E23)))</f>
        <v>0</v>
      </c>
      <c r="B23" s="28">
        <f t="shared" si="0"/>
        <v>0</v>
      </c>
      <c r="C23" s="227" t="str">
        <f>'9a'!C2:I2</f>
        <v>Labiekārtošana</v>
      </c>
      <c r="D23" s="228"/>
      <c r="E23" s="127">
        <f>'9a'!P23</f>
        <v>0</v>
      </c>
      <c r="F23" s="124">
        <f>'9a'!M23</f>
        <v>0</v>
      </c>
      <c r="G23" s="58">
        <f>'9a'!N23</f>
        <v>0</v>
      </c>
      <c r="H23" s="58">
        <f>'9a'!O23</f>
        <v>0</v>
      </c>
      <c r="I23" s="59">
        <f>'9a'!L23</f>
        <v>0</v>
      </c>
    </row>
    <row r="24" spans="1:9" x14ac:dyDescent="0.2">
      <c r="A24" s="64">
        <f>IF(E24=0,0,IF(COUNTBLANK(E24)=1,0,COUNTA($E$15:E24)))</f>
        <v>0</v>
      </c>
      <c r="B24" s="28">
        <f t="shared" si="0"/>
        <v>0</v>
      </c>
      <c r="C24" s="227" t="str">
        <f>'10a'!C2:I2</f>
        <v>Apkure, vēdināšana un gaisa kondicionēšana</v>
      </c>
      <c r="D24" s="228"/>
      <c r="E24" s="127">
        <f>'10a'!P61</f>
        <v>0</v>
      </c>
      <c r="F24" s="124">
        <f>'10a'!M61</f>
        <v>0</v>
      </c>
      <c r="G24" s="58">
        <f>'10a'!N61</f>
        <v>0</v>
      </c>
      <c r="H24" s="58">
        <f>'10a'!O61</f>
        <v>0</v>
      </c>
      <c r="I24" s="59">
        <f>'10a'!L61</f>
        <v>0</v>
      </c>
    </row>
    <row r="25" spans="1:9" ht="11.25" customHeight="1" thickBot="1" x14ac:dyDescent="0.25">
      <c r="A25" s="64">
        <f>IF(E25=0,0,IF(COUNTBLANK(E25)=1,0,COUNTA($E$15:E25)))</f>
        <v>0</v>
      </c>
      <c r="B25" s="28">
        <f t="shared" si="0"/>
        <v>0</v>
      </c>
      <c r="C25" s="227" t="str">
        <f>'11a'!C2:I2</f>
        <v>Ārējie elektrības tīkli</v>
      </c>
      <c r="D25" s="228"/>
      <c r="E25" s="127">
        <f>'11a'!P38</f>
        <v>0</v>
      </c>
      <c r="F25" s="124">
        <f>'11a'!M38</f>
        <v>0</v>
      </c>
      <c r="G25" s="58">
        <f>'11a'!N38</f>
        <v>0</v>
      </c>
      <c r="H25" s="58">
        <f>'11a'!O38</f>
        <v>0</v>
      </c>
      <c r="I25" s="59">
        <f>'11a'!L38</f>
        <v>0</v>
      </c>
    </row>
    <row r="26" spans="1:9" ht="12" thickBot="1" x14ac:dyDescent="0.25">
      <c r="A26" s="212" t="s">
        <v>36</v>
      </c>
      <c r="B26" s="213"/>
      <c r="C26" s="213"/>
      <c r="D26" s="243"/>
      <c r="E26" s="43">
        <f>SUM(E15:E25)</f>
        <v>0</v>
      </c>
      <c r="F26" s="125">
        <f>SUM(F15:F25)</f>
        <v>0</v>
      </c>
      <c r="G26" s="42">
        <f>SUM(G15:G25)</f>
        <v>0</v>
      </c>
      <c r="H26" s="42">
        <f>SUM(H15:H25)</f>
        <v>0</v>
      </c>
      <c r="I26" s="43">
        <f>SUM(I15:I25)</f>
        <v>0</v>
      </c>
    </row>
    <row r="27" spans="1:9" x14ac:dyDescent="0.2">
      <c r="A27" s="214" t="s">
        <v>37</v>
      </c>
      <c r="B27" s="215"/>
      <c r="C27" s="260"/>
      <c r="D27" s="117" t="str">
        <f>'Kops a+c+n'!D50</f>
        <v>%</v>
      </c>
      <c r="E27" s="44" t="e">
        <f>ROUND(E26*$D27,2)</f>
        <v>#VALUE!</v>
      </c>
      <c r="F27" s="45"/>
      <c r="G27" s="45"/>
      <c r="H27" s="45"/>
      <c r="I27" s="45"/>
    </row>
    <row r="28" spans="1:9" x14ac:dyDescent="0.2">
      <c r="A28" s="217" t="s">
        <v>38</v>
      </c>
      <c r="B28" s="218"/>
      <c r="C28" s="256"/>
      <c r="D28" s="118" t="str">
        <f>'Kops a+c+n'!D51</f>
        <v>%</v>
      </c>
      <c r="E28" s="46" t="e">
        <f>ROUND(E27*$D28,2)</f>
        <v>#VALUE!</v>
      </c>
      <c r="F28" s="45"/>
      <c r="G28" s="45"/>
      <c r="H28" s="45"/>
      <c r="I28" s="45"/>
    </row>
    <row r="29" spans="1:9" x14ac:dyDescent="0.2">
      <c r="A29" s="220" t="s">
        <v>39</v>
      </c>
      <c r="B29" s="221"/>
      <c r="C29" s="257"/>
      <c r="D29" s="118" t="str">
        <f>'Kops a+c+n'!D52</f>
        <v>%</v>
      </c>
      <c r="E29" s="46" t="e">
        <f>ROUND(E26*$D29,2)</f>
        <v>#VALUE!</v>
      </c>
      <c r="F29" s="45"/>
      <c r="G29" s="45"/>
      <c r="H29" s="45"/>
      <c r="I29" s="45"/>
    </row>
    <row r="30" spans="1:9" ht="12" thickBot="1" x14ac:dyDescent="0.25">
      <c r="A30" s="223" t="s">
        <v>40</v>
      </c>
      <c r="B30" s="224"/>
      <c r="C30" s="258"/>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59">
        <f>'Kops a+c+n'!C58:H58</f>
        <v>0</v>
      </c>
      <c r="D35" s="259"/>
      <c r="E35" s="259"/>
      <c r="F35" s="259"/>
      <c r="G35" s="259"/>
      <c r="H35" s="259"/>
    </row>
    <row r="36" spans="1:8" x14ac:dyDescent="0.2">
      <c r="A36" s="20"/>
      <c r="B36" s="20"/>
      <c r="C36" s="193" t="s">
        <v>15</v>
      </c>
      <c r="D36" s="193"/>
      <c r="E36" s="193"/>
      <c r="F36" s="193"/>
      <c r="G36" s="193"/>
      <c r="H36" s="193"/>
    </row>
    <row r="37" spans="1:8" x14ac:dyDescent="0.2">
      <c r="A37" s="20"/>
      <c r="B37" s="20"/>
      <c r="C37" s="20"/>
      <c r="D37" s="20"/>
      <c r="E37" s="20"/>
      <c r="F37" s="20"/>
      <c r="G37" s="20"/>
      <c r="H37" s="20"/>
    </row>
    <row r="38" spans="1:8" x14ac:dyDescent="0.2">
      <c r="A38" s="210" t="str">
        <f>'Kops a+c+n'!A61:D61</f>
        <v>Tāme sastādīta 2023. gada __. ________</v>
      </c>
      <c r="B38" s="211"/>
      <c r="C38" s="211"/>
      <c r="D38" s="211"/>
      <c r="F38" s="20"/>
      <c r="G38" s="20"/>
      <c r="H38" s="20"/>
    </row>
    <row r="39" spans="1:8" x14ac:dyDescent="0.2">
      <c r="A39" s="20"/>
      <c r="B39" s="20"/>
      <c r="C39" s="20"/>
      <c r="D39" s="20"/>
      <c r="E39" s="20"/>
      <c r="F39" s="20"/>
      <c r="G39" s="20"/>
      <c r="H39" s="20"/>
    </row>
    <row r="40" spans="1:8" x14ac:dyDescent="0.2">
      <c r="A40" s="1" t="s">
        <v>41</v>
      </c>
      <c r="B40" s="20"/>
      <c r="C40" s="255">
        <f>'Kops a+c+n'!C63:H63</f>
        <v>0</v>
      </c>
      <c r="D40" s="255"/>
      <c r="E40" s="255"/>
      <c r="F40" s="255"/>
      <c r="G40" s="255"/>
      <c r="H40" s="255"/>
    </row>
    <row r="41" spans="1:8" x14ac:dyDescent="0.2">
      <c r="A41" s="20"/>
      <c r="B41" s="20"/>
      <c r="C41" s="193" t="s">
        <v>15</v>
      </c>
      <c r="D41" s="193"/>
      <c r="E41" s="193"/>
      <c r="F41" s="193"/>
      <c r="G41" s="193"/>
      <c r="H41" s="193"/>
    </row>
    <row r="42" spans="1:8" x14ac:dyDescent="0.2">
      <c r="A42" s="20"/>
      <c r="B42" s="20"/>
      <c r="C42" s="20"/>
      <c r="D42" s="20"/>
      <c r="E42" s="20"/>
      <c r="F42" s="20"/>
      <c r="G42" s="20"/>
      <c r="H42" s="20"/>
    </row>
    <row r="43" spans="1:8" x14ac:dyDescent="0.2">
      <c r="A43" s="104" t="s">
        <v>43</v>
      </c>
      <c r="B43" s="52"/>
      <c r="C43" s="115">
        <f>'Kops a+c+n'!C66</f>
        <v>0</v>
      </c>
      <c r="D43" s="52"/>
      <c r="F43" s="20"/>
      <c r="G43" s="20"/>
      <c r="H43" s="20"/>
    </row>
    <row r="53" spans="5:9" x14ac:dyDescent="0.2">
      <c r="E53" s="24"/>
      <c r="F53" s="24"/>
      <c r="G53" s="24"/>
      <c r="H53" s="24"/>
      <c r="I53" s="24"/>
    </row>
    <row r="66" spans="3:3" x14ac:dyDescent="0.2">
      <c r="C66" s="1">
        <f>'Kopt a+c+n'!B30:C30</f>
        <v>0</v>
      </c>
    </row>
  </sheetData>
  <mergeCells count="41">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 ref="D11:E11"/>
    <mergeCell ref="E13:E14"/>
    <mergeCell ref="A13:A14"/>
    <mergeCell ref="B13:B14"/>
    <mergeCell ref="C13:D14"/>
    <mergeCell ref="A27:C27"/>
    <mergeCell ref="A26:D26"/>
    <mergeCell ref="C16:D16"/>
    <mergeCell ref="C17:D17"/>
    <mergeCell ref="C18:D18"/>
    <mergeCell ref="C21:D21"/>
    <mergeCell ref="C20:D20"/>
    <mergeCell ref="C19:D19"/>
    <mergeCell ref="C22:D22"/>
    <mergeCell ref="C23:D23"/>
    <mergeCell ref="C24:D24"/>
    <mergeCell ref="C25:D25"/>
    <mergeCell ref="C36:H36"/>
    <mergeCell ref="A38:D38"/>
    <mergeCell ref="C40:H40"/>
    <mergeCell ref="C41:H41"/>
    <mergeCell ref="A28:C28"/>
    <mergeCell ref="A29:C29"/>
    <mergeCell ref="A30:C30"/>
    <mergeCell ref="C35:H35"/>
  </mergeCells>
  <conditionalFormatting sqref="C15:I25 E26:I26 E27:E30">
    <cfRule type="cellIs" dxfId="709" priority="14" operator="equal">
      <formula>0</formula>
    </cfRule>
  </conditionalFormatting>
  <conditionalFormatting sqref="D27:D29">
    <cfRule type="cellIs" dxfId="708" priority="12" operator="equal">
      <formula>0</formula>
    </cfRule>
    <cfRule type="cellIs" dxfId="707" priority="13" operator="equal">
      <formula>0.075</formula>
    </cfRule>
  </conditionalFormatting>
  <conditionalFormatting sqref="D10:E11">
    <cfRule type="cellIs" dxfId="706" priority="11" operator="equal">
      <formula>0</formula>
    </cfRule>
  </conditionalFormatting>
  <conditionalFormatting sqref="D6:I9">
    <cfRule type="cellIs" dxfId="705" priority="10" operator="equal">
      <formula>0</formula>
    </cfRule>
  </conditionalFormatting>
  <conditionalFormatting sqref="C43">
    <cfRule type="cellIs" dxfId="704" priority="9" operator="equal">
      <formula>0</formula>
    </cfRule>
  </conditionalFormatting>
  <conditionalFormatting sqref="C35:H35">
    <cfRule type="cellIs" dxfId="703" priority="8" operator="equal">
      <formula>0</formula>
    </cfRule>
  </conditionalFormatting>
  <conditionalFormatting sqref="C40:H40">
    <cfRule type="cellIs" dxfId="702" priority="7" operator="equal">
      <formula>0</formula>
    </cfRule>
  </conditionalFormatting>
  <conditionalFormatting sqref="C43 C40:H40 C35:H35">
    <cfRule type="cellIs" dxfId="701" priority="6" operator="equal">
      <formula>0</formula>
    </cfRule>
  </conditionalFormatting>
  <conditionalFormatting sqref="A38:D38">
    <cfRule type="cellIs" dxfId="700" priority="5" operator="equal">
      <formula>"0__"</formula>
    </cfRule>
  </conditionalFormatting>
  <conditionalFormatting sqref="B15:B25">
    <cfRule type="cellIs" dxfId="699" priority="4" operator="equal">
      <formula>0</formula>
    </cfRule>
  </conditionalFormatting>
  <conditionalFormatting sqref="B15:B25">
    <cfRule type="cellIs" dxfId="698" priority="3" operator="equal">
      <formula>0</formula>
    </cfRule>
  </conditionalFormatting>
  <conditionalFormatting sqref="A15:A25">
    <cfRule type="cellIs" dxfId="697" priority="1" operator="equal">
      <formula>0</formula>
    </cfRule>
    <cfRule type="cellIs" dxfId="696" priority="2"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6"/>
  <sheetViews>
    <sheetView zoomScaleNormal="100" workbookViewId="0">
      <selection activeCell="F32" sqref="F32"/>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95"/>
      <c r="H1" s="195"/>
      <c r="I1" s="195"/>
    </row>
    <row r="2" spans="1:9" x14ac:dyDescent="0.2">
      <c r="A2" s="233" t="s">
        <v>20</v>
      </c>
      <c r="B2" s="233"/>
      <c r="C2" s="233"/>
      <c r="D2" s="233"/>
      <c r="E2" s="233"/>
      <c r="F2" s="233"/>
      <c r="G2" s="233"/>
      <c r="H2" s="233"/>
      <c r="I2" s="233"/>
    </row>
    <row r="3" spans="1:9" x14ac:dyDescent="0.2">
      <c r="A3" s="2"/>
      <c r="B3" s="2"/>
      <c r="C3" s="2"/>
      <c r="D3" s="2"/>
      <c r="E3" s="2"/>
      <c r="F3" s="2"/>
      <c r="G3" s="2"/>
      <c r="H3" s="2"/>
      <c r="I3" s="2"/>
    </row>
    <row r="4" spans="1:9" x14ac:dyDescent="0.2">
      <c r="A4" s="2"/>
      <c r="B4" s="2"/>
      <c r="C4" s="234" t="s">
        <v>21</v>
      </c>
      <c r="D4" s="234"/>
      <c r="E4" s="234"/>
      <c r="F4" s="234"/>
      <c r="G4" s="234"/>
      <c r="H4" s="234"/>
      <c r="I4" s="234"/>
    </row>
    <row r="5" spans="1:9" ht="11.25" customHeight="1" x14ac:dyDescent="0.2">
      <c r="A5" s="129"/>
      <c r="B5" s="129"/>
      <c r="C5" s="237" t="s">
        <v>18</v>
      </c>
      <c r="D5" s="237"/>
      <c r="E5" s="237"/>
      <c r="F5" s="237"/>
      <c r="G5" s="237"/>
      <c r="H5" s="237"/>
      <c r="I5" s="237"/>
    </row>
    <row r="6" spans="1:9" x14ac:dyDescent="0.2">
      <c r="A6" s="235" t="s">
        <v>22</v>
      </c>
      <c r="B6" s="235"/>
      <c r="C6" s="235"/>
      <c r="D6" s="236" t="str">
        <f>'Kopt a+c+n'!B13</f>
        <v>Daudzdzīvokļu dzīvojamā ēka</v>
      </c>
      <c r="E6" s="236"/>
      <c r="F6" s="236"/>
      <c r="G6" s="236"/>
      <c r="H6" s="236"/>
      <c r="I6" s="236"/>
    </row>
    <row r="7" spans="1:9" x14ac:dyDescent="0.2">
      <c r="A7" s="235" t="s">
        <v>6</v>
      </c>
      <c r="B7" s="235"/>
      <c r="C7" s="235"/>
      <c r="D7" s="238" t="str">
        <f>'Kopt a+c+n'!B14</f>
        <v>Daudzdzīvokļu dzīvojamās ēkas energoefektivitātes paaugstināšana</v>
      </c>
      <c r="E7" s="238"/>
      <c r="F7" s="238"/>
      <c r="G7" s="238"/>
      <c r="H7" s="238"/>
      <c r="I7" s="238"/>
    </row>
    <row r="8" spans="1:9" x14ac:dyDescent="0.2">
      <c r="A8" s="243" t="s">
        <v>23</v>
      </c>
      <c r="B8" s="243"/>
      <c r="C8" s="243"/>
      <c r="D8" s="238" t="str">
        <f>'Kopt a+c+n'!B15</f>
        <v>Gaismas iela 4, Stūnīši, Olaines pag., Olaines nov., LV-2127</v>
      </c>
      <c r="E8" s="238"/>
      <c r="F8" s="238"/>
      <c r="G8" s="238"/>
      <c r="H8" s="238"/>
      <c r="I8" s="238"/>
    </row>
    <row r="9" spans="1:9" x14ac:dyDescent="0.2">
      <c r="A9" s="243" t="s">
        <v>24</v>
      </c>
      <c r="B9" s="243"/>
      <c r="C9" s="243"/>
      <c r="D9" s="238" t="str">
        <f>'Kopt a+c+n'!B16</f>
        <v>Iepirkums Nr.AS OŪS 2023/05_E</v>
      </c>
      <c r="E9" s="238"/>
      <c r="F9" s="238"/>
      <c r="G9" s="238"/>
      <c r="H9" s="238"/>
      <c r="I9" s="238"/>
    </row>
    <row r="10" spans="1:9" x14ac:dyDescent="0.2">
      <c r="C10" s="4" t="s">
        <v>25</v>
      </c>
      <c r="D10" s="244" t="e">
        <f>E30</f>
        <v>#VALUE!</v>
      </c>
      <c r="E10" s="244"/>
      <c r="F10" s="67"/>
      <c r="G10" s="67"/>
      <c r="H10" s="67"/>
      <c r="I10" s="67"/>
    </row>
    <row r="11" spans="1:9" x14ac:dyDescent="0.2">
      <c r="C11" s="4" t="s">
        <v>26</v>
      </c>
      <c r="D11" s="244">
        <f>I26</f>
        <v>0</v>
      </c>
      <c r="E11" s="244"/>
      <c r="F11" s="67"/>
      <c r="G11" s="67"/>
      <c r="H11" s="67"/>
      <c r="I11" s="67"/>
    </row>
    <row r="12" spans="1:9" ht="12" thickBot="1" x14ac:dyDescent="0.25">
      <c r="F12" s="21"/>
      <c r="G12" s="21"/>
      <c r="H12" s="21"/>
      <c r="I12" s="21"/>
    </row>
    <row r="13" spans="1:9" x14ac:dyDescent="0.2">
      <c r="A13" s="247" t="s">
        <v>27</v>
      </c>
      <c r="B13" s="249" t="s">
        <v>28</v>
      </c>
      <c r="C13" s="251" t="s">
        <v>29</v>
      </c>
      <c r="D13" s="252"/>
      <c r="E13" s="245" t="s">
        <v>30</v>
      </c>
      <c r="F13" s="239" t="s">
        <v>31</v>
      </c>
      <c r="G13" s="240"/>
      <c r="H13" s="240"/>
      <c r="I13" s="241" t="s">
        <v>32</v>
      </c>
    </row>
    <row r="14" spans="1:9" ht="23.25" thickBot="1" x14ac:dyDescent="0.25">
      <c r="A14" s="248"/>
      <c r="B14" s="250"/>
      <c r="C14" s="253"/>
      <c r="D14" s="254"/>
      <c r="E14" s="246"/>
      <c r="F14" s="22" t="s">
        <v>33</v>
      </c>
      <c r="G14" s="23" t="s">
        <v>34</v>
      </c>
      <c r="H14" s="23" t="s">
        <v>35</v>
      </c>
      <c r="I14" s="242"/>
    </row>
    <row r="15" spans="1:9" x14ac:dyDescent="0.2">
      <c r="A15" s="63">
        <f>IF(E15=0,0,IF(COUNTBLANK(E15)=1,0,COUNTA($E$15:E15)))</f>
        <v>0</v>
      </c>
      <c r="B15" s="27">
        <f t="shared" ref="B15:B25" si="0">IF(A15=0,0,CONCATENATE("C-",A15))</f>
        <v>0</v>
      </c>
      <c r="C15" s="231" t="str">
        <f>'1c'!C2:I2</f>
        <v>Būvlaukuma sagatavošana</v>
      </c>
      <c r="D15" s="232"/>
      <c r="E15" s="70">
        <f>'1c'!P25</f>
        <v>0</v>
      </c>
      <c r="F15" s="123">
        <f>'1c'!M25</f>
        <v>0</v>
      </c>
      <c r="G15" s="56">
        <f>'1c'!N25</f>
        <v>0</v>
      </c>
      <c r="H15" s="56">
        <f>'1c'!O25</f>
        <v>0</v>
      </c>
      <c r="I15" s="57">
        <f>'1c'!L25</f>
        <v>0</v>
      </c>
    </row>
    <row r="16" spans="1:9" x14ac:dyDescent="0.2">
      <c r="A16" s="64">
        <f>IF(E16=0,0,IF(COUNTBLANK(E16)=1,0,COUNTA($E$15:E16)))</f>
        <v>0</v>
      </c>
      <c r="B16" s="28">
        <f t="shared" si="0"/>
        <v>0</v>
      </c>
      <c r="C16" s="227" t="str">
        <f>'2c'!C2:I2</f>
        <v>Demontāžas darbi</v>
      </c>
      <c r="D16" s="228"/>
      <c r="E16" s="126">
        <f>'2c'!P31</f>
        <v>0</v>
      </c>
      <c r="F16" s="124">
        <f>'2c'!M31</f>
        <v>0</v>
      </c>
      <c r="G16" s="58">
        <f>'2c'!N31</f>
        <v>0</v>
      </c>
      <c r="H16" s="58">
        <f>'2c'!O31</f>
        <v>0</v>
      </c>
      <c r="I16" s="59">
        <f>'2c'!L31</f>
        <v>0</v>
      </c>
    </row>
    <row r="17" spans="1:9" x14ac:dyDescent="0.2">
      <c r="A17" s="64">
        <f>IF(E17=0,0,IF(COUNTBLANK(E17)=1,0,COUNTA($E$15:E17)))</f>
        <v>0</v>
      </c>
      <c r="B17" s="28">
        <f t="shared" si="0"/>
        <v>0</v>
      </c>
      <c r="C17" s="227" t="str">
        <f>'3c'!C2:I2</f>
        <v>Fasādes</v>
      </c>
      <c r="D17" s="228"/>
      <c r="E17" s="127">
        <f>'3c'!P26</f>
        <v>0</v>
      </c>
      <c r="F17" s="124">
        <f>'3c'!M26</f>
        <v>0</v>
      </c>
      <c r="G17" s="58">
        <f>'3c'!N26</f>
        <v>0</v>
      </c>
      <c r="H17" s="58">
        <f>'3c'!O26</f>
        <v>0</v>
      </c>
      <c r="I17" s="59">
        <f>'3c'!L26</f>
        <v>0</v>
      </c>
    </row>
    <row r="18" spans="1:9" x14ac:dyDescent="0.2">
      <c r="A18" s="64">
        <f>IF(E18=0,0,IF(COUNTBLANK(E18)=1,0,COUNTA($E$15:E18)))</f>
        <v>0</v>
      </c>
      <c r="B18" s="28">
        <f t="shared" si="0"/>
        <v>0</v>
      </c>
      <c r="C18" s="227" t="str">
        <f>'4c'!C2:I2</f>
        <v>Logi un durvis</v>
      </c>
      <c r="D18" s="228"/>
      <c r="E18" s="127">
        <f>'4c'!P17</f>
        <v>0</v>
      </c>
      <c r="F18" s="124">
        <f>'4c'!M17</f>
        <v>0</v>
      </c>
      <c r="G18" s="58">
        <f>'4c'!N17</f>
        <v>0</v>
      </c>
      <c r="H18" s="58">
        <f>'4c'!O17</f>
        <v>0</v>
      </c>
      <c r="I18" s="59">
        <f>'4c'!L17</f>
        <v>0</v>
      </c>
    </row>
    <row r="19" spans="1:9" x14ac:dyDescent="0.2">
      <c r="A19" s="64">
        <f>IF(E19=0,0,IF(COUNTBLANK(E19)=1,0,COUNTA($E$15:E19)))</f>
        <v>0</v>
      </c>
      <c r="B19" s="28">
        <f t="shared" si="0"/>
        <v>0</v>
      </c>
      <c r="C19" s="227" t="str">
        <f>'5c'!C2:I2</f>
        <v>Pagraba pārseguma siltināšana</v>
      </c>
      <c r="D19" s="228"/>
      <c r="E19" s="127">
        <f>'5c'!P30</f>
        <v>0</v>
      </c>
      <c r="F19" s="124">
        <f>'5c'!M30</f>
        <v>0</v>
      </c>
      <c r="G19" s="58">
        <f>'5c'!N30</f>
        <v>0</v>
      </c>
      <c r="H19" s="58">
        <f>'5c'!O30</f>
        <v>0</v>
      </c>
      <c r="I19" s="59">
        <f>'5c'!L30</f>
        <v>0</v>
      </c>
    </row>
    <row r="20" spans="1:9" x14ac:dyDescent="0.2">
      <c r="A20" s="64">
        <f>IF(E20=0,0,IF(COUNTBLANK(E20)=1,0,COUNTA($E$15:E20)))</f>
        <v>0</v>
      </c>
      <c r="B20" s="28">
        <f t="shared" si="0"/>
        <v>0</v>
      </c>
      <c r="C20" s="227" t="str">
        <f>'6c'!C2:I2</f>
        <v>Jumta darbi</v>
      </c>
      <c r="D20" s="228"/>
      <c r="E20" s="127">
        <f>'6c'!P34</f>
        <v>0</v>
      </c>
      <c r="F20" s="124">
        <f>'6c'!M34</f>
        <v>0</v>
      </c>
      <c r="G20" s="58">
        <f>'6c'!N34</f>
        <v>0</v>
      </c>
      <c r="H20" s="58">
        <f>'6c'!O34</f>
        <v>0</v>
      </c>
      <c r="I20" s="59">
        <f>'6c'!L34</f>
        <v>0</v>
      </c>
    </row>
    <row r="21" spans="1:9" x14ac:dyDescent="0.2">
      <c r="A21" s="64">
        <f>IF(E21=0,0,IF(COUNTBLANK(E21)=1,0,COUNTA($E$15:E21)))</f>
        <v>0</v>
      </c>
      <c r="B21" s="28">
        <f t="shared" si="0"/>
        <v>0</v>
      </c>
      <c r="C21" s="227" t="str">
        <f>'7c'!C2:I2</f>
        <v>Iekštelpu darbi</v>
      </c>
      <c r="D21" s="228"/>
      <c r="E21" s="127">
        <f>'7c'!P20</f>
        <v>0</v>
      </c>
      <c r="F21" s="124">
        <f>'7c'!M20</f>
        <v>0</v>
      </c>
      <c r="G21" s="58">
        <f>'7c'!N20</f>
        <v>0</v>
      </c>
      <c r="H21" s="58">
        <f>'7c'!O20</f>
        <v>0</v>
      </c>
      <c r="I21" s="59">
        <f>'7c'!L20</f>
        <v>0</v>
      </c>
    </row>
    <row r="22" spans="1:9" x14ac:dyDescent="0.2">
      <c r="A22" s="64">
        <f>IF(E22=0,0,IF(COUNTBLANK(E22)=1,0,COUNTA($E$15:E22)))</f>
        <v>0</v>
      </c>
      <c r="B22" s="28">
        <f t="shared" si="0"/>
        <v>0</v>
      </c>
      <c r="C22" s="227" t="str">
        <f>'8c'!C2:I2</f>
        <v>Bēniņu siltināšana</v>
      </c>
      <c r="D22" s="228"/>
      <c r="E22" s="127">
        <f>'8c'!P18</f>
        <v>0</v>
      </c>
      <c r="F22" s="124">
        <f>'8c'!M18</f>
        <v>0</v>
      </c>
      <c r="G22" s="58">
        <f>'8c'!N18</f>
        <v>0</v>
      </c>
      <c r="H22" s="58">
        <f>'8c'!O18</f>
        <v>0</v>
      </c>
      <c r="I22" s="59">
        <f>'8c'!L18</f>
        <v>0</v>
      </c>
    </row>
    <row r="23" spans="1:9" x14ac:dyDescent="0.2">
      <c r="A23" s="64">
        <f>IF(E23=0,0,IF(COUNTBLANK(E23)=1,0,COUNTA($E$15:E23)))</f>
        <v>0</v>
      </c>
      <c r="B23" s="28">
        <f t="shared" si="0"/>
        <v>0</v>
      </c>
      <c r="C23" s="227" t="str">
        <f>'9c'!C2:I2</f>
        <v>Labiekārtošana</v>
      </c>
      <c r="D23" s="228"/>
      <c r="E23" s="127">
        <f>'9c'!P23</f>
        <v>0</v>
      </c>
      <c r="F23" s="124">
        <f>'9c'!M23</f>
        <v>0</v>
      </c>
      <c r="G23" s="58">
        <f>'9c'!N23</f>
        <v>0</v>
      </c>
      <c r="H23" s="58">
        <f>'9c'!O23</f>
        <v>0</v>
      </c>
      <c r="I23" s="59">
        <f>'9c'!L23</f>
        <v>0</v>
      </c>
    </row>
    <row r="24" spans="1:9" x14ac:dyDescent="0.2">
      <c r="A24" s="64">
        <f>IF(E24=0,0,IF(COUNTBLANK(E24)=1,0,COUNTA($E$15:E24)))</f>
        <v>0</v>
      </c>
      <c r="B24" s="28">
        <f t="shared" si="0"/>
        <v>0</v>
      </c>
      <c r="C24" s="227" t="str">
        <f>'10c'!C2:I2</f>
        <v>Apkure, vēdināšana un gaisa kondicionēšana</v>
      </c>
      <c r="D24" s="228"/>
      <c r="E24" s="127">
        <f>'10c'!P27</f>
        <v>0</v>
      </c>
      <c r="F24" s="124">
        <f>'10c'!M27</f>
        <v>0</v>
      </c>
      <c r="G24" s="58">
        <f>'10c'!N27</f>
        <v>0</v>
      </c>
      <c r="H24" s="58">
        <f>'10c'!O27</f>
        <v>0</v>
      </c>
      <c r="I24" s="59">
        <f>'10c'!L27</f>
        <v>0</v>
      </c>
    </row>
    <row r="25" spans="1:9" ht="12" thickBot="1" x14ac:dyDescent="0.25">
      <c r="A25" s="64">
        <f>IF(E25=0,0,IF(COUNTBLANK(E25)=1,0,COUNTA($E$15:E25)))</f>
        <v>0</v>
      </c>
      <c r="B25" s="28">
        <f t="shared" si="0"/>
        <v>0</v>
      </c>
      <c r="C25" s="227" t="str">
        <f>'11c'!C2:I2</f>
        <v>Ārējie elektrības tīkli</v>
      </c>
      <c r="D25" s="228"/>
      <c r="E25" s="127">
        <f>'11c'!P39</f>
        <v>0</v>
      </c>
      <c r="F25" s="124">
        <f>'11c'!M39</f>
        <v>0</v>
      </c>
      <c r="G25" s="58">
        <f>'11c'!N39</f>
        <v>0</v>
      </c>
      <c r="H25" s="58">
        <f>'11c'!O39</f>
        <v>0</v>
      </c>
      <c r="I25" s="59">
        <f>'11c'!L39</f>
        <v>0</v>
      </c>
    </row>
    <row r="26" spans="1:9" ht="12" thickBot="1" x14ac:dyDescent="0.25">
      <c r="A26" s="212" t="s">
        <v>36</v>
      </c>
      <c r="B26" s="213"/>
      <c r="C26" s="213"/>
      <c r="D26" s="243"/>
      <c r="E26" s="43">
        <f>SUM(E15:E25)</f>
        <v>0</v>
      </c>
      <c r="F26" s="125">
        <f>SUM(F15:F25)</f>
        <v>0</v>
      </c>
      <c r="G26" s="42">
        <f>SUM(G15:G25)</f>
        <v>0</v>
      </c>
      <c r="H26" s="42">
        <f>SUM(H15:H25)</f>
        <v>0</v>
      </c>
      <c r="I26" s="43">
        <f>SUM(I15:I25)</f>
        <v>0</v>
      </c>
    </row>
    <row r="27" spans="1:9" x14ac:dyDescent="0.2">
      <c r="A27" s="214" t="s">
        <v>37</v>
      </c>
      <c r="B27" s="215"/>
      <c r="C27" s="260"/>
      <c r="D27" s="117" t="str">
        <f>'Kops a+c+n'!D50</f>
        <v>%</v>
      </c>
      <c r="E27" s="44" t="e">
        <f>ROUND(E26*$D27,2)</f>
        <v>#VALUE!</v>
      </c>
      <c r="F27" s="45"/>
      <c r="G27" s="45"/>
      <c r="H27" s="45"/>
      <c r="I27" s="45"/>
    </row>
    <row r="28" spans="1:9" x14ac:dyDescent="0.2">
      <c r="A28" s="217" t="s">
        <v>38</v>
      </c>
      <c r="B28" s="218"/>
      <c r="C28" s="256"/>
      <c r="D28" s="118" t="str">
        <f>'Kops a+c+n'!D51</f>
        <v>%</v>
      </c>
      <c r="E28" s="46" t="e">
        <f>ROUND(E27*$D28,2)</f>
        <v>#VALUE!</v>
      </c>
      <c r="F28" s="45"/>
      <c r="G28" s="45"/>
      <c r="H28" s="45"/>
      <c r="I28" s="45"/>
    </row>
    <row r="29" spans="1:9" x14ac:dyDescent="0.2">
      <c r="A29" s="220" t="s">
        <v>39</v>
      </c>
      <c r="B29" s="221"/>
      <c r="C29" s="257"/>
      <c r="D29" s="118" t="str">
        <f>'Kops a+c+n'!D52</f>
        <v>%</v>
      </c>
      <c r="E29" s="46" t="e">
        <f>ROUND(E26*$D29,2)</f>
        <v>#VALUE!</v>
      </c>
      <c r="F29" s="45"/>
      <c r="G29" s="45"/>
      <c r="H29" s="45"/>
      <c r="I29" s="45"/>
    </row>
    <row r="30" spans="1:9" ht="12" thickBot="1" x14ac:dyDescent="0.25">
      <c r="A30" s="223" t="s">
        <v>40</v>
      </c>
      <c r="B30" s="224"/>
      <c r="C30" s="258"/>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59">
        <f>'Kops a+c+n'!C58:H58</f>
        <v>0</v>
      </c>
      <c r="D35" s="259"/>
      <c r="E35" s="259"/>
      <c r="F35" s="259"/>
      <c r="G35" s="259"/>
      <c r="H35" s="259"/>
    </row>
    <row r="36" spans="1:8" x14ac:dyDescent="0.2">
      <c r="A36" s="20"/>
      <c r="B36" s="20"/>
      <c r="C36" s="193" t="s">
        <v>15</v>
      </c>
      <c r="D36" s="193"/>
      <c r="E36" s="193"/>
      <c r="F36" s="193"/>
      <c r="G36" s="193"/>
      <c r="H36" s="193"/>
    </row>
    <row r="37" spans="1:8" x14ac:dyDescent="0.2">
      <c r="A37" s="20"/>
      <c r="B37" s="20"/>
      <c r="C37" s="20"/>
      <c r="D37" s="20"/>
      <c r="E37" s="20"/>
      <c r="F37" s="20"/>
      <c r="G37" s="20"/>
      <c r="H37" s="20"/>
    </row>
    <row r="38" spans="1:8" x14ac:dyDescent="0.2">
      <c r="A38" s="210" t="str">
        <f>'Kops a+c+n'!A61:D61</f>
        <v>Tāme sastādīta 2023. gada __. ________</v>
      </c>
      <c r="B38" s="211"/>
      <c r="C38" s="211"/>
      <c r="D38" s="211"/>
      <c r="F38" s="20"/>
      <c r="G38" s="20"/>
      <c r="H38" s="20"/>
    </row>
    <row r="39" spans="1:8" x14ac:dyDescent="0.2">
      <c r="A39" s="20"/>
      <c r="B39" s="20"/>
      <c r="C39" s="20"/>
      <c r="D39" s="20"/>
      <c r="E39" s="20"/>
      <c r="F39" s="20"/>
      <c r="G39" s="20"/>
      <c r="H39" s="20"/>
    </row>
    <row r="40" spans="1:8" x14ac:dyDescent="0.2">
      <c r="A40" s="1" t="s">
        <v>41</v>
      </c>
      <c r="B40" s="20"/>
      <c r="C40" s="255">
        <f>'Kops a+c+n'!C63:H63</f>
        <v>0</v>
      </c>
      <c r="D40" s="255"/>
      <c r="E40" s="255"/>
      <c r="F40" s="255"/>
      <c r="G40" s="255"/>
      <c r="H40" s="255"/>
    </row>
    <row r="41" spans="1:8" x14ac:dyDescent="0.2">
      <c r="A41" s="20"/>
      <c r="B41" s="20"/>
      <c r="C41" s="193" t="s">
        <v>15</v>
      </c>
      <c r="D41" s="193"/>
      <c r="E41" s="193"/>
      <c r="F41" s="193"/>
      <c r="G41" s="193"/>
      <c r="H41" s="193"/>
    </row>
    <row r="42" spans="1:8" x14ac:dyDescent="0.2">
      <c r="A42" s="20"/>
      <c r="B42" s="20"/>
      <c r="C42" s="20"/>
      <c r="D42" s="20"/>
      <c r="E42" s="20"/>
      <c r="F42" s="20"/>
      <c r="G42" s="20"/>
      <c r="H42" s="20"/>
    </row>
    <row r="43" spans="1:8" x14ac:dyDescent="0.2">
      <c r="A43" s="104" t="s">
        <v>43</v>
      </c>
      <c r="B43" s="52"/>
      <c r="C43" s="115">
        <f>'Kops a+c+n'!C66</f>
        <v>0</v>
      </c>
      <c r="D43" s="52"/>
      <c r="F43" s="20"/>
      <c r="G43" s="20"/>
      <c r="H43" s="20"/>
    </row>
    <row r="53" spans="5:9" x14ac:dyDescent="0.2">
      <c r="E53" s="24"/>
      <c r="F53" s="24"/>
      <c r="G53" s="105"/>
      <c r="H53" s="24"/>
      <c r="I53" s="24"/>
    </row>
    <row r="66" spans="3:3" x14ac:dyDescent="0.2">
      <c r="C66" s="1">
        <f>'Kopt a+c+n'!B30:C30</f>
        <v>0</v>
      </c>
    </row>
  </sheetData>
  <mergeCells count="41">
    <mergeCell ref="G1:I1"/>
    <mergeCell ref="A2:I2"/>
    <mergeCell ref="C4:I4"/>
    <mergeCell ref="C5:I5"/>
    <mergeCell ref="A6:C6"/>
    <mergeCell ref="D6:I6"/>
    <mergeCell ref="A7:C7"/>
    <mergeCell ref="D7:I7"/>
    <mergeCell ref="A8:C8"/>
    <mergeCell ref="D8:I8"/>
    <mergeCell ref="A9:C9"/>
    <mergeCell ref="D9:I9"/>
    <mergeCell ref="C23:D23"/>
    <mergeCell ref="D10:E10"/>
    <mergeCell ref="D11:E11"/>
    <mergeCell ref="A13:A14"/>
    <mergeCell ref="B13:B14"/>
    <mergeCell ref="C13:D14"/>
    <mergeCell ref="E13:E14"/>
    <mergeCell ref="C18:D18"/>
    <mergeCell ref="C19:D19"/>
    <mergeCell ref="C20:D20"/>
    <mergeCell ref="C21:D21"/>
    <mergeCell ref="C22:D22"/>
    <mergeCell ref="F13:H13"/>
    <mergeCell ref="I13:I14"/>
    <mergeCell ref="C15:D15"/>
    <mergeCell ref="C16:D16"/>
    <mergeCell ref="C17:D17"/>
    <mergeCell ref="A27:C27"/>
    <mergeCell ref="C25:D25"/>
    <mergeCell ref="A26:D26"/>
    <mergeCell ref="C24:D24"/>
    <mergeCell ref="C40:H40"/>
    <mergeCell ref="C41:H41"/>
    <mergeCell ref="A28:C28"/>
    <mergeCell ref="A29:C29"/>
    <mergeCell ref="A30:C30"/>
    <mergeCell ref="C35:H35"/>
    <mergeCell ref="C36:H36"/>
    <mergeCell ref="A38:D38"/>
  </mergeCells>
  <conditionalFormatting sqref="C43">
    <cfRule type="cellIs" dxfId="695" priority="10" operator="equal">
      <formula>0</formula>
    </cfRule>
  </conditionalFormatting>
  <conditionalFormatting sqref="C35:H35">
    <cfRule type="cellIs" dxfId="694" priority="9" operator="equal">
      <formula>0</formula>
    </cfRule>
  </conditionalFormatting>
  <conditionalFormatting sqref="C40:H40">
    <cfRule type="cellIs" dxfId="693" priority="8" operator="equal">
      <formula>0</formula>
    </cfRule>
  </conditionalFormatting>
  <conditionalFormatting sqref="C35:H35 C40:H40 C43">
    <cfRule type="cellIs" dxfId="692" priority="7" operator="equal">
      <formula>0</formula>
    </cfRule>
  </conditionalFormatting>
  <conditionalFormatting sqref="A15:A25">
    <cfRule type="cellIs" dxfId="691" priority="3" operator="equal">
      <formula>0</formula>
    </cfRule>
    <cfRule type="cellIs" dxfId="690" priority="6" operator="equal">
      <formula>0</formula>
    </cfRule>
  </conditionalFormatting>
  <conditionalFormatting sqref="B15:B25">
    <cfRule type="cellIs" dxfId="689" priority="5" operator="equal">
      <formula>0</formula>
    </cfRule>
  </conditionalFormatting>
  <conditionalFormatting sqref="B15:B25">
    <cfRule type="cellIs" dxfId="688" priority="4" operator="equal">
      <formula>0</formula>
    </cfRule>
  </conditionalFormatting>
  <conditionalFormatting sqref="C15:I25 E26:I26 E27:E30 D27:D29">
    <cfRule type="cellIs" dxfId="687" priority="2" operator="equal">
      <formula>0</formula>
    </cfRule>
  </conditionalFormatting>
  <conditionalFormatting sqref="D10:E11 D6:I9">
    <cfRule type="cellIs" dxfId="686"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6"/>
  <sheetViews>
    <sheetView zoomScaleNormal="100" workbookViewId="0">
      <selection activeCell="A26" sqref="A26:XFD2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195"/>
      <c r="H1" s="195"/>
      <c r="I1" s="195"/>
    </row>
    <row r="2" spans="1:9" x14ac:dyDescent="0.2">
      <c r="A2" s="233" t="s">
        <v>20</v>
      </c>
      <c r="B2" s="233"/>
      <c r="C2" s="233"/>
      <c r="D2" s="233"/>
      <c r="E2" s="233"/>
      <c r="F2" s="233"/>
      <c r="G2" s="233"/>
      <c r="H2" s="233"/>
      <c r="I2" s="233"/>
    </row>
    <row r="3" spans="1:9" x14ac:dyDescent="0.2">
      <c r="A3" s="2"/>
      <c r="B3" s="2"/>
      <c r="C3" s="2"/>
      <c r="D3" s="2"/>
      <c r="E3" s="2"/>
      <c r="F3" s="2"/>
      <c r="G3" s="2"/>
      <c r="H3" s="2"/>
      <c r="I3" s="2"/>
    </row>
    <row r="4" spans="1:9" x14ac:dyDescent="0.2">
      <c r="A4" s="2"/>
      <c r="B4" s="2"/>
      <c r="C4" s="234" t="s">
        <v>21</v>
      </c>
      <c r="D4" s="234"/>
      <c r="E4" s="234"/>
      <c r="F4" s="234"/>
      <c r="G4" s="234"/>
      <c r="H4" s="234"/>
      <c r="I4" s="234"/>
    </row>
    <row r="5" spans="1:9" ht="11.25" customHeight="1" x14ac:dyDescent="0.2">
      <c r="A5" s="129"/>
      <c r="B5" s="129"/>
      <c r="C5" s="237" t="s">
        <v>19</v>
      </c>
      <c r="D5" s="237"/>
      <c r="E5" s="237"/>
      <c r="F5" s="237"/>
      <c r="G5" s="237"/>
      <c r="H5" s="237"/>
      <c r="I5" s="237"/>
    </row>
    <row r="6" spans="1:9" x14ac:dyDescent="0.2">
      <c r="A6" s="235" t="s">
        <v>22</v>
      </c>
      <c r="B6" s="235"/>
      <c r="C6" s="235"/>
      <c r="D6" s="236" t="str">
        <f>'Kopt a+c+n'!B13</f>
        <v>Daudzdzīvokļu dzīvojamā ēka</v>
      </c>
      <c r="E6" s="236"/>
      <c r="F6" s="236"/>
      <c r="G6" s="236"/>
      <c r="H6" s="236"/>
      <c r="I6" s="236"/>
    </row>
    <row r="7" spans="1:9" x14ac:dyDescent="0.2">
      <c r="A7" s="235" t="s">
        <v>6</v>
      </c>
      <c r="B7" s="235"/>
      <c r="C7" s="235"/>
      <c r="D7" s="238" t="str">
        <f>'Kopt a+c+n'!B14</f>
        <v>Daudzdzīvokļu dzīvojamās ēkas energoefektivitātes paaugstināšana</v>
      </c>
      <c r="E7" s="238"/>
      <c r="F7" s="238"/>
      <c r="G7" s="238"/>
      <c r="H7" s="238"/>
      <c r="I7" s="238"/>
    </row>
    <row r="8" spans="1:9" x14ac:dyDescent="0.2">
      <c r="A8" s="243" t="s">
        <v>23</v>
      </c>
      <c r="B8" s="243"/>
      <c r="C8" s="243"/>
      <c r="D8" s="238" t="str">
        <f>'Kopt a+c+n'!B15</f>
        <v>Gaismas iela 4, Stūnīši, Olaines pag., Olaines nov., LV-2127</v>
      </c>
      <c r="E8" s="238"/>
      <c r="F8" s="238"/>
      <c r="G8" s="238"/>
      <c r="H8" s="238"/>
      <c r="I8" s="238"/>
    </row>
    <row r="9" spans="1:9" x14ac:dyDescent="0.2">
      <c r="A9" s="243" t="s">
        <v>24</v>
      </c>
      <c r="B9" s="243"/>
      <c r="C9" s="243"/>
      <c r="D9" s="238" t="str">
        <f>'Kopt a+c+n'!B16</f>
        <v>Iepirkums Nr.AS OŪS 2023/05_E</v>
      </c>
      <c r="E9" s="238"/>
      <c r="F9" s="238"/>
      <c r="G9" s="238"/>
      <c r="H9" s="238"/>
      <c r="I9" s="238"/>
    </row>
    <row r="10" spans="1:9" x14ac:dyDescent="0.2">
      <c r="C10" s="4" t="s">
        <v>25</v>
      </c>
      <c r="D10" s="244" t="e">
        <f>E30</f>
        <v>#VALUE!</v>
      </c>
      <c r="E10" s="244"/>
      <c r="F10" s="67"/>
      <c r="G10" s="67"/>
      <c r="H10" s="67"/>
      <c r="I10" s="67"/>
    </row>
    <row r="11" spans="1:9" x14ac:dyDescent="0.2">
      <c r="C11" s="4" t="s">
        <v>26</v>
      </c>
      <c r="D11" s="244">
        <f>I26</f>
        <v>0</v>
      </c>
      <c r="E11" s="244"/>
      <c r="F11" s="67"/>
      <c r="G11" s="67"/>
      <c r="H11" s="67"/>
      <c r="I11" s="67"/>
    </row>
    <row r="12" spans="1:9" ht="12" thickBot="1" x14ac:dyDescent="0.25">
      <c r="F12" s="21"/>
      <c r="G12" s="21"/>
      <c r="H12" s="21"/>
      <c r="I12" s="21"/>
    </row>
    <row r="13" spans="1:9" x14ac:dyDescent="0.2">
      <c r="A13" s="247" t="s">
        <v>27</v>
      </c>
      <c r="B13" s="249" t="s">
        <v>28</v>
      </c>
      <c r="C13" s="251" t="s">
        <v>29</v>
      </c>
      <c r="D13" s="252"/>
      <c r="E13" s="245" t="s">
        <v>30</v>
      </c>
      <c r="F13" s="239" t="s">
        <v>31</v>
      </c>
      <c r="G13" s="240"/>
      <c r="H13" s="240"/>
      <c r="I13" s="241" t="s">
        <v>32</v>
      </c>
    </row>
    <row r="14" spans="1:9" ht="23.25" thickBot="1" x14ac:dyDescent="0.25">
      <c r="A14" s="248"/>
      <c r="B14" s="250"/>
      <c r="C14" s="253"/>
      <c r="D14" s="254"/>
      <c r="E14" s="246"/>
      <c r="F14" s="22" t="s">
        <v>33</v>
      </c>
      <c r="G14" s="23" t="s">
        <v>34</v>
      </c>
      <c r="H14" s="23" t="s">
        <v>35</v>
      </c>
      <c r="I14" s="242"/>
    </row>
    <row r="15" spans="1:9" x14ac:dyDescent="0.2">
      <c r="A15" s="63">
        <f>IF(E15=0,0,IF(COUNTBLANK(E15)=1,0,COUNTA($E$15:E15)))</f>
        <v>0</v>
      </c>
      <c r="B15" s="27">
        <f>IF(A15=0,0,CONCATENATE("N-",A15))</f>
        <v>0</v>
      </c>
      <c r="C15" s="231" t="str">
        <f>'1n'!C2:I2</f>
        <v>Būvlaukuma sagatavošana</v>
      </c>
      <c r="D15" s="232"/>
      <c r="E15" s="70">
        <f>'1n'!P25</f>
        <v>0</v>
      </c>
      <c r="F15" s="123">
        <f>'1n'!M25</f>
        <v>0</v>
      </c>
      <c r="G15" s="56">
        <f>'1n'!N25</f>
        <v>0</v>
      </c>
      <c r="H15" s="56">
        <f>'1n'!O25</f>
        <v>0</v>
      </c>
      <c r="I15" s="57">
        <f>'1n'!L25</f>
        <v>0</v>
      </c>
    </row>
    <row r="16" spans="1:9" x14ac:dyDescent="0.2">
      <c r="A16" s="64">
        <f>IF(E16=0,0,IF(COUNTBLANK(E16)=1,0,COUNTA($E$15:E16)))</f>
        <v>0</v>
      </c>
      <c r="B16" s="28">
        <f t="shared" ref="B16:B25" si="0">IF(A16=0,0,CONCATENATE("N-",A16))</f>
        <v>0</v>
      </c>
      <c r="C16" s="227" t="str">
        <f>'2n'!C2:I2</f>
        <v>Demontāžas darbi</v>
      </c>
      <c r="D16" s="228"/>
      <c r="E16" s="126">
        <f>'2n'!P34</f>
        <v>0</v>
      </c>
      <c r="F16" s="124">
        <f>'2n'!M34</f>
        <v>0</v>
      </c>
      <c r="G16" s="58">
        <f>'2n'!N34</f>
        <v>0</v>
      </c>
      <c r="H16" s="58">
        <f>'2n'!O34</f>
        <v>0</v>
      </c>
      <c r="I16" s="59">
        <f>'2n'!L34</f>
        <v>0</v>
      </c>
    </row>
    <row r="17" spans="1:9" x14ac:dyDescent="0.2">
      <c r="A17" s="64">
        <f>IF(E17=0,0,IF(COUNTBLANK(E17)=1,0,COUNTA($E$15:E17)))</f>
        <v>0</v>
      </c>
      <c r="B17" s="28">
        <f t="shared" si="0"/>
        <v>0</v>
      </c>
      <c r="C17" s="227" t="str">
        <f>'3n'!C2:I2</f>
        <v>Fasādes</v>
      </c>
      <c r="D17" s="228"/>
      <c r="E17" s="127">
        <f>'3n'!P78</f>
        <v>0</v>
      </c>
      <c r="F17" s="124">
        <f>'3n'!M78</f>
        <v>0</v>
      </c>
      <c r="G17" s="58">
        <f>'3n'!N78</f>
        <v>0</v>
      </c>
      <c r="H17" s="58">
        <f>'3n'!O78</f>
        <v>0</v>
      </c>
      <c r="I17" s="59">
        <f>'3n'!L78</f>
        <v>0</v>
      </c>
    </row>
    <row r="18" spans="1:9" x14ac:dyDescent="0.2">
      <c r="A18" s="64">
        <f>IF(E18=0,0,IF(COUNTBLANK(E18)=1,0,COUNTA($E$15:E18)))</f>
        <v>0</v>
      </c>
      <c r="B18" s="28">
        <f t="shared" si="0"/>
        <v>0</v>
      </c>
      <c r="C18" s="227" t="str">
        <f>'4n'!C2:I2</f>
        <v>Logi un durvis</v>
      </c>
      <c r="D18" s="228"/>
      <c r="E18" s="127">
        <f>'4n'!P29</f>
        <v>0</v>
      </c>
      <c r="F18" s="124">
        <f>'4n'!M29</f>
        <v>0</v>
      </c>
      <c r="G18" s="58">
        <f>'4n'!N29</f>
        <v>0</v>
      </c>
      <c r="H18" s="58">
        <f>'4n'!O29</f>
        <v>0</v>
      </c>
      <c r="I18" s="59">
        <f>'4n'!L29</f>
        <v>0</v>
      </c>
    </row>
    <row r="19" spans="1:9" x14ac:dyDescent="0.2">
      <c r="A19" s="64">
        <f>IF(E19=0,0,IF(COUNTBLANK(E19)=1,0,COUNTA($E$15:E19)))</f>
        <v>0</v>
      </c>
      <c r="B19" s="28">
        <f t="shared" si="0"/>
        <v>0</v>
      </c>
      <c r="C19" s="227" t="str">
        <f>'5n'!C2:I2</f>
        <v>Pagraba pārseguma siltināšana</v>
      </c>
      <c r="D19" s="228"/>
      <c r="E19" s="127">
        <f>'5n'!P30</f>
        <v>0</v>
      </c>
      <c r="F19" s="124">
        <f>'5n'!M30</f>
        <v>0</v>
      </c>
      <c r="G19" s="58">
        <f>'5n'!N30</f>
        <v>0</v>
      </c>
      <c r="H19" s="58">
        <f>'5n'!O30</f>
        <v>0</v>
      </c>
      <c r="I19" s="59">
        <f>'5n'!L30</f>
        <v>0</v>
      </c>
    </row>
    <row r="20" spans="1:9" x14ac:dyDescent="0.2">
      <c r="A20" s="64">
        <f>IF(E20=0,0,IF(COUNTBLANK(E20)=1,0,COUNTA($E$15:E20)))</f>
        <v>0</v>
      </c>
      <c r="B20" s="28">
        <f t="shared" si="0"/>
        <v>0</v>
      </c>
      <c r="C20" s="227" t="str">
        <f>'6n'!C2:I2</f>
        <v>Jumta darbi</v>
      </c>
      <c r="D20" s="228"/>
      <c r="E20" s="127">
        <f>'6n'!P20</f>
        <v>0</v>
      </c>
      <c r="F20" s="124">
        <f>'6n'!M20</f>
        <v>0</v>
      </c>
      <c r="G20" s="58">
        <f>'6n'!N20</f>
        <v>0</v>
      </c>
      <c r="H20" s="58">
        <f>'6n'!O20</f>
        <v>0</v>
      </c>
      <c r="I20" s="59">
        <f>'6n'!L20</f>
        <v>0</v>
      </c>
    </row>
    <row r="21" spans="1:9" x14ac:dyDescent="0.2">
      <c r="A21" s="64">
        <f>IF(E21=0,0,IF(COUNTBLANK(E21)=1,0,COUNTA($E$15:E21)))</f>
        <v>0</v>
      </c>
      <c r="B21" s="28">
        <f t="shared" si="0"/>
        <v>0</v>
      </c>
      <c r="C21" s="227" t="str">
        <f>'7n'!C2:I2</f>
        <v>Iekštelpu darbi</v>
      </c>
      <c r="D21" s="228"/>
      <c r="E21" s="127">
        <f>'7n'!P21</f>
        <v>0</v>
      </c>
      <c r="F21" s="124">
        <f>'7n'!M21</f>
        <v>0</v>
      </c>
      <c r="G21" s="58">
        <f>'7n'!N21</f>
        <v>0</v>
      </c>
      <c r="H21" s="58">
        <f>'7n'!O21</f>
        <v>0</v>
      </c>
      <c r="I21" s="59">
        <f>'7n'!L21</f>
        <v>0</v>
      </c>
    </row>
    <row r="22" spans="1:9" x14ac:dyDescent="0.2">
      <c r="A22" s="64">
        <f>IF(E22=0,0,IF(COUNTBLANK(E22)=1,0,COUNTA($E$15:E22)))</f>
        <v>0</v>
      </c>
      <c r="B22" s="28">
        <f t="shared" si="0"/>
        <v>0</v>
      </c>
      <c r="C22" s="227" t="str">
        <f>'8n'!C2:I2</f>
        <v>Bēniņu siltināšana</v>
      </c>
      <c r="D22" s="228"/>
      <c r="E22" s="127">
        <f>'8n'!P18</f>
        <v>0</v>
      </c>
      <c r="F22" s="124">
        <f>'8n'!M18</f>
        <v>0</v>
      </c>
      <c r="G22" s="58">
        <f>'8n'!N18</f>
        <v>0</v>
      </c>
      <c r="H22" s="58">
        <f>'8n'!O18</f>
        <v>0</v>
      </c>
      <c r="I22" s="59">
        <f>'8n'!L18</f>
        <v>0</v>
      </c>
    </row>
    <row r="23" spans="1:9" x14ac:dyDescent="0.2">
      <c r="A23" s="64">
        <f>IF(E23=0,0,IF(COUNTBLANK(E23)=1,0,COUNTA($E$15:E23)))</f>
        <v>0</v>
      </c>
      <c r="B23" s="28">
        <f t="shared" si="0"/>
        <v>0</v>
      </c>
      <c r="C23" s="227" t="str">
        <f>'9n'!C2:I2</f>
        <v>Labiekārtošana</v>
      </c>
      <c r="D23" s="228"/>
      <c r="E23" s="127">
        <f>'9n'!P23</f>
        <v>0</v>
      </c>
      <c r="F23" s="124">
        <f>'9n'!M23</f>
        <v>0</v>
      </c>
      <c r="G23" s="58">
        <f>'9n'!N23</f>
        <v>0</v>
      </c>
      <c r="H23" s="58">
        <f>'9n'!O23</f>
        <v>0</v>
      </c>
      <c r="I23" s="59">
        <f>'9n'!L23</f>
        <v>0</v>
      </c>
    </row>
    <row r="24" spans="1:9" x14ac:dyDescent="0.2">
      <c r="A24" s="64">
        <f>IF(E24=0,0,IF(COUNTBLANK(E24)=1,0,COUNTA($E$15:E24)))</f>
        <v>0</v>
      </c>
      <c r="B24" s="28">
        <f t="shared" si="0"/>
        <v>0</v>
      </c>
      <c r="C24" s="227" t="str">
        <f>'10n'!C2:I2</f>
        <v>Apkure, vēdināšana un gaisa kondicionēšana</v>
      </c>
      <c r="D24" s="228"/>
      <c r="E24" s="127">
        <f>'10n'!P24</f>
        <v>0</v>
      </c>
      <c r="F24" s="124">
        <f>'10n'!M24</f>
        <v>0</v>
      </c>
      <c r="G24" s="58">
        <f>'10n'!N24</f>
        <v>0</v>
      </c>
      <c r="H24" s="58">
        <f>'10n'!O24</f>
        <v>0</v>
      </c>
      <c r="I24" s="59">
        <f>'10n'!L24</f>
        <v>0</v>
      </c>
    </row>
    <row r="25" spans="1:9" ht="12" thickBot="1" x14ac:dyDescent="0.25">
      <c r="A25" s="64">
        <f>IF(E25=0,0,IF(COUNTBLANK(E25)=1,0,COUNTA($E$15:E25)))</f>
        <v>0</v>
      </c>
      <c r="B25" s="28">
        <f t="shared" si="0"/>
        <v>0</v>
      </c>
      <c r="C25" s="227" t="str">
        <f>'11n'!C2:I2</f>
        <v>Ārējie elektrības tīkli</v>
      </c>
      <c r="D25" s="228"/>
      <c r="E25" s="127">
        <f>'11n'!P38</f>
        <v>0</v>
      </c>
      <c r="F25" s="124">
        <f>'11n'!M38</f>
        <v>0</v>
      </c>
      <c r="G25" s="58">
        <f>'11n'!N38</f>
        <v>0</v>
      </c>
      <c r="H25" s="58">
        <f>'11n'!O38</f>
        <v>0</v>
      </c>
      <c r="I25" s="59">
        <f>'11n'!L38</f>
        <v>0</v>
      </c>
    </row>
    <row r="26" spans="1:9" ht="12" thickBot="1" x14ac:dyDescent="0.25">
      <c r="A26" s="212" t="s">
        <v>36</v>
      </c>
      <c r="B26" s="213"/>
      <c r="C26" s="213"/>
      <c r="D26" s="243"/>
      <c r="E26" s="43">
        <f>SUM(E15:E25)</f>
        <v>0</v>
      </c>
      <c r="F26" s="125">
        <f>SUM(F15:F25)</f>
        <v>0</v>
      </c>
      <c r="G26" s="42">
        <f>SUM(G15:G25)</f>
        <v>0</v>
      </c>
      <c r="H26" s="42">
        <f>SUM(H15:H25)</f>
        <v>0</v>
      </c>
      <c r="I26" s="43">
        <f>SUM(I15:I25)</f>
        <v>0</v>
      </c>
    </row>
    <row r="27" spans="1:9" x14ac:dyDescent="0.2">
      <c r="A27" s="214" t="s">
        <v>37</v>
      </c>
      <c r="B27" s="215"/>
      <c r="C27" s="260"/>
      <c r="D27" s="117" t="str">
        <f>'Kops a+c+n'!D50</f>
        <v>%</v>
      </c>
      <c r="E27" s="44" t="e">
        <f>ROUND(E26*$D27,2)</f>
        <v>#VALUE!</v>
      </c>
      <c r="F27" s="45"/>
      <c r="G27" s="45"/>
      <c r="H27" s="45"/>
      <c r="I27" s="45"/>
    </row>
    <row r="28" spans="1:9" x14ac:dyDescent="0.2">
      <c r="A28" s="217" t="s">
        <v>38</v>
      </c>
      <c r="B28" s="218"/>
      <c r="C28" s="256"/>
      <c r="D28" s="118" t="str">
        <f>'Kops a+c+n'!D51</f>
        <v>%</v>
      </c>
      <c r="E28" s="46" t="e">
        <f>ROUND(E27*$D28,2)</f>
        <v>#VALUE!</v>
      </c>
      <c r="F28" s="45"/>
      <c r="G28" s="45"/>
      <c r="H28" s="45"/>
      <c r="I28" s="45"/>
    </row>
    <row r="29" spans="1:9" x14ac:dyDescent="0.2">
      <c r="A29" s="220" t="s">
        <v>39</v>
      </c>
      <c r="B29" s="221"/>
      <c r="C29" s="257"/>
      <c r="D29" s="118" t="str">
        <f>'Kops a+c+n'!D52</f>
        <v>%</v>
      </c>
      <c r="E29" s="46" t="e">
        <f>ROUND(E26*$D29,2)</f>
        <v>#VALUE!</v>
      </c>
      <c r="F29" s="45"/>
      <c r="G29" s="45"/>
      <c r="H29" s="45"/>
      <c r="I29" s="45"/>
    </row>
    <row r="30" spans="1:9" ht="12" thickBot="1" x14ac:dyDescent="0.25">
      <c r="A30" s="223" t="s">
        <v>40</v>
      </c>
      <c r="B30" s="224"/>
      <c r="C30" s="258"/>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59">
        <f>'Kops a+c+n'!C58:H58</f>
        <v>0</v>
      </c>
      <c r="D35" s="259"/>
      <c r="E35" s="259"/>
      <c r="F35" s="259"/>
      <c r="G35" s="259"/>
      <c r="H35" s="259"/>
    </row>
    <row r="36" spans="1:8" x14ac:dyDescent="0.2">
      <c r="A36" s="20"/>
      <c r="B36" s="20"/>
      <c r="C36" s="193" t="s">
        <v>15</v>
      </c>
      <c r="D36" s="193"/>
      <c r="E36" s="193"/>
      <c r="F36" s="193"/>
      <c r="G36" s="193"/>
      <c r="H36" s="193"/>
    </row>
    <row r="37" spans="1:8" x14ac:dyDescent="0.2">
      <c r="A37" s="20"/>
      <c r="B37" s="20"/>
      <c r="C37" s="20"/>
      <c r="D37" s="20"/>
      <c r="E37" s="20"/>
      <c r="F37" s="20"/>
      <c r="G37" s="20"/>
      <c r="H37" s="20"/>
    </row>
    <row r="38" spans="1:8" x14ac:dyDescent="0.2">
      <c r="A38" s="210" t="str">
        <f>'Kops a+c+n'!A61:D61</f>
        <v>Tāme sastādīta 2023. gada __. ________</v>
      </c>
      <c r="B38" s="211"/>
      <c r="C38" s="211"/>
      <c r="D38" s="211"/>
      <c r="F38" s="20"/>
      <c r="G38" s="20"/>
      <c r="H38" s="20"/>
    </row>
    <row r="39" spans="1:8" x14ac:dyDescent="0.2">
      <c r="A39" s="20"/>
      <c r="B39" s="20"/>
      <c r="C39" s="20"/>
      <c r="D39" s="20"/>
      <c r="E39" s="20"/>
      <c r="F39" s="20"/>
      <c r="G39" s="20"/>
      <c r="H39" s="20"/>
    </row>
    <row r="40" spans="1:8" x14ac:dyDescent="0.2">
      <c r="A40" s="1" t="s">
        <v>41</v>
      </c>
      <c r="B40" s="20"/>
      <c r="C40" s="255">
        <f>'Kops a+c+n'!C63:H63</f>
        <v>0</v>
      </c>
      <c r="D40" s="255"/>
      <c r="E40" s="255"/>
      <c r="F40" s="255"/>
      <c r="G40" s="255"/>
      <c r="H40" s="255"/>
    </row>
    <row r="41" spans="1:8" x14ac:dyDescent="0.2">
      <c r="A41" s="20"/>
      <c r="B41" s="20"/>
      <c r="C41" s="193" t="s">
        <v>15</v>
      </c>
      <c r="D41" s="193"/>
      <c r="E41" s="193"/>
      <c r="F41" s="193"/>
      <c r="G41" s="193"/>
      <c r="H41" s="193"/>
    </row>
    <row r="42" spans="1:8" x14ac:dyDescent="0.2">
      <c r="A42" s="20"/>
      <c r="B42" s="20"/>
      <c r="C42" s="20"/>
      <c r="D42" s="20"/>
      <c r="E42" s="20"/>
      <c r="F42" s="20"/>
      <c r="G42" s="20"/>
      <c r="H42" s="20"/>
    </row>
    <row r="43" spans="1:8" x14ac:dyDescent="0.2">
      <c r="A43" s="104" t="s">
        <v>43</v>
      </c>
      <c r="B43" s="52"/>
      <c r="C43" s="115">
        <f>'Kops a+c+n'!C66</f>
        <v>0</v>
      </c>
      <c r="D43" s="52"/>
      <c r="F43" s="20"/>
      <c r="G43" s="20"/>
      <c r="H43" s="20"/>
    </row>
    <row r="53" spans="5:9" x14ac:dyDescent="0.2">
      <c r="E53" s="24"/>
      <c r="F53" s="24"/>
      <c r="G53" s="105"/>
      <c r="H53" s="24"/>
      <c r="I53" s="24"/>
    </row>
    <row r="66" spans="3:3" x14ac:dyDescent="0.2">
      <c r="C66" s="1">
        <f>'Kopt a+c+n'!B30:C30</f>
        <v>0</v>
      </c>
    </row>
  </sheetData>
  <mergeCells count="41">
    <mergeCell ref="A7:C7"/>
    <mergeCell ref="D7:I7"/>
    <mergeCell ref="G1:I1"/>
    <mergeCell ref="A2:I2"/>
    <mergeCell ref="C4:I4"/>
    <mergeCell ref="A6:C6"/>
    <mergeCell ref="D6:I6"/>
    <mergeCell ref="C5:I5"/>
    <mergeCell ref="I13:I14"/>
    <mergeCell ref="A8:C8"/>
    <mergeCell ref="D8:I8"/>
    <mergeCell ref="A9:C9"/>
    <mergeCell ref="D9:I9"/>
    <mergeCell ref="D10:E10"/>
    <mergeCell ref="D11:E11"/>
    <mergeCell ref="A13:A14"/>
    <mergeCell ref="B13:B14"/>
    <mergeCell ref="C13:D14"/>
    <mergeCell ref="E13:E14"/>
    <mergeCell ref="F13:H13"/>
    <mergeCell ref="C15:D15"/>
    <mergeCell ref="C16:D16"/>
    <mergeCell ref="C17:D17"/>
    <mergeCell ref="C18:D18"/>
    <mergeCell ref="C19:D19"/>
    <mergeCell ref="C20:D20"/>
    <mergeCell ref="C21:D21"/>
    <mergeCell ref="C22:D22"/>
    <mergeCell ref="C23:D23"/>
    <mergeCell ref="C24:D24"/>
    <mergeCell ref="C25:D25"/>
    <mergeCell ref="A28:C28"/>
    <mergeCell ref="A29:C29"/>
    <mergeCell ref="A30:C30"/>
    <mergeCell ref="A26:D26"/>
    <mergeCell ref="A27:C27"/>
    <mergeCell ref="C36:H36"/>
    <mergeCell ref="A38:D38"/>
    <mergeCell ref="C40:H40"/>
    <mergeCell ref="C41:H41"/>
    <mergeCell ref="C35:H35"/>
  </mergeCells>
  <conditionalFormatting sqref="C43">
    <cfRule type="cellIs" dxfId="685" priority="10" operator="equal">
      <formula>0</formula>
    </cfRule>
  </conditionalFormatting>
  <conditionalFormatting sqref="C35:H35">
    <cfRule type="cellIs" dxfId="684" priority="9" operator="equal">
      <formula>0</formula>
    </cfRule>
  </conditionalFormatting>
  <conditionalFormatting sqref="C40:H40">
    <cfRule type="cellIs" dxfId="683" priority="8" operator="equal">
      <formula>0</formula>
    </cfRule>
  </conditionalFormatting>
  <conditionalFormatting sqref="C35:H35 C40:H40 C43">
    <cfRule type="cellIs" dxfId="682" priority="7" operator="equal">
      <formula>0</formula>
    </cfRule>
  </conditionalFormatting>
  <conditionalFormatting sqref="A15:A25">
    <cfRule type="cellIs" dxfId="681" priority="3" operator="equal">
      <formula>0</formula>
    </cfRule>
    <cfRule type="cellIs" dxfId="680" priority="6" operator="equal">
      <formula>0</formula>
    </cfRule>
  </conditionalFormatting>
  <conditionalFormatting sqref="B15:B25">
    <cfRule type="cellIs" dxfId="679" priority="5" operator="equal">
      <formula>0</formula>
    </cfRule>
  </conditionalFormatting>
  <conditionalFormatting sqref="B15:B25">
    <cfRule type="cellIs" dxfId="678" priority="4" operator="equal">
      <formula>0</formula>
    </cfRule>
  </conditionalFormatting>
  <conditionalFormatting sqref="C15:I25 E26:I26 E27:E30 D27:D29">
    <cfRule type="cellIs" dxfId="677" priority="2" operator="equal">
      <formula>0</formula>
    </cfRule>
  </conditionalFormatting>
  <conditionalFormatting sqref="D10:E11 D6:I9">
    <cfRule type="cellIs" dxfId="676"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7"/>
  <sheetViews>
    <sheetView workbookViewId="0">
      <selection activeCell="I14" sqref="I14:J2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v>
      </c>
      <c r="E1" s="26"/>
      <c r="F1" s="26"/>
      <c r="G1" s="26"/>
      <c r="H1" s="26"/>
      <c r="I1" s="26"/>
      <c r="J1" s="26"/>
      <c r="N1" s="30"/>
      <c r="O1" s="31"/>
      <c r="P1" s="32"/>
    </row>
    <row r="2" spans="1:17" x14ac:dyDescent="0.2">
      <c r="A2" s="33"/>
      <c r="B2" s="33"/>
      <c r="C2" s="279" t="s">
        <v>226</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227</v>
      </c>
      <c r="B9" s="276"/>
      <c r="C9" s="276"/>
      <c r="D9" s="276"/>
      <c r="E9" s="276"/>
      <c r="F9" s="276"/>
      <c r="G9" s="35"/>
      <c r="H9" s="35"/>
      <c r="I9" s="35"/>
      <c r="J9" s="277" t="s">
        <v>46</v>
      </c>
      <c r="K9" s="277"/>
      <c r="L9" s="277"/>
      <c r="M9" s="277"/>
      <c r="N9" s="278">
        <f>P25</f>
        <v>0</v>
      </c>
      <c r="O9" s="278"/>
      <c r="P9" s="35"/>
      <c r="Q9" s="1"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x14ac:dyDescent="0.2">
      <c r="A14" s="63">
        <v>1</v>
      </c>
      <c r="B14" s="27" t="s">
        <v>81</v>
      </c>
      <c r="C14" s="89" t="s">
        <v>65</v>
      </c>
      <c r="D14" s="27" t="s">
        <v>76</v>
      </c>
      <c r="E14" s="57">
        <v>150.6</v>
      </c>
      <c r="F14" s="90"/>
      <c r="G14" s="91"/>
      <c r="H14" s="91">
        <f>F14*G14</f>
        <v>0</v>
      </c>
      <c r="I14" s="91"/>
      <c r="J14" s="91"/>
      <c r="K14" s="92">
        <f>SUM(H14:J14)</f>
        <v>0</v>
      </c>
      <c r="L14" s="90">
        <f>E14*F14</f>
        <v>0</v>
      </c>
      <c r="M14" s="91">
        <f>H14*E14</f>
        <v>0</v>
      </c>
      <c r="N14" s="91">
        <f>I14*E14</f>
        <v>0</v>
      </c>
      <c r="O14" s="91">
        <f>J14*E14</f>
        <v>0</v>
      </c>
      <c r="P14" s="107">
        <f>SUM(M14:O14)</f>
        <v>0</v>
      </c>
      <c r="Q14" s="70" t="s">
        <v>47</v>
      </c>
    </row>
    <row r="15" spans="1:17" ht="22.5" x14ac:dyDescent="0.2">
      <c r="A15" s="40">
        <v>2</v>
      </c>
      <c r="B15" s="130" t="s">
        <v>81</v>
      </c>
      <c r="C15" s="48" t="s">
        <v>66</v>
      </c>
      <c r="D15" s="28" t="s">
        <v>77</v>
      </c>
      <c r="E15" s="59">
        <v>1</v>
      </c>
      <c r="F15" s="51"/>
      <c r="G15" s="49"/>
      <c r="H15" s="49">
        <f>F15*G15</f>
        <v>0</v>
      </c>
      <c r="I15" s="49"/>
      <c r="J15" s="49"/>
      <c r="K15" s="50">
        <f t="shared" ref="K15:K24" si="0">SUM(H15:J15)</f>
        <v>0</v>
      </c>
      <c r="L15" s="51">
        <f t="shared" ref="L15:L24" si="1">E15*F15</f>
        <v>0</v>
      </c>
      <c r="M15" s="49">
        <f t="shared" ref="M15:M24" si="2">H15*E15</f>
        <v>0</v>
      </c>
      <c r="N15" s="49">
        <f t="shared" ref="N15:N24" si="3">I15*E15</f>
        <v>0</v>
      </c>
      <c r="O15" s="49">
        <f t="shared" ref="O15:O24" si="4">J15*E15</f>
        <v>0</v>
      </c>
      <c r="P15" s="108">
        <f t="shared" ref="P15:P24" si="5">SUM(M15:O15)</f>
        <v>0</v>
      </c>
      <c r="Q15" s="77" t="s">
        <v>47</v>
      </c>
    </row>
    <row r="16" spans="1:17" ht="22.5" x14ac:dyDescent="0.2">
      <c r="A16" s="40">
        <v>3</v>
      </c>
      <c r="B16" s="130" t="s">
        <v>81</v>
      </c>
      <c r="C16" s="48" t="s">
        <v>67</v>
      </c>
      <c r="D16" s="28" t="s">
        <v>78</v>
      </c>
      <c r="E16" s="59">
        <v>2</v>
      </c>
      <c r="F16" s="51"/>
      <c r="G16" s="49"/>
      <c r="H16" s="49">
        <f t="shared" ref="H16:H24"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4</v>
      </c>
      <c r="B17" s="130" t="s">
        <v>81</v>
      </c>
      <c r="C17" s="48" t="s">
        <v>68</v>
      </c>
      <c r="D17" s="28" t="s">
        <v>78</v>
      </c>
      <c r="E17" s="59">
        <v>1</v>
      </c>
      <c r="F17" s="51"/>
      <c r="G17" s="49"/>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5</v>
      </c>
      <c r="B18" s="130" t="s">
        <v>81</v>
      </c>
      <c r="C18" s="48" t="s">
        <v>69</v>
      </c>
      <c r="D18" s="28" t="s">
        <v>77</v>
      </c>
      <c r="E18" s="59">
        <v>1</v>
      </c>
      <c r="F18" s="51"/>
      <c r="G18" s="49"/>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6</v>
      </c>
      <c r="B19" s="130" t="s">
        <v>81</v>
      </c>
      <c r="C19" s="48" t="s">
        <v>70</v>
      </c>
      <c r="D19" s="28" t="s">
        <v>79</v>
      </c>
      <c r="E19" s="59">
        <v>12</v>
      </c>
      <c r="F19" s="51"/>
      <c r="G19" s="49"/>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7</v>
      </c>
      <c r="B20" s="130" t="s">
        <v>81</v>
      </c>
      <c r="C20" s="48" t="s">
        <v>71</v>
      </c>
      <c r="D20" s="28" t="s">
        <v>80</v>
      </c>
      <c r="E20" s="59">
        <v>2127.5</v>
      </c>
      <c r="F20" s="51"/>
      <c r="G20" s="49"/>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8</v>
      </c>
      <c r="B21" s="130" t="s">
        <v>81</v>
      </c>
      <c r="C21" s="48" t="s">
        <v>72</v>
      </c>
      <c r="D21" s="28" t="s">
        <v>78</v>
      </c>
      <c r="E21" s="59">
        <v>2</v>
      </c>
      <c r="F21" s="51"/>
      <c r="G21" s="49"/>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9</v>
      </c>
      <c r="B22" s="130" t="s">
        <v>81</v>
      </c>
      <c r="C22" s="48" t="s">
        <v>73</v>
      </c>
      <c r="D22" s="28" t="s">
        <v>78</v>
      </c>
      <c r="E22" s="59">
        <v>1</v>
      </c>
      <c r="F22" s="51"/>
      <c r="G22" s="49"/>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22.5" x14ac:dyDescent="0.2">
      <c r="A23" s="40">
        <v>10</v>
      </c>
      <c r="B23" s="130" t="s">
        <v>81</v>
      </c>
      <c r="C23" s="48" t="s">
        <v>74</v>
      </c>
      <c r="D23" s="28" t="s">
        <v>78</v>
      </c>
      <c r="E23" s="59">
        <v>1</v>
      </c>
      <c r="F23" s="51"/>
      <c r="G23" s="49"/>
      <c r="H23" s="49">
        <f t="shared" si="6"/>
        <v>0</v>
      </c>
      <c r="I23" s="49"/>
      <c r="J23" s="49"/>
      <c r="K23" s="50">
        <f t="shared" si="0"/>
        <v>0</v>
      </c>
      <c r="L23" s="51">
        <f t="shared" si="1"/>
        <v>0</v>
      </c>
      <c r="M23" s="49">
        <f t="shared" si="2"/>
        <v>0</v>
      </c>
      <c r="N23" s="49">
        <f t="shared" si="3"/>
        <v>0</v>
      </c>
      <c r="O23" s="49">
        <f t="shared" si="4"/>
        <v>0</v>
      </c>
      <c r="P23" s="108">
        <f t="shared" si="5"/>
        <v>0</v>
      </c>
      <c r="Q23" s="77" t="s">
        <v>47</v>
      </c>
    </row>
    <row r="24" spans="1:17" ht="22.5" x14ac:dyDescent="0.2">
      <c r="A24" s="40">
        <v>11</v>
      </c>
      <c r="B24" s="130" t="s">
        <v>81</v>
      </c>
      <c r="C24" s="48" t="s">
        <v>75</v>
      </c>
      <c r="D24" s="28" t="s">
        <v>78</v>
      </c>
      <c r="E24" s="59">
        <v>1</v>
      </c>
      <c r="F24" s="51"/>
      <c r="G24" s="49"/>
      <c r="H24" s="49">
        <f t="shared" si="6"/>
        <v>0</v>
      </c>
      <c r="I24" s="49"/>
      <c r="J24" s="49"/>
      <c r="K24" s="50">
        <f t="shared" si="0"/>
        <v>0</v>
      </c>
      <c r="L24" s="51">
        <f t="shared" si="1"/>
        <v>0</v>
      </c>
      <c r="M24" s="49">
        <f t="shared" si="2"/>
        <v>0</v>
      </c>
      <c r="N24" s="49">
        <f t="shared" si="3"/>
        <v>0</v>
      </c>
      <c r="O24" s="49">
        <f t="shared" si="4"/>
        <v>0</v>
      </c>
      <c r="P24" s="108">
        <f t="shared" si="5"/>
        <v>0</v>
      </c>
      <c r="Q24" s="77" t="s">
        <v>47</v>
      </c>
    </row>
    <row r="25" spans="1:17" ht="12" thickBot="1" x14ac:dyDescent="0.25">
      <c r="A25" s="264" t="s">
        <v>63</v>
      </c>
      <c r="B25" s="265"/>
      <c r="C25" s="265"/>
      <c r="D25" s="265"/>
      <c r="E25" s="265"/>
      <c r="F25" s="265"/>
      <c r="G25" s="265"/>
      <c r="H25" s="265"/>
      <c r="I25" s="265"/>
      <c r="J25" s="265"/>
      <c r="K25" s="266"/>
      <c r="L25" s="74">
        <f>SUM(L14:L24)</f>
        <v>0</v>
      </c>
      <c r="M25" s="75">
        <f>SUM(M14:M24)</f>
        <v>0</v>
      </c>
      <c r="N25" s="75">
        <f>SUM(N14:N24)</f>
        <v>0</v>
      </c>
      <c r="O25" s="75">
        <f>SUM(O14:O24)</f>
        <v>0</v>
      </c>
      <c r="P25" s="76">
        <f>SUM(P14:P24)</f>
        <v>0</v>
      </c>
    </row>
    <row r="26" spans="1:17" x14ac:dyDescent="0.2">
      <c r="A26" s="20"/>
      <c r="B26" s="20"/>
      <c r="C26" s="20"/>
      <c r="D26" s="20"/>
      <c r="E26" s="20"/>
      <c r="F26" s="20"/>
      <c r="G26" s="20"/>
      <c r="H26" s="20"/>
      <c r="I26" s="20"/>
      <c r="J26" s="20"/>
      <c r="K26" s="20"/>
      <c r="L26" s="20"/>
      <c r="M26" s="20"/>
      <c r="N26" s="20"/>
      <c r="O26" s="20"/>
      <c r="P26" s="20"/>
    </row>
    <row r="27" spans="1:17" x14ac:dyDescent="0.2">
      <c r="A27" s="20"/>
      <c r="B27" s="20"/>
      <c r="C27" s="20"/>
      <c r="D27" s="20"/>
      <c r="E27" s="20"/>
      <c r="F27" s="20"/>
      <c r="G27" s="20"/>
      <c r="H27" s="20"/>
      <c r="I27" s="20"/>
      <c r="J27" s="20"/>
      <c r="K27" s="20"/>
      <c r="L27" s="20"/>
      <c r="M27" s="20"/>
      <c r="N27" s="20"/>
      <c r="O27" s="20"/>
      <c r="P27" s="20"/>
    </row>
    <row r="28" spans="1:17" x14ac:dyDescent="0.2">
      <c r="A28" s="1" t="s">
        <v>14</v>
      </c>
      <c r="B28" s="20"/>
      <c r="C28" s="267">
        <f>'Kops n'!C35:H35</f>
        <v>0</v>
      </c>
      <c r="D28" s="267"/>
      <c r="E28" s="267"/>
      <c r="F28" s="267"/>
      <c r="G28" s="267"/>
      <c r="H28" s="267"/>
      <c r="I28" s="20"/>
      <c r="J28" s="20"/>
      <c r="K28" s="20"/>
      <c r="L28" s="20"/>
      <c r="M28" s="20"/>
      <c r="N28" s="20"/>
      <c r="O28" s="20"/>
      <c r="P28" s="20"/>
    </row>
    <row r="29" spans="1:17" x14ac:dyDescent="0.2">
      <c r="A29" s="20"/>
      <c r="B29" s="20"/>
      <c r="C29" s="193" t="s">
        <v>15</v>
      </c>
      <c r="D29" s="193"/>
      <c r="E29" s="193"/>
      <c r="F29" s="193"/>
      <c r="G29" s="193"/>
      <c r="H29" s="193"/>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210" t="str">
        <f>'Kops n'!A38:D38</f>
        <v>Tāme sastādīta 2023. gada __. ________</v>
      </c>
      <c r="B31" s="211"/>
      <c r="C31" s="211"/>
      <c r="D31" s="211"/>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41</v>
      </c>
      <c r="B33" s="20"/>
      <c r="C33" s="267">
        <f>'Kops n'!C40:H40</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5">
        <f>'Kops n'!C43</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phoneticPr fontId="7" type="noConversion"/>
  <conditionalFormatting sqref="D1">
    <cfRule type="cellIs" dxfId="675" priority="2" operator="equal">
      <formula>0</formula>
    </cfRule>
  </conditionalFormatting>
  <conditionalFormatting sqref="I14:J24 A14:B24 D14:G24">
    <cfRule type="cellIs" dxfId="674" priority="16" operator="equal">
      <formula>0</formula>
    </cfRule>
  </conditionalFormatting>
  <conditionalFormatting sqref="N9:O9">
    <cfRule type="cellIs" dxfId="673" priority="15" operator="equal">
      <formula>0</formula>
    </cfRule>
  </conditionalFormatting>
  <conditionalFormatting sqref="A9:F9">
    <cfRule type="containsText" dxfId="672" priority="1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671" priority="13" operator="equal">
      <formula>0</formula>
    </cfRule>
  </conditionalFormatting>
  <conditionalFormatting sqref="A25:K25">
    <cfRule type="containsText" dxfId="670" priority="11" operator="containsText" text="Tiešās izmaksas kopā, t. sk. darba devēja sociālais nodoklis __.__% ">
      <formula>NOT(ISERROR(SEARCH("Tiešās izmaksas kopā, t. sk. darba devēja sociālais nodoklis __.__% ",A25)))</formula>
    </cfRule>
  </conditionalFormatting>
  <conditionalFormatting sqref="C33:H33">
    <cfRule type="cellIs" dxfId="669" priority="8" operator="equal">
      <formula>0</formula>
    </cfRule>
  </conditionalFormatting>
  <conditionalFormatting sqref="C28:H28">
    <cfRule type="cellIs" dxfId="668" priority="7" operator="equal">
      <formula>0</formula>
    </cfRule>
  </conditionalFormatting>
  <conditionalFormatting sqref="L25:P25 H14:H24 K14:P24">
    <cfRule type="cellIs" dxfId="667" priority="6" operator="equal">
      <formula>0</formula>
    </cfRule>
  </conditionalFormatting>
  <conditionalFormatting sqref="C4:I4">
    <cfRule type="cellIs" dxfId="666" priority="5" operator="equal">
      <formula>0</formula>
    </cfRule>
  </conditionalFormatting>
  <conditionalFormatting sqref="C14:C24">
    <cfRule type="cellIs" dxfId="665" priority="4" operator="equal">
      <formula>0</formula>
    </cfRule>
  </conditionalFormatting>
  <conditionalFormatting sqref="D5:L8">
    <cfRule type="cellIs" dxfId="664" priority="3" operator="equal">
      <formula>0</formula>
    </cfRule>
  </conditionalFormatting>
  <conditionalFormatting sqref="Q14:Q24">
    <cfRule type="cellIs" dxfId="663" priority="1" operator="equal">
      <formula>0</formula>
    </cfRule>
  </conditionalFormatting>
  <dataValidations count="1">
    <dataValidation type="list" allowBlank="1" showInputMessage="1" showErrorMessage="1" sqref="Q14:Q24"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27FF1C0A-468E-4391-8F41-D61B884348F0}">
            <xm:f>NOT(ISERROR(SEARCH("Tāme sastādīta ____. gada ___. ______________",A31)))</xm:f>
            <xm:f>"Tāme sastādīta ____. gada ___. ______________"</xm:f>
            <x14:dxf>
              <font>
                <color auto="1"/>
              </font>
              <fill>
                <patternFill>
                  <bgColor rgb="FFC6EFCE"/>
                </patternFill>
              </fill>
            </x14:dxf>
          </x14:cfRule>
          <xm:sqref>A31</xm:sqref>
        </x14:conditionalFormatting>
        <x14:conditionalFormatting xmlns:xm="http://schemas.microsoft.com/office/excel/2006/main">
          <x14:cfRule type="containsText" priority="9" operator="containsText" id="{A8E9E3DD-E03C-4AE9-8CC9-A84705A86D41}">
            <xm:f>NOT(ISERROR(SEARCH("Sertifikāta Nr. _________________________________",A36)))</xm:f>
            <xm:f>"Sertifikāta Nr. _________________________________"</xm:f>
            <x14:dxf>
              <font>
                <color auto="1"/>
              </font>
              <fill>
                <patternFill>
                  <bgColor rgb="FFC6EFCE"/>
                </patternFill>
              </fill>
            </x14:dxf>
          </x14:cfRule>
          <xm:sqref>A36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7"/>
  <sheetViews>
    <sheetView topLeftCell="A17"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79" t="str">
        <f>'1a+c+n'!C2:I2</f>
        <v>Būvlaukuma sagatavošana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P25</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ht="22.5" x14ac:dyDescent="0.2">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2.5" x14ac:dyDescent="0.2">
      <c r="A15" s="64">
        <f>IF(P15=0,0,IF(COUNTBLANK(P15)=1,0,COUNTA($P$14:P15)))</f>
        <v>0</v>
      </c>
      <c r="B15" s="28" t="str">
        <f>IF($C$4="Attiecināmās izmaksas",IF('1a+c+n'!$Q15="A",'1a+c+n'!B15,0))</f>
        <v>03-00000</v>
      </c>
      <c r="C15" s="80" t="str">
        <f>IF($C$4="Attiecināmās izmaksas",IF('1a+c+n'!$Q15="A",'1a+c+n'!C15,0))</f>
        <v>Brīdinājuma zīmju uzstādīšana</v>
      </c>
      <c r="D15" s="28" t="str">
        <f>IF($C$4="Attiecināmās izmaksas",IF('1a+c+n'!$Q15="A",'1a+c+n'!D15,0))</f>
        <v>kompl</v>
      </c>
      <c r="E15" s="59"/>
      <c r="F15" s="81"/>
      <c r="G15" s="28"/>
      <c r="H15" s="28">
        <f>IF($C$4="Attiecināmās izmaksas",IF('1a+c+n'!$Q15="A",'1a+c+n'!H15,0))</f>
        <v>0</v>
      </c>
      <c r="I15" s="28"/>
      <c r="J15" s="28"/>
      <c r="K15" s="59">
        <f>IF($C$4="Attiecināmās izmaksas",IF('1a+c+n'!$Q15="A",'1a+c+n'!K15,0))</f>
        <v>0</v>
      </c>
      <c r="L15" s="81">
        <f>IF($C$4="Attiecināmās izmaksas",IF('1a+c+n'!$Q15="A",'1a+c+n'!L15,0))</f>
        <v>0</v>
      </c>
      <c r="M15" s="28">
        <f>IF($C$4="Attiecināmās izmaksas",IF('1a+c+n'!$Q15="A",'1a+c+n'!M15,0))</f>
        <v>0</v>
      </c>
      <c r="N15" s="28">
        <f>IF($C$4="Attiecināmās izmaksas",IF('1a+c+n'!$Q15="A",'1a+c+n'!N15,0))</f>
        <v>0</v>
      </c>
      <c r="O15" s="28">
        <f>IF($C$4="Attiecināmās izmaksas",IF('1a+c+n'!$Q15="A",'1a+c+n'!O15,0))</f>
        <v>0</v>
      </c>
      <c r="P15" s="59">
        <f>IF($C$4="Attiecināmās izmaksas",IF('1a+c+n'!$Q15="A",'1a+c+n'!P15,0))</f>
        <v>0</v>
      </c>
    </row>
    <row r="16" spans="1:16" ht="22.5" x14ac:dyDescent="0.2">
      <c r="A16" s="64">
        <f>IF(P16=0,0,IF(COUNTBLANK(P16)=1,0,COUNTA($P$14:P16)))</f>
        <v>0</v>
      </c>
      <c r="B16" s="28" t="str">
        <f>IF($C$4="Attiecināmās izmaksas",IF('1a+c+n'!$Q16="A",'1a+c+n'!B16,0))</f>
        <v>03-00000</v>
      </c>
      <c r="C16" s="80" t="str">
        <f>IF($C$4="Attiecināmās izmaksas",IF('1a+c+n'!$Q16="A",'1a+c+n'!C16,0))</f>
        <v>Strādnieku sadzīves vagoniņš un instrumentu noliktava 10,00 m2</v>
      </c>
      <c r="D16" s="28" t="str">
        <f>IF($C$4="Attiecināmās izmaksas",IF('1a+c+n'!$Q16="A",'1a+c+n'!D16,0))</f>
        <v>gab</v>
      </c>
      <c r="E16" s="59"/>
      <c r="F16" s="81"/>
      <c r="G16" s="28"/>
      <c r="H16" s="28">
        <f>IF($C$4="Attiecināmās izmaksas",IF('1a+c+n'!$Q16="A",'1a+c+n'!H16,0))</f>
        <v>0</v>
      </c>
      <c r="I16" s="28"/>
      <c r="J16" s="28"/>
      <c r="K16" s="59">
        <f>IF($C$4="Attiecināmās izmaksas",IF('1a+c+n'!$Q16="A",'1a+c+n'!K16,0))</f>
        <v>0</v>
      </c>
      <c r="L16" s="81">
        <f>IF($C$4="Attiecināmās izmaksas",IF('1a+c+n'!$Q16="A",'1a+c+n'!L16,0))</f>
        <v>0</v>
      </c>
      <c r="M16" s="28">
        <f>IF($C$4="Attiecināmās izmaksas",IF('1a+c+n'!$Q16="A",'1a+c+n'!M16,0))</f>
        <v>0</v>
      </c>
      <c r="N16" s="28">
        <f>IF($C$4="Attiecināmās izmaksas",IF('1a+c+n'!$Q16="A",'1a+c+n'!N16,0))</f>
        <v>0</v>
      </c>
      <c r="O16" s="28">
        <f>IF($C$4="Attiecināmās izmaksas",IF('1a+c+n'!$Q16="A",'1a+c+n'!O16,0))</f>
        <v>0</v>
      </c>
      <c r="P16" s="59">
        <f>IF($C$4="Attiecināmās izmaksas",IF('1a+c+n'!$Q16="A",'1a+c+n'!P16,0))</f>
        <v>0</v>
      </c>
    </row>
    <row r="17" spans="1:16" ht="22.5" x14ac:dyDescent="0.2">
      <c r="A17" s="64">
        <f>IF(P17=0,0,IF(COUNTBLANK(P17)=1,0,COUNTA($P$14:P17)))</f>
        <v>0</v>
      </c>
      <c r="B17" s="28" t="str">
        <f>IF($C$4="Attiecināmās izmaksas",IF('1a+c+n'!$Q17="A",'1a+c+n'!B17,0))</f>
        <v>03-00000</v>
      </c>
      <c r="C17" s="80" t="str">
        <f>IF($C$4="Attiecināmās izmaksas",IF('1a+c+n'!$Q17="A",'1a+c+n'!C17,0))</f>
        <v>BIO tualete</v>
      </c>
      <c r="D17" s="28" t="str">
        <f>IF($C$4="Attiecināmās izmaksas",IF('1a+c+n'!$Q17="A",'1a+c+n'!D17,0))</f>
        <v>gab</v>
      </c>
      <c r="E17" s="59"/>
      <c r="F17" s="81"/>
      <c r="G17" s="28"/>
      <c r="H17" s="28">
        <f>IF($C$4="Attiecināmās izmaksas",IF('1a+c+n'!$Q17="A",'1a+c+n'!H17,0))</f>
        <v>0</v>
      </c>
      <c r="I17" s="28"/>
      <c r="J17" s="28"/>
      <c r="K17" s="59">
        <f>IF($C$4="Attiecināmās izmaksas",IF('1a+c+n'!$Q17="A",'1a+c+n'!K17,0))</f>
        <v>0</v>
      </c>
      <c r="L17" s="81">
        <f>IF($C$4="Attiecināmās izmaksas",IF('1a+c+n'!$Q17="A",'1a+c+n'!L17,0))</f>
        <v>0</v>
      </c>
      <c r="M17" s="28">
        <f>IF($C$4="Attiecināmās izmaksas",IF('1a+c+n'!$Q17="A",'1a+c+n'!M17,0))</f>
        <v>0</v>
      </c>
      <c r="N17" s="28">
        <f>IF($C$4="Attiecināmās izmaksas",IF('1a+c+n'!$Q17="A",'1a+c+n'!N17,0))</f>
        <v>0</v>
      </c>
      <c r="O17" s="28">
        <f>IF($C$4="Attiecināmās izmaksas",IF('1a+c+n'!$Q17="A",'1a+c+n'!O17,0))</f>
        <v>0</v>
      </c>
      <c r="P17" s="59">
        <f>IF($C$4="Attiecināmās izmaksas",IF('1a+c+n'!$Q17="A",'1a+c+n'!P17,0))</f>
        <v>0</v>
      </c>
    </row>
    <row r="18" spans="1:16" ht="22.5" x14ac:dyDescent="0.2">
      <c r="A18" s="64">
        <f>IF(P18=0,0,IF(COUNTBLANK(P18)=1,0,COUNTA($P$14:P18)))</f>
        <v>0</v>
      </c>
      <c r="B18" s="28" t="str">
        <f>IF($C$4="Attiecināmās izmaksas",IF('1a+c+n'!$Q18="A",'1a+c+n'!B18,0))</f>
        <v>03-00000</v>
      </c>
      <c r="C18" s="80" t="str">
        <f>IF($C$4="Attiecināmās izmaksas",IF('1a+c+n'!$Q18="A",'1a+c+n'!C18,0))</f>
        <v>Būvlaukuma ugunsdzēsības komplekts (ugunsdzēsības stends, ugunsdzēsības aparāti)</v>
      </c>
      <c r="D18" s="28" t="str">
        <f>IF($C$4="Attiecināmās izmaksas",IF('1a+c+n'!$Q18="A",'1a+c+n'!D18,0))</f>
        <v>kompl</v>
      </c>
      <c r="E18" s="59"/>
      <c r="F18" s="81"/>
      <c r="G18" s="28"/>
      <c r="H18" s="28">
        <f>IF($C$4="Attiecināmās izmaksas",IF('1a+c+n'!$Q18="A",'1a+c+n'!H18,0))</f>
        <v>0</v>
      </c>
      <c r="I18" s="28"/>
      <c r="J18" s="28"/>
      <c r="K18" s="59">
        <f>IF($C$4="Attiecināmās izmaksas",IF('1a+c+n'!$Q18="A",'1a+c+n'!K18,0))</f>
        <v>0</v>
      </c>
      <c r="L18" s="81">
        <f>IF($C$4="Attiecināmās izmaksas",IF('1a+c+n'!$Q18="A",'1a+c+n'!L18,0))</f>
        <v>0</v>
      </c>
      <c r="M18" s="28">
        <f>IF($C$4="Attiecināmās izmaksas",IF('1a+c+n'!$Q18="A",'1a+c+n'!M18,0))</f>
        <v>0</v>
      </c>
      <c r="N18" s="28">
        <f>IF($C$4="Attiecināmās izmaksas",IF('1a+c+n'!$Q18="A",'1a+c+n'!N18,0))</f>
        <v>0</v>
      </c>
      <c r="O18" s="28">
        <f>IF($C$4="Attiecināmās izmaksas",IF('1a+c+n'!$Q18="A",'1a+c+n'!O18,0))</f>
        <v>0</v>
      </c>
      <c r="P18" s="59">
        <f>IF($C$4="Attiecināmās izmaksas",IF('1a+c+n'!$Q18="A",'1a+c+n'!P18,0))</f>
        <v>0</v>
      </c>
    </row>
    <row r="19" spans="1:16" ht="22.5" x14ac:dyDescent="0.2">
      <c r="A19" s="64">
        <f>IF(P19=0,0,IF(COUNTBLANK(P19)=1,0,COUNTA($P$14:P19)))</f>
        <v>0</v>
      </c>
      <c r="B19" s="28" t="str">
        <f>IF($C$4="Attiecināmās izmaksas",IF('1a+c+n'!$Q19="A",'1a+c+n'!B19,0))</f>
        <v>03-00000</v>
      </c>
      <c r="C19" s="80" t="str">
        <f>IF($C$4="Attiecināmās izmaksas",IF('1a+c+n'!$Q19="A",'1a+c+n'!C19,0))</f>
        <v>Būvgružu konteinera noma, t.sk. Novietošana un aizvešana</v>
      </c>
      <c r="D19" s="28" t="str">
        <f>IF($C$4="Attiecināmās izmaksas",IF('1a+c+n'!$Q19="A",'1a+c+n'!D19,0))</f>
        <v>mēn.</v>
      </c>
      <c r="E19" s="59"/>
      <c r="F19" s="81"/>
      <c r="G19" s="28"/>
      <c r="H19" s="28">
        <f>IF($C$4="Attiecināmās izmaksas",IF('1a+c+n'!$Q19="A",'1a+c+n'!H19,0))</f>
        <v>0</v>
      </c>
      <c r="I19" s="28"/>
      <c r="J19" s="28"/>
      <c r="K19" s="59">
        <f>IF($C$4="Attiecināmās izmaksas",IF('1a+c+n'!$Q19="A",'1a+c+n'!K19,0))</f>
        <v>0</v>
      </c>
      <c r="L19" s="81">
        <f>IF($C$4="Attiecināmās izmaksas",IF('1a+c+n'!$Q19="A",'1a+c+n'!L19,0))</f>
        <v>0</v>
      </c>
      <c r="M19" s="28">
        <f>IF($C$4="Attiecināmās izmaksas",IF('1a+c+n'!$Q19="A",'1a+c+n'!M19,0))</f>
        <v>0</v>
      </c>
      <c r="N19" s="28">
        <f>IF($C$4="Attiecināmās izmaksas",IF('1a+c+n'!$Q19="A",'1a+c+n'!N19,0))</f>
        <v>0</v>
      </c>
      <c r="O19" s="28">
        <f>IF($C$4="Attiecināmās izmaksas",IF('1a+c+n'!$Q19="A",'1a+c+n'!O19,0))</f>
        <v>0</v>
      </c>
      <c r="P19" s="59">
        <f>IF($C$4="Attiecināmās izmaksas",IF('1a+c+n'!$Q19="A",'1a+c+n'!P19,0))</f>
        <v>0</v>
      </c>
    </row>
    <row r="20" spans="1:16" ht="22.5" x14ac:dyDescent="0.2">
      <c r="A20" s="64">
        <f>IF(P20=0,0,IF(COUNTBLANK(P20)=1,0,COUNTA($P$14:P20)))</f>
        <v>0</v>
      </c>
      <c r="B20" s="28" t="str">
        <f>IF($C$4="Attiecināmās izmaksas",IF('1a+c+n'!$Q20="A",'1a+c+n'!B20,0))</f>
        <v>03-00000</v>
      </c>
      <c r="C20" s="80" t="str">
        <f>IF($C$4="Attiecināmās izmaksas",IF('1a+c+n'!$Q20="A",'1a+c+n'!C20,0))</f>
        <v>Sastatņu montāža, t.sk. norobežošana ar celtniecības tīklu, demontāža, noma</v>
      </c>
      <c r="D20" s="28" t="str">
        <f>IF($C$4="Attiecināmās izmaksas",IF('1a+c+n'!$Q20="A",'1a+c+n'!D20,0))</f>
        <v>m2</v>
      </c>
      <c r="E20" s="59"/>
      <c r="F20" s="81"/>
      <c r="G20" s="28"/>
      <c r="H20" s="28">
        <f>IF($C$4="Attiecināmās izmaksas",IF('1a+c+n'!$Q20="A",'1a+c+n'!H20,0))</f>
        <v>0</v>
      </c>
      <c r="I20" s="28"/>
      <c r="J20" s="28"/>
      <c r="K20" s="59">
        <f>IF($C$4="Attiecināmās izmaksas",IF('1a+c+n'!$Q20="A",'1a+c+n'!K20,0))</f>
        <v>0</v>
      </c>
      <c r="L20" s="81">
        <f>IF($C$4="Attiecināmās izmaksas",IF('1a+c+n'!$Q20="A",'1a+c+n'!L20,0))</f>
        <v>0</v>
      </c>
      <c r="M20" s="28">
        <f>IF($C$4="Attiecināmās izmaksas",IF('1a+c+n'!$Q20="A",'1a+c+n'!M20,0))</f>
        <v>0</v>
      </c>
      <c r="N20" s="28">
        <f>IF($C$4="Attiecināmās izmaksas",IF('1a+c+n'!$Q20="A",'1a+c+n'!N20,0))</f>
        <v>0</v>
      </c>
      <c r="O20" s="28">
        <f>IF($C$4="Attiecināmās izmaksas",IF('1a+c+n'!$Q20="A",'1a+c+n'!O20,0))</f>
        <v>0</v>
      </c>
      <c r="P20" s="59">
        <f>IF($C$4="Attiecināmās izmaksas",IF('1a+c+n'!$Q20="A",'1a+c+n'!P20,0))</f>
        <v>0</v>
      </c>
    </row>
    <row r="21" spans="1:16" ht="22.5" x14ac:dyDescent="0.2">
      <c r="A21" s="64">
        <f>IF(P21=0,0,IF(COUNTBLANK(P21)=1,0,COUNTA($P$14:P21)))</f>
        <v>0</v>
      </c>
      <c r="B21" s="28" t="str">
        <f>IF($C$4="Attiecināmās izmaksas",IF('1a+c+n'!$Q21="A",'1a+c+n'!B21,0))</f>
        <v>03-00000</v>
      </c>
      <c r="C21" s="80" t="str">
        <f>IF($C$4="Attiecināmās izmaksas",IF('1a+c+n'!$Q21="A",'1a+c+n'!C21,0))</f>
        <v>Ieejas mezglu koka nojumju izveidošana</v>
      </c>
      <c r="D21" s="28" t="str">
        <f>IF($C$4="Attiecināmās izmaksas",IF('1a+c+n'!$Q21="A",'1a+c+n'!D21,0))</f>
        <v>gab</v>
      </c>
      <c r="E21" s="59"/>
      <c r="F21" s="81"/>
      <c r="G21" s="28"/>
      <c r="H21" s="28">
        <f>IF($C$4="Attiecināmās izmaksas",IF('1a+c+n'!$Q21="A",'1a+c+n'!H21,0))</f>
        <v>0</v>
      </c>
      <c r="I21" s="28"/>
      <c r="J21" s="28"/>
      <c r="K21" s="59">
        <f>IF($C$4="Attiecināmās izmaksas",IF('1a+c+n'!$Q21="A",'1a+c+n'!K21,0))</f>
        <v>0</v>
      </c>
      <c r="L21" s="81">
        <f>IF($C$4="Attiecināmās izmaksas",IF('1a+c+n'!$Q21="A",'1a+c+n'!L21,0))</f>
        <v>0</v>
      </c>
      <c r="M21" s="28">
        <f>IF($C$4="Attiecināmās izmaksas",IF('1a+c+n'!$Q21="A",'1a+c+n'!M21,0))</f>
        <v>0</v>
      </c>
      <c r="N21" s="28">
        <f>IF($C$4="Attiecināmās izmaksas",IF('1a+c+n'!$Q21="A",'1a+c+n'!N21,0))</f>
        <v>0</v>
      </c>
      <c r="O21" s="28">
        <f>IF($C$4="Attiecināmās izmaksas",IF('1a+c+n'!$Q21="A",'1a+c+n'!O21,0))</f>
        <v>0</v>
      </c>
      <c r="P21" s="59">
        <f>IF($C$4="Attiecināmās izmaksas",IF('1a+c+n'!$Q21="A",'1a+c+n'!P21,0))</f>
        <v>0</v>
      </c>
    </row>
    <row r="22" spans="1:16" ht="22.5" x14ac:dyDescent="0.2">
      <c r="A22" s="64">
        <f>IF(P22=0,0,IF(COUNTBLANK(P22)=1,0,COUNTA($P$14:P22)))</f>
        <v>0</v>
      </c>
      <c r="B22" s="28" t="str">
        <f>IF($C$4="Attiecināmās izmaksas",IF('1a+c+n'!$Q22="A",'1a+c+n'!B22,0))</f>
        <v>03-00000</v>
      </c>
      <c r="C22" s="80" t="str">
        <f>IF($C$4="Attiecināmās izmaksas",IF('1a+c+n'!$Q22="A",'1a+c+n'!C22,0))</f>
        <v>Elektrības pieslēgums ar skaitītāju uz būvniecības laiku</v>
      </c>
      <c r="D22" s="28" t="str">
        <f>IF($C$4="Attiecināmās izmaksas",IF('1a+c+n'!$Q22="A",'1a+c+n'!D22,0))</f>
        <v>gab</v>
      </c>
      <c r="E22" s="59"/>
      <c r="F22" s="81"/>
      <c r="G22" s="28"/>
      <c r="H22" s="28">
        <f>IF($C$4="Attiecināmās izmaksas",IF('1a+c+n'!$Q22="A",'1a+c+n'!H22,0))</f>
        <v>0</v>
      </c>
      <c r="I22" s="28"/>
      <c r="J22" s="28"/>
      <c r="K22" s="59">
        <f>IF($C$4="Attiecināmās izmaksas",IF('1a+c+n'!$Q22="A",'1a+c+n'!K22,0))</f>
        <v>0</v>
      </c>
      <c r="L22" s="81">
        <f>IF($C$4="Attiecināmās izmaksas",IF('1a+c+n'!$Q22="A",'1a+c+n'!L22,0))</f>
        <v>0</v>
      </c>
      <c r="M22" s="28">
        <f>IF($C$4="Attiecināmās izmaksas",IF('1a+c+n'!$Q22="A",'1a+c+n'!M22,0))</f>
        <v>0</v>
      </c>
      <c r="N22" s="28">
        <f>IF($C$4="Attiecināmās izmaksas",IF('1a+c+n'!$Q22="A",'1a+c+n'!N22,0))</f>
        <v>0</v>
      </c>
      <c r="O22" s="28">
        <f>IF($C$4="Attiecināmās izmaksas",IF('1a+c+n'!$Q22="A",'1a+c+n'!O22,0))</f>
        <v>0</v>
      </c>
      <c r="P22" s="59">
        <f>IF($C$4="Attiecināmās izmaksas",IF('1a+c+n'!$Q22="A",'1a+c+n'!P22,0))</f>
        <v>0</v>
      </c>
    </row>
    <row r="23" spans="1:16" ht="22.5" x14ac:dyDescent="0.2">
      <c r="A23" s="64">
        <f>IF(P23=0,0,IF(COUNTBLANK(P23)=1,0,COUNTA($P$14:P23)))</f>
        <v>0</v>
      </c>
      <c r="B23" s="28" t="str">
        <f>IF($C$4="Attiecināmās izmaksas",IF('1a+c+n'!$Q23="A",'1a+c+n'!B23,0))</f>
        <v>03-00000</v>
      </c>
      <c r="C23" s="80" t="str">
        <f>IF($C$4="Attiecināmās izmaksas",IF('1a+c+n'!$Q23="A",'1a+c+n'!C23,0))</f>
        <v>Ūdens pieslēgums ar skaitītāju uz būvniecības laiku</v>
      </c>
      <c r="D23" s="28" t="str">
        <f>IF($C$4="Attiecināmās izmaksas",IF('1a+c+n'!$Q23="A",'1a+c+n'!D23,0))</f>
        <v>gab</v>
      </c>
      <c r="E23" s="59"/>
      <c r="F23" s="81"/>
      <c r="G23" s="28"/>
      <c r="H23" s="28">
        <f>IF($C$4="Attiecināmās izmaksas",IF('1a+c+n'!$Q23="A",'1a+c+n'!H23,0))</f>
        <v>0</v>
      </c>
      <c r="I23" s="28"/>
      <c r="J23" s="28"/>
      <c r="K23" s="59">
        <f>IF($C$4="Attiecināmās izmaksas",IF('1a+c+n'!$Q23="A",'1a+c+n'!K23,0))</f>
        <v>0</v>
      </c>
      <c r="L23" s="81">
        <f>IF($C$4="Attiecināmās izmaksas",IF('1a+c+n'!$Q23="A",'1a+c+n'!L23,0))</f>
        <v>0</v>
      </c>
      <c r="M23" s="28">
        <f>IF($C$4="Attiecināmās izmaksas",IF('1a+c+n'!$Q23="A",'1a+c+n'!M23,0))</f>
        <v>0</v>
      </c>
      <c r="N23" s="28">
        <f>IF($C$4="Attiecināmās izmaksas",IF('1a+c+n'!$Q23="A",'1a+c+n'!N23,0))</f>
        <v>0</v>
      </c>
      <c r="O23" s="28">
        <f>IF($C$4="Attiecināmās izmaksas",IF('1a+c+n'!$Q23="A",'1a+c+n'!O23,0))</f>
        <v>0</v>
      </c>
      <c r="P23" s="59">
        <f>IF($C$4="Attiecināmās izmaksas",IF('1a+c+n'!$Q23="A",'1a+c+n'!P23,0))</f>
        <v>0</v>
      </c>
    </row>
    <row r="24" spans="1:16" ht="22.5" x14ac:dyDescent="0.2">
      <c r="A24" s="64">
        <f>IF(P24=0,0,IF(COUNTBLANK(P24)=1,0,COUNTA($P$14:P24)))</f>
        <v>0</v>
      </c>
      <c r="B24" s="28" t="str">
        <f>IF($C$4="Attiecināmās izmaksas",IF('1a+c+n'!$Q24="A",'1a+c+n'!B24,0))</f>
        <v>03-00000</v>
      </c>
      <c r="C24" s="80" t="str">
        <f>IF($C$4="Attiecināmās izmaksas",IF('1a+c+n'!$Q24="A",'1a+c+n'!C24,0))</f>
        <v>Būvtāfeles izveide un uzstādīšana</v>
      </c>
      <c r="D24" s="28" t="str">
        <f>IF($C$4="Attiecināmās izmaksas",IF('1a+c+n'!$Q24="A",'1a+c+n'!D24,0))</f>
        <v>gab</v>
      </c>
      <c r="E24" s="59"/>
      <c r="F24" s="81"/>
      <c r="G24" s="28"/>
      <c r="H24" s="28">
        <f>IF($C$4="Attiecināmās izmaksas",IF('1a+c+n'!$Q24="A",'1a+c+n'!H24,0))</f>
        <v>0</v>
      </c>
      <c r="I24" s="28"/>
      <c r="J24" s="28"/>
      <c r="K24" s="59">
        <f>IF($C$4="Attiecināmās izmaksas",IF('1a+c+n'!$Q24="A",'1a+c+n'!K24,0))</f>
        <v>0</v>
      </c>
      <c r="L24" s="81">
        <f>IF($C$4="Attiecināmās izmaksas",IF('1a+c+n'!$Q24="A",'1a+c+n'!L24,0))</f>
        <v>0</v>
      </c>
      <c r="M24" s="28">
        <f>IF($C$4="Attiecināmās izmaksas",IF('1a+c+n'!$Q24="A",'1a+c+n'!M24,0))</f>
        <v>0</v>
      </c>
      <c r="N24" s="28">
        <f>IF($C$4="Attiecināmās izmaksas",IF('1a+c+n'!$Q24="A",'1a+c+n'!N24,0))</f>
        <v>0</v>
      </c>
      <c r="O24" s="28">
        <f>IF($C$4="Attiecināmās izmaksas",IF('1a+c+n'!$Q24="A",'1a+c+n'!O24,0))</f>
        <v>0</v>
      </c>
      <c r="P24" s="59">
        <f>IF($C$4="Attiecināmās izmaksas",IF('1a+c+n'!$Q24="A",'1a+c+n'!P24,0))</f>
        <v>0</v>
      </c>
    </row>
    <row r="25" spans="1:16" ht="12" customHeight="1" thickBot="1" x14ac:dyDescent="0.25">
      <c r="A25" s="264" t="s">
        <v>63</v>
      </c>
      <c r="B25" s="265"/>
      <c r="C25" s="265"/>
      <c r="D25" s="265"/>
      <c r="E25" s="265"/>
      <c r="F25" s="265"/>
      <c r="G25" s="265"/>
      <c r="H25" s="265"/>
      <c r="I25" s="265"/>
      <c r="J25" s="265"/>
      <c r="K25" s="266"/>
      <c r="L25" s="74">
        <f>SUM(L14:L24)</f>
        <v>0</v>
      </c>
      <c r="M25" s="75">
        <f>SUM(M14:M24)</f>
        <v>0</v>
      </c>
      <c r="N25" s="75">
        <f>SUM(N14:N24)</f>
        <v>0</v>
      </c>
      <c r="O25" s="75">
        <f>SUM(O14:O24)</f>
        <v>0</v>
      </c>
      <c r="P25" s="76">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7">
        <f>'Kops n'!C35:H35</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10" t="str">
        <f>'Kops n'!A38:D38</f>
        <v>Tāme sastādīta 2023. gada __. ________</v>
      </c>
      <c r="B31" s="211"/>
      <c r="C31" s="211"/>
      <c r="D31" s="211"/>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7">
        <f>'Kops n'!C40:H40</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5">
        <f>'Kops n'!C43</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N9:O9"/>
    <mergeCell ref="D5:L5"/>
    <mergeCell ref="D6:L6"/>
    <mergeCell ref="D7:L7"/>
    <mergeCell ref="D8:L8"/>
    <mergeCell ref="C2:I2"/>
    <mergeCell ref="C3:I3"/>
    <mergeCell ref="C4:I4"/>
    <mergeCell ref="A9:F9"/>
    <mergeCell ref="J9:M9"/>
    <mergeCell ref="A31:D31"/>
    <mergeCell ref="C33:H33"/>
    <mergeCell ref="C34:H34"/>
    <mergeCell ref="C28:H28"/>
    <mergeCell ref="C29:H29"/>
    <mergeCell ref="F12:K12"/>
    <mergeCell ref="L12:P12"/>
    <mergeCell ref="A25:K25"/>
    <mergeCell ref="A12:A13"/>
    <mergeCell ref="B12:B13"/>
    <mergeCell ref="C12:C13"/>
    <mergeCell ref="D12:D13"/>
    <mergeCell ref="E12:E13"/>
  </mergeCells>
  <conditionalFormatting sqref="C2:I2 D1">
    <cfRule type="cellIs" dxfId="660" priority="3" operator="equal">
      <formula>0</formula>
    </cfRule>
  </conditionalFormatting>
  <conditionalFormatting sqref="A25:K25">
    <cfRule type="containsText" dxfId="659" priority="2" operator="containsText" text="Tiešās izmaksas kopā, t. sk. darba devēja sociālais nodoklis __.__% ">
      <formula>NOT(ISERROR(SEARCH("Tiešās izmaksas kopā, t. sk. darba devēja sociālais nodoklis __.__% ",A25)))</formula>
    </cfRule>
  </conditionalFormatting>
  <conditionalFormatting sqref="L25:P25 C28:H28 C33:H33 C36 D5:L8 A14:P24">
    <cfRule type="cellIs" dxfId="658"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79" t="str">
        <f>'1a+c+n'!C2:I2</f>
        <v>Būvlaukuma sagatavošana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P25</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9">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x14ac:dyDescent="0.2">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10">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x14ac:dyDescent="0.2">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10">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x14ac:dyDescent="0.2">
      <c r="A17" s="64">
        <f>IF(P17=0,0,IF(COUNTBLANK(P17)=1,0,COUNTA($P$14:P17)))</f>
        <v>0</v>
      </c>
      <c r="B17" s="28">
        <f>IF($C$4="citu pasākumu izmaksas",IF('1a+c+n'!$Q17="C",'1a+c+n'!B17,0))</f>
        <v>0</v>
      </c>
      <c r="C17" s="80">
        <f>IF($C$4="citu pasākumu izmaksas",IF('1a+c+n'!$Q17="C",'1a+c+n'!C17,0))</f>
        <v>0</v>
      </c>
      <c r="D17" s="28">
        <f>IF($C$4="citu pasākumu izmaksas",IF('1a+c+n'!$Q17="C",'1a+c+n'!D17,0))</f>
        <v>0</v>
      </c>
      <c r="E17" s="59"/>
      <c r="F17" s="81"/>
      <c r="G17" s="28"/>
      <c r="H17" s="28">
        <f>IF($C$4="citu pasākumu izmaksas",IF('1a+c+n'!$Q17="C",'1a+c+n'!H17,0))</f>
        <v>0</v>
      </c>
      <c r="I17" s="28"/>
      <c r="J17" s="28"/>
      <c r="K17" s="59">
        <f>IF($C$4="citu pasākumu izmaksas",IF('1a+c+n'!$Q17="C",'1a+c+n'!K17,0))</f>
        <v>0</v>
      </c>
      <c r="L17" s="110">
        <f>IF($C$4="citu pasākumu izmaksas",IF('1a+c+n'!$Q17="C",'1a+c+n'!L17,0))</f>
        <v>0</v>
      </c>
      <c r="M17" s="28">
        <f>IF($C$4="citu pasākumu izmaksas",IF('1a+c+n'!$Q17="C",'1a+c+n'!M17,0))</f>
        <v>0</v>
      </c>
      <c r="N17" s="28">
        <f>IF($C$4="citu pasākumu izmaksas",IF('1a+c+n'!$Q17="C",'1a+c+n'!N17,0))</f>
        <v>0</v>
      </c>
      <c r="O17" s="28">
        <f>IF($C$4="citu pasākumu izmaksas",IF('1a+c+n'!$Q17="C",'1a+c+n'!O17,0))</f>
        <v>0</v>
      </c>
      <c r="P17" s="59">
        <f>IF($C$4="citu pasākumu izmaksas",IF('1a+c+n'!$Q17="C",'1a+c+n'!P17,0))</f>
        <v>0</v>
      </c>
    </row>
    <row r="18" spans="1:16" x14ac:dyDescent="0.2">
      <c r="A18" s="64">
        <f>IF(P18=0,0,IF(COUNTBLANK(P18)=1,0,COUNTA($P$14:P18)))</f>
        <v>0</v>
      </c>
      <c r="B18" s="28">
        <f>IF($C$4="citu pasākumu izmaksas",IF('1a+c+n'!$Q18="C",'1a+c+n'!B18,0))</f>
        <v>0</v>
      </c>
      <c r="C18" s="80">
        <f>IF($C$4="citu pasākumu izmaksas",IF('1a+c+n'!$Q18="C",'1a+c+n'!C18,0))</f>
        <v>0</v>
      </c>
      <c r="D18" s="28">
        <f>IF($C$4="citu pasākumu izmaksas",IF('1a+c+n'!$Q18="C",'1a+c+n'!D18,0))</f>
        <v>0</v>
      </c>
      <c r="E18" s="59"/>
      <c r="F18" s="81"/>
      <c r="G18" s="28"/>
      <c r="H18" s="28">
        <f>IF($C$4="citu pasākumu izmaksas",IF('1a+c+n'!$Q18="C",'1a+c+n'!H18,0))</f>
        <v>0</v>
      </c>
      <c r="I18" s="28"/>
      <c r="J18" s="28"/>
      <c r="K18" s="59">
        <f>IF($C$4="citu pasākumu izmaksas",IF('1a+c+n'!$Q18="C",'1a+c+n'!K18,0))</f>
        <v>0</v>
      </c>
      <c r="L18" s="110">
        <f>IF($C$4="citu pasākumu izmaksas",IF('1a+c+n'!$Q18="C",'1a+c+n'!L18,0))</f>
        <v>0</v>
      </c>
      <c r="M18" s="28">
        <f>IF($C$4="citu pasākumu izmaksas",IF('1a+c+n'!$Q18="C",'1a+c+n'!M18,0))</f>
        <v>0</v>
      </c>
      <c r="N18" s="28">
        <f>IF($C$4="citu pasākumu izmaksas",IF('1a+c+n'!$Q18="C",'1a+c+n'!N18,0))</f>
        <v>0</v>
      </c>
      <c r="O18" s="28">
        <f>IF($C$4="citu pasākumu izmaksas",IF('1a+c+n'!$Q18="C",'1a+c+n'!O18,0))</f>
        <v>0</v>
      </c>
      <c r="P18" s="59">
        <f>IF($C$4="citu pasākumu izmaksas",IF('1a+c+n'!$Q18="C",'1a+c+n'!P18,0))</f>
        <v>0</v>
      </c>
    </row>
    <row r="19" spans="1:16" x14ac:dyDescent="0.2">
      <c r="A19" s="64">
        <f>IF(P19=0,0,IF(COUNTBLANK(P19)=1,0,COUNTA($P$14:P19)))</f>
        <v>0</v>
      </c>
      <c r="B19" s="28">
        <f>IF($C$4="citu pasākumu izmaksas",IF('1a+c+n'!$Q19="C",'1a+c+n'!B19,0))</f>
        <v>0</v>
      </c>
      <c r="C19" s="80">
        <f>IF($C$4="citu pasākumu izmaksas",IF('1a+c+n'!$Q19="C",'1a+c+n'!C19,0))</f>
        <v>0</v>
      </c>
      <c r="D19" s="28">
        <f>IF($C$4="citu pasākumu izmaksas",IF('1a+c+n'!$Q19="C",'1a+c+n'!D19,0))</f>
        <v>0</v>
      </c>
      <c r="E19" s="59"/>
      <c r="F19" s="81"/>
      <c r="G19" s="28"/>
      <c r="H19" s="28">
        <f>IF($C$4="citu pasākumu izmaksas",IF('1a+c+n'!$Q19="C",'1a+c+n'!H19,0))</f>
        <v>0</v>
      </c>
      <c r="I19" s="28"/>
      <c r="J19" s="28"/>
      <c r="K19" s="59">
        <f>IF($C$4="citu pasākumu izmaksas",IF('1a+c+n'!$Q19="C",'1a+c+n'!K19,0))</f>
        <v>0</v>
      </c>
      <c r="L19" s="110">
        <f>IF($C$4="citu pasākumu izmaksas",IF('1a+c+n'!$Q19="C",'1a+c+n'!L19,0))</f>
        <v>0</v>
      </c>
      <c r="M19" s="28">
        <f>IF($C$4="citu pasākumu izmaksas",IF('1a+c+n'!$Q19="C",'1a+c+n'!M19,0))</f>
        <v>0</v>
      </c>
      <c r="N19" s="28">
        <f>IF($C$4="citu pasākumu izmaksas",IF('1a+c+n'!$Q19="C",'1a+c+n'!N19,0))</f>
        <v>0</v>
      </c>
      <c r="O19" s="28">
        <f>IF($C$4="citu pasākumu izmaksas",IF('1a+c+n'!$Q19="C",'1a+c+n'!O19,0))</f>
        <v>0</v>
      </c>
      <c r="P19" s="59">
        <f>IF($C$4="citu pasākumu izmaksas",IF('1a+c+n'!$Q19="C",'1a+c+n'!P19,0))</f>
        <v>0</v>
      </c>
    </row>
    <row r="20" spans="1:16" x14ac:dyDescent="0.2">
      <c r="A20" s="64">
        <f>IF(P20=0,0,IF(COUNTBLANK(P20)=1,0,COUNTA($P$14:P20)))</f>
        <v>0</v>
      </c>
      <c r="B20" s="28">
        <f>IF($C$4="citu pasākumu izmaksas",IF('1a+c+n'!$Q20="C",'1a+c+n'!B20,0))</f>
        <v>0</v>
      </c>
      <c r="C20" s="80">
        <f>IF($C$4="citu pasākumu izmaksas",IF('1a+c+n'!$Q20="C",'1a+c+n'!C20,0))</f>
        <v>0</v>
      </c>
      <c r="D20" s="28">
        <f>IF($C$4="citu pasākumu izmaksas",IF('1a+c+n'!$Q20="C",'1a+c+n'!D20,0))</f>
        <v>0</v>
      </c>
      <c r="E20" s="59"/>
      <c r="F20" s="81"/>
      <c r="G20" s="28"/>
      <c r="H20" s="28">
        <f>IF($C$4="citu pasākumu izmaksas",IF('1a+c+n'!$Q20="C",'1a+c+n'!H20,0))</f>
        <v>0</v>
      </c>
      <c r="I20" s="28"/>
      <c r="J20" s="28"/>
      <c r="K20" s="59">
        <f>IF($C$4="citu pasākumu izmaksas",IF('1a+c+n'!$Q20="C",'1a+c+n'!K20,0))</f>
        <v>0</v>
      </c>
      <c r="L20" s="110">
        <f>IF($C$4="citu pasākumu izmaksas",IF('1a+c+n'!$Q20="C",'1a+c+n'!L20,0))</f>
        <v>0</v>
      </c>
      <c r="M20" s="28">
        <f>IF($C$4="citu pasākumu izmaksas",IF('1a+c+n'!$Q20="C",'1a+c+n'!M20,0))</f>
        <v>0</v>
      </c>
      <c r="N20" s="28">
        <f>IF($C$4="citu pasākumu izmaksas",IF('1a+c+n'!$Q20="C",'1a+c+n'!N20,0))</f>
        <v>0</v>
      </c>
      <c r="O20" s="28">
        <f>IF($C$4="citu pasākumu izmaksas",IF('1a+c+n'!$Q20="C",'1a+c+n'!O20,0))</f>
        <v>0</v>
      </c>
      <c r="P20" s="59">
        <f>IF($C$4="citu pasākumu izmaksas",IF('1a+c+n'!$Q20="C",'1a+c+n'!P20,0))</f>
        <v>0</v>
      </c>
    </row>
    <row r="21" spans="1:16" x14ac:dyDescent="0.2">
      <c r="A21" s="64">
        <f>IF(P21=0,0,IF(COUNTBLANK(P21)=1,0,COUNTA($P$14:P21)))</f>
        <v>0</v>
      </c>
      <c r="B21" s="28">
        <f>IF($C$4="citu pasākumu izmaksas",IF('1a+c+n'!$Q21="C",'1a+c+n'!B21,0))</f>
        <v>0</v>
      </c>
      <c r="C21" s="80">
        <f>IF($C$4="citu pasākumu izmaksas",IF('1a+c+n'!$Q21="C",'1a+c+n'!C21,0))</f>
        <v>0</v>
      </c>
      <c r="D21" s="28">
        <f>IF($C$4="citu pasākumu izmaksas",IF('1a+c+n'!$Q21="C",'1a+c+n'!D21,0))</f>
        <v>0</v>
      </c>
      <c r="E21" s="59"/>
      <c r="F21" s="81"/>
      <c r="G21" s="28"/>
      <c r="H21" s="28">
        <f>IF($C$4="citu pasākumu izmaksas",IF('1a+c+n'!$Q21="C",'1a+c+n'!H21,0))</f>
        <v>0</v>
      </c>
      <c r="I21" s="28"/>
      <c r="J21" s="28"/>
      <c r="K21" s="59">
        <f>IF($C$4="citu pasākumu izmaksas",IF('1a+c+n'!$Q21="C",'1a+c+n'!K21,0))</f>
        <v>0</v>
      </c>
      <c r="L21" s="110">
        <f>IF($C$4="citu pasākumu izmaksas",IF('1a+c+n'!$Q21="C",'1a+c+n'!L21,0))</f>
        <v>0</v>
      </c>
      <c r="M21" s="28">
        <f>IF($C$4="citu pasākumu izmaksas",IF('1a+c+n'!$Q21="C",'1a+c+n'!M21,0))</f>
        <v>0</v>
      </c>
      <c r="N21" s="28">
        <f>IF($C$4="citu pasākumu izmaksas",IF('1a+c+n'!$Q21="C",'1a+c+n'!N21,0))</f>
        <v>0</v>
      </c>
      <c r="O21" s="28">
        <f>IF($C$4="citu pasākumu izmaksas",IF('1a+c+n'!$Q21="C",'1a+c+n'!O21,0))</f>
        <v>0</v>
      </c>
      <c r="P21" s="59">
        <f>IF($C$4="citu pasākumu izmaksas",IF('1a+c+n'!$Q21="C",'1a+c+n'!P21,0))</f>
        <v>0</v>
      </c>
    </row>
    <row r="22" spans="1:16" x14ac:dyDescent="0.2">
      <c r="A22" s="64">
        <f>IF(P22=0,0,IF(COUNTBLANK(P22)=1,0,COUNTA($P$14:P22)))</f>
        <v>0</v>
      </c>
      <c r="B22" s="28">
        <f>IF($C$4="citu pasākumu izmaksas",IF('1a+c+n'!$Q22="C",'1a+c+n'!B22,0))</f>
        <v>0</v>
      </c>
      <c r="C22" s="80">
        <f>IF($C$4="citu pasākumu izmaksas",IF('1a+c+n'!$Q22="C",'1a+c+n'!C22,0))</f>
        <v>0</v>
      </c>
      <c r="D22" s="28">
        <f>IF($C$4="citu pasākumu izmaksas",IF('1a+c+n'!$Q22="C",'1a+c+n'!D22,0))</f>
        <v>0</v>
      </c>
      <c r="E22" s="59"/>
      <c r="F22" s="81"/>
      <c r="G22" s="28"/>
      <c r="H22" s="28">
        <f>IF($C$4="citu pasākumu izmaksas",IF('1a+c+n'!$Q22="C",'1a+c+n'!H22,0))</f>
        <v>0</v>
      </c>
      <c r="I22" s="28"/>
      <c r="J22" s="28"/>
      <c r="K22" s="59">
        <f>IF($C$4="citu pasākumu izmaksas",IF('1a+c+n'!$Q22="C",'1a+c+n'!K22,0))</f>
        <v>0</v>
      </c>
      <c r="L22" s="110">
        <f>IF($C$4="citu pasākumu izmaksas",IF('1a+c+n'!$Q22="C",'1a+c+n'!L22,0))</f>
        <v>0</v>
      </c>
      <c r="M22" s="28">
        <f>IF($C$4="citu pasākumu izmaksas",IF('1a+c+n'!$Q22="C",'1a+c+n'!M22,0))</f>
        <v>0</v>
      </c>
      <c r="N22" s="28">
        <f>IF($C$4="citu pasākumu izmaksas",IF('1a+c+n'!$Q22="C",'1a+c+n'!N22,0))</f>
        <v>0</v>
      </c>
      <c r="O22" s="28">
        <f>IF($C$4="citu pasākumu izmaksas",IF('1a+c+n'!$Q22="C",'1a+c+n'!O22,0))</f>
        <v>0</v>
      </c>
      <c r="P22" s="59">
        <f>IF($C$4="citu pasākumu izmaksas",IF('1a+c+n'!$Q22="C",'1a+c+n'!P22,0))</f>
        <v>0</v>
      </c>
    </row>
    <row r="23" spans="1:16" x14ac:dyDescent="0.2">
      <c r="A23" s="64">
        <f>IF(P23=0,0,IF(COUNTBLANK(P23)=1,0,COUNTA($P$14:P23)))</f>
        <v>0</v>
      </c>
      <c r="B23" s="28">
        <f>IF($C$4="citu pasākumu izmaksas",IF('1a+c+n'!$Q23="C",'1a+c+n'!B23,0))</f>
        <v>0</v>
      </c>
      <c r="C23" s="80">
        <f>IF($C$4="citu pasākumu izmaksas",IF('1a+c+n'!$Q23="C",'1a+c+n'!C23,0))</f>
        <v>0</v>
      </c>
      <c r="D23" s="28">
        <f>IF($C$4="citu pasākumu izmaksas",IF('1a+c+n'!$Q23="C",'1a+c+n'!D23,0))</f>
        <v>0</v>
      </c>
      <c r="E23" s="59"/>
      <c r="F23" s="81"/>
      <c r="G23" s="28"/>
      <c r="H23" s="28">
        <f>IF($C$4="citu pasākumu izmaksas",IF('1a+c+n'!$Q23="C",'1a+c+n'!H23,0))</f>
        <v>0</v>
      </c>
      <c r="I23" s="28"/>
      <c r="J23" s="28"/>
      <c r="K23" s="59">
        <f>IF($C$4="citu pasākumu izmaksas",IF('1a+c+n'!$Q23="C",'1a+c+n'!K23,0))</f>
        <v>0</v>
      </c>
      <c r="L23" s="110">
        <f>IF($C$4="citu pasākumu izmaksas",IF('1a+c+n'!$Q23="C",'1a+c+n'!L23,0))</f>
        <v>0</v>
      </c>
      <c r="M23" s="28">
        <f>IF($C$4="citu pasākumu izmaksas",IF('1a+c+n'!$Q23="C",'1a+c+n'!M23,0))</f>
        <v>0</v>
      </c>
      <c r="N23" s="28">
        <f>IF($C$4="citu pasākumu izmaksas",IF('1a+c+n'!$Q23="C",'1a+c+n'!N23,0))</f>
        <v>0</v>
      </c>
      <c r="O23" s="28">
        <f>IF($C$4="citu pasākumu izmaksas",IF('1a+c+n'!$Q23="C",'1a+c+n'!O23,0))</f>
        <v>0</v>
      </c>
      <c r="P23" s="59">
        <f>IF($C$4="citu pasākumu izmaksas",IF('1a+c+n'!$Q23="C",'1a+c+n'!P23,0))</f>
        <v>0</v>
      </c>
    </row>
    <row r="24" spans="1:16" ht="12" thickBot="1" x14ac:dyDescent="0.25">
      <c r="A24" s="64">
        <f>IF(P24=0,0,IF(COUNTBLANK(P24)=1,0,COUNTA($P$14:P24)))</f>
        <v>0</v>
      </c>
      <c r="B24" s="28">
        <f>IF($C$4="citu pasākumu izmaksas",IF('1a+c+n'!$Q24="C",'1a+c+n'!B24,0))</f>
        <v>0</v>
      </c>
      <c r="C24" s="80">
        <f>IF($C$4="citu pasākumu izmaksas",IF('1a+c+n'!$Q24="C",'1a+c+n'!C24,0))</f>
        <v>0</v>
      </c>
      <c r="D24" s="28">
        <f>IF($C$4="citu pasākumu izmaksas",IF('1a+c+n'!$Q24="C",'1a+c+n'!D24,0))</f>
        <v>0</v>
      </c>
      <c r="E24" s="59"/>
      <c r="F24" s="81"/>
      <c r="G24" s="28"/>
      <c r="H24" s="28">
        <f>IF($C$4="citu pasākumu izmaksas",IF('1a+c+n'!$Q24="C",'1a+c+n'!H24,0))</f>
        <v>0</v>
      </c>
      <c r="I24" s="28"/>
      <c r="J24" s="28"/>
      <c r="K24" s="59">
        <f>IF($C$4="citu pasākumu izmaksas",IF('1a+c+n'!$Q24="C",'1a+c+n'!K24,0))</f>
        <v>0</v>
      </c>
      <c r="L24" s="110">
        <f>IF($C$4="citu pasākumu izmaksas",IF('1a+c+n'!$Q24="C",'1a+c+n'!L24,0))</f>
        <v>0</v>
      </c>
      <c r="M24" s="28">
        <f>IF($C$4="citu pasākumu izmaksas",IF('1a+c+n'!$Q24="C",'1a+c+n'!M24,0))</f>
        <v>0</v>
      </c>
      <c r="N24" s="28">
        <f>IF($C$4="citu pasākumu izmaksas",IF('1a+c+n'!$Q24="C",'1a+c+n'!N24,0))</f>
        <v>0</v>
      </c>
      <c r="O24" s="28">
        <f>IF($C$4="citu pasākumu izmaksas",IF('1a+c+n'!$Q24="C",'1a+c+n'!O24,0))</f>
        <v>0</v>
      </c>
      <c r="P24" s="59">
        <f>IF($C$4="citu pasākumu izmaksas",IF('1a+c+n'!$Q24="C",'1a+c+n'!P24,0))</f>
        <v>0</v>
      </c>
    </row>
    <row r="25" spans="1:16" ht="12" customHeight="1" thickBot="1" x14ac:dyDescent="0.25">
      <c r="A25" s="264" t="s">
        <v>63</v>
      </c>
      <c r="B25" s="265"/>
      <c r="C25" s="265"/>
      <c r="D25" s="265"/>
      <c r="E25" s="265"/>
      <c r="F25" s="265"/>
      <c r="G25" s="265"/>
      <c r="H25" s="265"/>
      <c r="I25" s="265"/>
      <c r="J25" s="265"/>
      <c r="K25" s="266"/>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7">
        <f>'Kops c'!C35:H35</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10" t="str">
        <f>'Kops n'!A38:D38</f>
        <v>Tāme sastādīta 2023. gada __. ________</v>
      </c>
      <c r="B31" s="211"/>
      <c r="C31" s="211"/>
      <c r="D31" s="211"/>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7">
        <f>'Kops c'!C40:H40</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5">
        <f>'Kops c'!C43</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4:H34"/>
    <mergeCell ref="L12:P12"/>
    <mergeCell ref="A25:K25"/>
    <mergeCell ref="C28:H28"/>
    <mergeCell ref="C29:H29"/>
    <mergeCell ref="A31:D31"/>
    <mergeCell ref="C33:H33"/>
  </mergeCells>
  <conditionalFormatting sqref="A25:K25">
    <cfRule type="containsText" dxfId="657" priority="3" operator="containsText" text="Tiešās izmaksas kopā, t. sk. darba devēja sociālais nodoklis __.__% ">
      <formula>NOT(ISERROR(SEARCH("Tiešās izmaksas kopā, t. sk. darba devēja sociālais nodoklis __.__% ",A25)))</formula>
    </cfRule>
  </conditionalFormatting>
  <conditionalFormatting sqref="C2:I2 D5:L8 N9:O9 L25:P25 C28:H28 C33:H33 C36 B14:P24">
    <cfRule type="cellIs" dxfId="656" priority="2" operator="equal">
      <formula>0</formula>
    </cfRule>
  </conditionalFormatting>
  <conditionalFormatting sqref="A14:A24">
    <cfRule type="cellIs" dxfId="655"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37"/>
  <sheetViews>
    <sheetView topLeftCell="A11" workbookViewId="0">
      <selection activeCell="A25" sqref="A25:XFD101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'1a+c+n'!D1</f>
        <v>1</v>
      </c>
      <c r="E1" s="26"/>
      <c r="F1" s="26"/>
      <c r="G1" s="26"/>
      <c r="H1" s="26"/>
      <c r="I1" s="26"/>
      <c r="J1" s="26"/>
      <c r="N1" s="30"/>
      <c r="O1" s="31"/>
      <c r="P1" s="32"/>
    </row>
    <row r="2" spans="1:16" x14ac:dyDescent="0.2">
      <c r="A2" s="33"/>
      <c r="B2" s="33"/>
      <c r="C2" s="279" t="str">
        <f>'1a+c+n'!C2:I2</f>
        <v>Būvlaukuma sagatavošana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P25</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9">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x14ac:dyDescent="0.2">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10">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x14ac:dyDescent="0.2">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10">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x14ac:dyDescent="0.2">
      <c r="A17" s="64">
        <f>IF(P17=0,0,IF(COUNTBLANK(P17)=1,0,COUNTA($P$14:P17)))</f>
        <v>0</v>
      </c>
      <c r="B17" s="28">
        <f>IF($C$4="Neattiecināmās izmaksas",IF('1a+c+n'!$Q17="N",'1a+c+n'!B17,0))</f>
        <v>0</v>
      </c>
      <c r="C17" s="80">
        <f>IF($C$4="Neattiecināmās izmaksas",IF('1a+c+n'!$Q17="N",'1a+c+n'!C17,0))</f>
        <v>0</v>
      </c>
      <c r="D17" s="28">
        <f>IF($C$4="Neattiecināmās izmaksas",IF('1a+c+n'!$Q17="N",'1a+c+n'!D17,0))</f>
        <v>0</v>
      </c>
      <c r="E17" s="59"/>
      <c r="F17" s="81"/>
      <c r="G17" s="28"/>
      <c r="H17" s="28">
        <f>IF($C$4="Neattiecināmās izmaksas",IF('1a+c+n'!$Q17="N",'1a+c+n'!H17,0))</f>
        <v>0</v>
      </c>
      <c r="I17" s="28"/>
      <c r="J17" s="28"/>
      <c r="K17" s="59">
        <f>IF($C$4="Neattiecināmās izmaksas",IF('1a+c+n'!$Q17="N",'1a+c+n'!K17,0))</f>
        <v>0</v>
      </c>
      <c r="L17" s="110">
        <f>IF($C$4="Neattiecināmās izmaksas",IF('1a+c+n'!$Q17="N",'1a+c+n'!L17,0))</f>
        <v>0</v>
      </c>
      <c r="M17" s="28">
        <f>IF($C$4="Neattiecināmās izmaksas",IF('1a+c+n'!$Q17="N",'1a+c+n'!M17,0))</f>
        <v>0</v>
      </c>
      <c r="N17" s="28">
        <f>IF($C$4="Neattiecināmās izmaksas",IF('1a+c+n'!$Q17="N",'1a+c+n'!N17,0))</f>
        <v>0</v>
      </c>
      <c r="O17" s="28">
        <f>IF($C$4="Neattiecināmās izmaksas",IF('1a+c+n'!$Q17="N",'1a+c+n'!O17,0))</f>
        <v>0</v>
      </c>
      <c r="P17" s="59">
        <f>IF($C$4="Neattiecināmās izmaksas",IF('1a+c+n'!$Q17="N",'1a+c+n'!P17,0))</f>
        <v>0</v>
      </c>
    </row>
    <row r="18" spans="1:16" x14ac:dyDescent="0.2">
      <c r="A18" s="64">
        <f>IF(P18=0,0,IF(COUNTBLANK(P18)=1,0,COUNTA($P$14:P18)))</f>
        <v>0</v>
      </c>
      <c r="B18" s="28">
        <f>IF($C$4="Neattiecināmās izmaksas",IF('1a+c+n'!$Q18="N",'1a+c+n'!B18,0))</f>
        <v>0</v>
      </c>
      <c r="C18" s="80">
        <f>IF($C$4="Neattiecināmās izmaksas",IF('1a+c+n'!$Q18="N",'1a+c+n'!C18,0))</f>
        <v>0</v>
      </c>
      <c r="D18" s="28">
        <f>IF($C$4="Neattiecināmās izmaksas",IF('1a+c+n'!$Q18="N",'1a+c+n'!D18,0))</f>
        <v>0</v>
      </c>
      <c r="E18" s="59"/>
      <c r="F18" s="81"/>
      <c r="G18" s="28"/>
      <c r="H18" s="28">
        <f>IF($C$4="Neattiecināmās izmaksas",IF('1a+c+n'!$Q18="N",'1a+c+n'!H18,0))</f>
        <v>0</v>
      </c>
      <c r="I18" s="28"/>
      <c r="J18" s="28"/>
      <c r="K18" s="59">
        <f>IF($C$4="Neattiecināmās izmaksas",IF('1a+c+n'!$Q18="N",'1a+c+n'!K18,0))</f>
        <v>0</v>
      </c>
      <c r="L18" s="110">
        <f>IF($C$4="Neattiecināmās izmaksas",IF('1a+c+n'!$Q18="N",'1a+c+n'!L18,0))</f>
        <v>0</v>
      </c>
      <c r="M18" s="28">
        <f>IF($C$4="Neattiecināmās izmaksas",IF('1a+c+n'!$Q18="N",'1a+c+n'!M18,0))</f>
        <v>0</v>
      </c>
      <c r="N18" s="28">
        <f>IF($C$4="Neattiecināmās izmaksas",IF('1a+c+n'!$Q18="N",'1a+c+n'!N18,0))</f>
        <v>0</v>
      </c>
      <c r="O18" s="28">
        <f>IF($C$4="Neattiecināmās izmaksas",IF('1a+c+n'!$Q18="N",'1a+c+n'!O18,0))</f>
        <v>0</v>
      </c>
      <c r="P18" s="59">
        <f>IF($C$4="Neattiecināmās izmaksas",IF('1a+c+n'!$Q18="N",'1a+c+n'!P18,0))</f>
        <v>0</v>
      </c>
    </row>
    <row r="19" spans="1:16" x14ac:dyDescent="0.2">
      <c r="A19" s="64">
        <f>IF(P19=0,0,IF(COUNTBLANK(P19)=1,0,COUNTA($P$14:P19)))</f>
        <v>0</v>
      </c>
      <c r="B19" s="28">
        <f>IF($C$4="Neattiecināmās izmaksas",IF('1a+c+n'!$Q19="N",'1a+c+n'!B19,0))</f>
        <v>0</v>
      </c>
      <c r="C19" s="80">
        <f>IF($C$4="Neattiecināmās izmaksas",IF('1a+c+n'!$Q19="N",'1a+c+n'!C19,0))</f>
        <v>0</v>
      </c>
      <c r="D19" s="28">
        <f>IF($C$4="Neattiecināmās izmaksas",IF('1a+c+n'!$Q19="N",'1a+c+n'!D19,0))</f>
        <v>0</v>
      </c>
      <c r="E19" s="59"/>
      <c r="F19" s="81"/>
      <c r="G19" s="28"/>
      <c r="H19" s="28">
        <f>IF($C$4="Neattiecināmās izmaksas",IF('1a+c+n'!$Q19="N",'1a+c+n'!H19,0))</f>
        <v>0</v>
      </c>
      <c r="I19" s="28"/>
      <c r="J19" s="28"/>
      <c r="K19" s="59">
        <f>IF($C$4="Neattiecināmās izmaksas",IF('1a+c+n'!$Q19="N",'1a+c+n'!K19,0))</f>
        <v>0</v>
      </c>
      <c r="L19" s="110">
        <f>IF($C$4="Neattiecināmās izmaksas",IF('1a+c+n'!$Q19="N",'1a+c+n'!L19,0))</f>
        <v>0</v>
      </c>
      <c r="M19" s="28">
        <f>IF($C$4="Neattiecināmās izmaksas",IF('1a+c+n'!$Q19="N",'1a+c+n'!M19,0))</f>
        <v>0</v>
      </c>
      <c r="N19" s="28">
        <f>IF($C$4="Neattiecināmās izmaksas",IF('1a+c+n'!$Q19="N",'1a+c+n'!N19,0))</f>
        <v>0</v>
      </c>
      <c r="O19" s="28">
        <f>IF($C$4="Neattiecināmās izmaksas",IF('1a+c+n'!$Q19="N",'1a+c+n'!O19,0))</f>
        <v>0</v>
      </c>
      <c r="P19" s="59">
        <f>IF($C$4="Neattiecināmās izmaksas",IF('1a+c+n'!$Q19="N",'1a+c+n'!P19,0))</f>
        <v>0</v>
      </c>
    </row>
    <row r="20" spans="1:16" x14ac:dyDescent="0.2">
      <c r="A20" s="64">
        <f>IF(P20=0,0,IF(COUNTBLANK(P20)=1,0,COUNTA($P$14:P20)))</f>
        <v>0</v>
      </c>
      <c r="B20" s="28">
        <f>IF($C$4="Neattiecināmās izmaksas",IF('1a+c+n'!$Q20="N",'1a+c+n'!B20,0))</f>
        <v>0</v>
      </c>
      <c r="C20" s="80">
        <f>IF($C$4="Neattiecināmās izmaksas",IF('1a+c+n'!$Q20="N",'1a+c+n'!C20,0))</f>
        <v>0</v>
      </c>
      <c r="D20" s="28">
        <f>IF($C$4="Neattiecināmās izmaksas",IF('1a+c+n'!$Q20="N",'1a+c+n'!D20,0))</f>
        <v>0</v>
      </c>
      <c r="E20" s="59"/>
      <c r="F20" s="81"/>
      <c r="G20" s="28"/>
      <c r="H20" s="28">
        <f>IF($C$4="Neattiecināmās izmaksas",IF('1a+c+n'!$Q20="N",'1a+c+n'!H20,0))</f>
        <v>0</v>
      </c>
      <c r="I20" s="28"/>
      <c r="J20" s="28"/>
      <c r="K20" s="59">
        <f>IF($C$4="Neattiecināmās izmaksas",IF('1a+c+n'!$Q20="N",'1a+c+n'!K20,0))</f>
        <v>0</v>
      </c>
      <c r="L20" s="110">
        <f>IF($C$4="Neattiecināmās izmaksas",IF('1a+c+n'!$Q20="N",'1a+c+n'!L20,0))</f>
        <v>0</v>
      </c>
      <c r="M20" s="28">
        <f>IF($C$4="Neattiecināmās izmaksas",IF('1a+c+n'!$Q20="N",'1a+c+n'!M20,0))</f>
        <v>0</v>
      </c>
      <c r="N20" s="28">
        <f>IF($C$4="Neattiecināmās izmaksas",IF('1a+c+n'!$Q20="N",'1a+c+n'!N20,0))</f>
        <v>0</v>
      </c>
      <c r="O20" s="28">
        <f>IF($C$4="Neattiecināmās izmaksas",IF('1a+c+n'!$Q20="N",'1a+c+n'!O20,0))</f>
        <v>0</v>
      </c>
      <c r="P20" s="59">
        <f>IF($C$4="Neattiecināmās izmaksas",IF('1a+c+n'!$Q20="N",'1a+c+n'!P20,0))</f>
        <v>0</v>
      </c>
    </row>
    <row r="21" spans="1:16" x14ac:dyDescent="0.2">
      <c r="A21" s="64">
        <f>IF(P21=0,0,IF(COUNTBLANK(P21)=1,0,COUNTA($P$14:P21)))</f>
        <v>0</v>
      </c>
      <c r="B21" s="28">
        <f>IF($C$4="Neattiecināmās izmaksas",IF('1a+c+n'!$Q21="N",'1a+c+n'!B21,0))</f>
        <v>0</v>
      </c>
      <c r="C21" s="80">
        <f>IF($C$4="Neattiecināmās izmaksas",IF('1a+c+n'!$Q21="N",'1a+c+n'!C21,0))</f>
        <v>0</v>
      </c>
      <c r="D21" s="28">
        <f>IF($C$4="Neattiecināmās izmaksas",IF('1a+c+n'!$Q21="N",'1a+c+n'!D21,0))</f>
        <v>0</v>
      </c>
      <c r="E21" s="59"/>
      <c r="F21" s="81"/>
      <c r="G21" s="28"/>
      <c r="H21" s="28">
        <f>IF($C$4="Neattiecināmās izmaksas",IF('1a+c+n'!$Q21="N",'1a+c+n'!H21,0))</f>
        <v>0</v>
      </c>
      <c r="I21" s="28"/>
      <c r="J21" s="28"/>
      <c r="K21" s="59">
        <f>IF($C$4="Neattiecināmās izmaksas",IF('1a+c+n'!$Q21="N",'1a+c+n'!K21,0))</f>
        <v>0</v>
      </c>
      <c r="L21" s="110">
        <f>IF($C$4="Neattiecināmās izmaksas",IF('1a+c+n'!$Q21="N",'1a+c+n'!L21,0))</f>
        <v>0</v>
      </c>
      <c r="M21" s="28">
        <f>IF($C$4="Neattiecināmās izmaksas",IF('1a+c+n'!$Q21="N",'1a+c+n'!M21,0))</f>
        <v>0</v>
      </c>
      <c r="N21" s="28">
        <f>IF($C$4="Neattiecināmās izmaksas",IF('1a+c+n'!$Q21="N",'1a+c+n'!N21,0))</f>
        <v>0</v>
      </c>
      <c r="O21" s="28">
        <f>IF($C$4="Neattiecināmās izmaksas",IF('1a+c+n'!$Q21="N",'1a+c+n'!O21,0))</f>
        <v>0</v>
      </c>
      <c r="P21" s="59">
        <f>IF($C$4="Neattiecināmās izmaksas",IF('1a+c+n'!$Q21="N",'1a+c+n'!P21,0))</f>
        <v>0</v>
      </c>
    </row>
    <row r="22" spans="1:16" x14ac:dyDescent="0.2">
      <c r="A22" s="64">
        <f>IF(P22=0,0,IF(COUNTBLANK(P22)=1,0,COUNTA($P$14:P22)))</f>
        <v>0</v>
      </c>
      <c r="B22" s="28">
        <f>IF($C$4="Neattiecināmās izmaksas",IF('1a+c+n'!$Q22="N",'1a+c+n'!B22,0))</f>
        <v>0</v>
      </c>
      <c r="C22" s="80">
        <f>IF($C$4="Neattiecināmās izmaksas",IF('1a+c+n'!$Q22="N",'1a+c+n'!C22,0))</f>
        <v>0</v>
      </c>
      <c r="D22" s="28">
        <f>IF($C$4="Neattiecināmās izmaksas",IF('1a+c+n'!$Q22="N",'1a+c+n'!D22,0))</f>
        <v>0</v>
      </c>
      <c r="E22" s="59"/>
      <c r="F22" s="81"/>
      <c r="G22" s="28"/>
      <c r="H22" s="28">
        <f>IF($C$4="Neattiecināmās izmaksas",IF('1a+c+n'!$Q22="N",'1a+c+n'!H22,0))</f>
        <v>0</v>
      </c>
      <c r="I22" s="28"/>
      <c r="J22" s="28"/>
      <c r="K22" s="59">
        <f>IF($C$4="Neattiecināmās izmaksas",IF('1a+c+n'!$Q22="N",'1a+c+n'!K22,0))</f>
        <v>0</v>
      </c>
      <c r="L22" s="110">
        <f>IF($C$4="Neattiecināmās izmaksas",IF('1a+c+n'!$Q22="N",'1a+c+n'!L22,0))</f>
        <v>0</v>
      </c>
      <c r="M22" s="28">
        <f>IF($C$4="Neattiecināmās izmaksas",IF('1a+c+n'!$Q22="N",'1a+c+n'!M22,0))</f>
        <v>0</v>
      </c>
      <c r="N22" s="28">
        <f>IF($C$4="Neattiecināmās izmaksas",IF('1a+c+n'!$Q22="N",'1a+c+n'!N22,0))</f>
        <v>0</v>
      </c>
      <c r="O22" s="28">
        <f>IF($C$4="Neattiecināmās izmaksas",IF('1a+c+n'!$Q22="N",'1a+c+n'!O22,0))</f>
        <v>0</v>
      </c>
      <c r="P22" s="59">
        <f>IF($C$4="Neattiecināmās izmaksas",IF('1a+c+n'!$Q22="N",'1a+c+n'!P22,0))</f>
        <v>0</v>
      </c>
    </row>
    <row r="23" spans="1:16" x14ac:dyDescent="0.2">
      <c r="A23" s="64">
        <f>IF(P23=0,0,IF(COUNTBLANK(P23)=1,0,COUNTA($P$14:P23)))</f>
        <v>0</v>
      </c>
      <c r="B23" s="28">
        <f>IF($C$4="Neattiecināmās izmaksas",IF('1a+c+n'!$Q23="N",'1a+c+n'!B23,0))</f>
        <v>0</v>
      </c>
      <c r="C23" s="80">
        <f>IF($C$4="Neattiecināmās izmaksas",IF('1a+c+n'!$Q23="N",'1a+c+n'!C23,0))</f>
        <v>0</v>
      </c>
      <c r="D23" s="28">
        <f>IF($C$4="Neattiecināmās izmaksas",IF('1a+c+n'!$Q23="N",'1a+c+n'!D23,0))</f>
        <v>0</v>
      </c>
      <c r="E23" s="59"/>
      <c r="F23" s="81"/>
      <c r="G23" s="28"/>
      <c r="H23" s="28">
        <f>IF($C$4="Neattiecināmās izmaksas",IF('1a+c+n'!$Q23="N",'1a+c+n'!H23,0))</f>
        <v>0</v>
      </c>
      <c r="I23" s="28"/>
      <c r="J23" s="28"/>
      <c r="K23" s="59">
        <f>IF($C$4="Neattiecināmās izmaksas",IF('1a+c+n'!$Q23="N",'1a+c+n'!K23,0))</f>
        <v>0</v>
      </c>
      <c r="L23" s="110">
        <f>IF($C$4="Neattiecināmās izmaksas",IF('1a+c+n'!$Q23="N",'1a+c+n'!L23,0))</f>
        <v>0</v>
      </c>
      <c r="M23" s="28">
        <f>IF($C$4="Neattiecināmās izmaksas",IF('1a+c+n'!$Q23="N",'1a+c+n'!M23,0))</f>
        <v>0</v>
      </c>
      <c r="N23" s="28">
        <f>IF($C$4="Neattiecināmās izmaksas",IF('1a+c+n'!$Q23="N",'1a+c+n'!N23,0))</f>
        <v>0</v>
      </c>
      <c r="O23" s="28">
        <f>IF($C$4="Neattiecināmās izmaksas",IF('1a+c+n'!$Q23="N",'1a+c+n'!O23,0))</f>
        <v>0</v>
      </c>
      <c r="P23" s="59">
        <f>IF($C$4="Neattiecināmās izmaksas",IF('1a+c+n'!$Q23="N",'1a+c+n'!P23,0))</f>
        <v>0</v>
      </c>
    </row>
    <row r="24" spans="1:16" ht="12" thickBot="1" x14ac:dyDescent="0.25">
      <c r="A24" s="64">
        <f>IF(P24=0,0,IF(COUNTBLANK(P24)=1,0,COUNTA($P$14:P24)))</f>
        <v>0</v>
      </c>
      <c r="B24" s="28">
        <f>IF($C$4="Neattiecināmās izmaksas",IF('1a+c+n'!$Q24="N",'1a+c+n'!B24,0))</f>
        <v>0</v>
      </c>
      <c r="C24" s="80">
        <f>IF($C$4="Neattiecināmās izmaksas",IF('1a+c+n'!$Q24="N",'1a+c+n'!C24,0))</f>
        <v>0</v>
      </c>
      <c r="D24" s="28">
        <f>IF($C$4="Neattiecināmās izmaksas",IF('1a+c+n'!$Q24="N",'1a+c+n'!D24,0))</f>
        <v>0</v>
      </c>
      <c r="E24" s="59"/>
      <c r="F24" s="81"/>
      <c r="G24" s="28"/>
      <c r="H24" s="28">
        <f>IF($C$4="Neattiecināmās izmaksas",IF('1a+c+n'!$Q24="N",'1a+c+n'!H24,0))</f>
        <v>0</v>
      </c>
      <c r="I24" s="28"/>
      <c r="J24" s="28"/>
      <c r="K24" s="59">
        <f>IF($C$4="Neattiecināmās izmaksas",IF('1a+c+n'!$Q24="N",'1a+c+n'!K24,0))</f>
        <v>0</v>
      </c>
      <c r="L24" s="110">
        <f>IF($C$4="Neattiecināmās izmaksas",IF('1a+c+n'!$Q24="N",'1a+c+n'!L24,0))</f>
        <v>0</v>
      </c>
      <c r="M24" s="28">
        <f>IF($C$4="Neattiecināmās izmaksas",IF('1a+c+n'!$Q24="N",'1a+c+n'!M24,0))</f>
        <v>0</v>
      </c>
      <c r="N24" s="28">
        <f>IF($C$4="Neattiecināmās izmaksas",IF('1a+c+n'!$Q24="N",'1a+c+n'!N24,0))</f>
        <v>0</v>
      </c>
      <c r="O24" s="28">
        <f>IF($C$4="Neattiecināmās izmaksas",IF('1a+c+n'!$Q24="N",'1a+c+n'!O24,0))</f>
        <v>0</v>
      </c>
      <c r="P24" s="59">
        <f>IF($C$4="Neattiecināmās izmaksas",IF('1a+c+n'!$Q24="N",'1a+c+n'!P24,0))</f>
        <v>0</v>
      </c>
    </row>
    <row r="25" spans="1:16" ht="12" customHeight="1" thickBot="1" x14ac:dyDescent="0.25">
      <c r="A25" s="264" t="s">
        <v>63</v>
      </c>
      <c r="B25" s="265"/>
      <c r="C25" s="265"/>
      <c r="D25" s="265"/>
      <c r="E25" s="265"/>
      <c r="F25" s="265"/>
      <c r="G25" s="265"/>
      <c r="H25" s="265"/>
      <c r="I25" s="265"/>
      <c r="J25" s="265"/>
      <c r="K25" s="266"/>
      <c r="L25" s="111">
        <f>SUM(L14:L24)</f>
        <v>0</v>
      </c>
      <c r="M25" s="112">
        <f>SUM(M14:M24)</f>
        <v>0</v>
      </c>
      <c r="N25" s="112">
        <f>SUM(N14:N24)</f>
        <v>0</v>
      </c>
      <c r="O25" s="112">
        <f>SUM(O14:O24)</f>
        <v>0</v>
      </c>
      <c r="P25" s="113">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267">
        <f>'Kops n'!C35:H35</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10" t="str">
        <f>'Kops n'!A38:D38</f>
        <v>Tāme sastādīta 2023. gada __. ________</v>
      </c>
      <c r="B31" s="211"/>
      <c r="C31" s="211"/>
      <c r="D31" s="211"/>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267">
        <f>'Kops n'!C40:H40</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4" t="s">
        <v>16</v>
      </c>
      <c r="B36" s="52"/>
      <c r="C36" s="115">
        <f>'Kops n'!C43</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2:I2"/>
    <mergeCell ref="C3:I3"/>
    <mergeCell ref="C4:I4"/>
    <mergeCell ref="D5:L5"/>
    <mergeCell ref="D6:L6"/>
    <mergeCell ref="D8:L8"/>
    <mergeCell ref="A9:F9"/>
    <mergeCell ref="J9:M9"/>
    <mergeCell ref="N9:O9"/>
    <mergeCell ref="D7:L7"/>
    <mergeCell ref="C34:H34"/>
    <mergeCell ref="L12:P12"/>
    <mergeCell ref="A25:K25"/>
    <mergeCell ref="C28:H28"/>
    <mergeCell ref="C29:H29"/>
    <mergeCell ref="A31:D31"/>
    <mergeCell ref="C33:H33"/>
    <mergeCell ref="A12:A13"/>
    <mergeCell ref="B12:B13"/>
    <mergeCell ref="C12:C13"/>
    <mergeCell ref="D12:D13"/>
    <mergeCell ref="E12:E13"/>
    <mergeCell ref="F12:K12"/>
  </mergeCells>
  <conditionalFormatting sqref="A25:K25">
    <cfRule type="containsText" dxfId="654" priority="3" operator="containsText" text="Tiešās izmaksas kopā, t. sk. darba devēja sociālais nodoklis __.__% ">
      <formula>NOT(ISERROR(SEARCH("Tiešās izmaksas kopā, t. sk. darba devēja sociālais nodoklis __.__% ",A25)))</formula>
    </cfRule>
  </conditionalFormatting>
  <conditionalFormatting sqref="C2:I2 D5:L8 N9:O9 L25:P25 C28:H28 C33:H33 C36 B14:P24">
    <cfRule type="cellIs" dxfId="653" priority="2" operator="equal">
      <formula>0</formula>
    </cfRule>
  </conditionalFormatting>
  <conditionalFormatting sqref="A14:A24">
    <cfRule type="cellIs" dxfId="652" priority="1"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43"/>
  <sheetViews>
    <sheetView topLeftCell="A4" zoomScale="85" zoomScaleNormal="85" workbookViewId="0">
      <selection activeCell="I14" sqref="I14:J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2</v>
      </c>
      <c r="E1" s="26"/>
      <c r="F1" s="26"/>
      <c r="G1" s="26"/>
      <c r="H1" s="26"/>
      <c r="I1" s="26"/>
      <c r="J1" s="26"/>
      <c r="N1" s="30"/>
      <c r="O1" s="31"/>
      <c r="P1" s="32"/>
    </row>
    <row r="2" spans="1:17" x14ac:dyDescent="0.2">
      <c r="A2" s="33"/>
      <c r="B2" s="33"/>
      <c r="C2" s="279" t="s">
        <v>228</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P31</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ht="45" x14ac:dyDescent="0.2">
      <c r="A14" s="63">
        <v>1</v>
      </c>
      <c r="B14" s="27" t="s">
        <v>85</v>
      </c>
      <c r="C14" s="89" t="s">
        <v>82</v>
      </c>
      <c r="D14" s="27" t="s">
        <v>77</v>
      </c>
      <c r="E14" s="57">
        <v>1</v>
      </c>
      <c r="F14" s="169"/>
      <c r="G14" s="170"/>
      <c r="H14" s="91">
        <f>F14*G14</f>
        <v>0</v>
      </c>
      <c r="I14" s="170"/>
      <c r="J14" s="170"/>
      <c r="K14" s="92">
        <f>SUM(H14:J14)</f>
        <v>0</v>
      </c>
      <c r="L14" s="90">
        <f>E14*F14</f>
        <v>0</v>
      </c>
      <c r="M14" s="91">
        <f>H14*E14</f>
        <v>0</v>
      </c>
      <c r="N14" s="91">
        <f>I14*E14</f>
        <v>0</v>
      </c>
      <c r="O14" s="91">
        <f>J14*E14</f>
        <v>0</v>
      </c>
      <c r="P14" s="107">
        <f>SUM(M14:O14)</f>
        <v>0</v>
      </c>
      <c r="Q14" s="70" t="s">
        <v>48</v>
      </c>
    </row>
    <row r="15" spans="1:17" ht="22.5" x14ac:dyDescent="0.2">
      <c r="A15" s="40">
        <v>2</v>
      </c>
      <c r="B15" s="130" t="s">
        <v>85</v>
      </c>
      <c r="C15" s="48" t="s">
        <v>241</v>
      </c>
      <c r="D15" s="28" t="s">
        <v>78</v>
      </c>
      <c r="E15" s="59">
        <v>8</v>
      </c>
      <c r="F15" s="138"/>
      <c r="G15" s="134"/>
      <c r="H15" s="49">
        <f>F15*G15</f>
        <v>0</v>
      </c>
      <c r="I15" s="134"/>
      <c r="J15" s="134"/>
      <c r="K15" s="50">
        <f t="shared" ref="K15:K30" si="0">SUM(H15:J15)</f>
        <v>0</v>
      </c>
      <c r="L15" s="51">
        <f t="shared" ref="L15:L24" si="1">E15*F15</f>
        <v>0</v>
      </c>
      <c r="M15" s="49">
        <f t="shared" ref="M15:M24" si="2">H15*E15</f>
        <v>0</v>
      </c>
      <c r="N15" s="49">
        <f t="shared" ref="N15:N24" si="3">I15*E15</f>
        <v>0</v>
      </c>
      <c r="O15" s="49">
        <f t="shared" ref="O15:O24" si="4">J15*E15</f>
        <v>0</v>
      </c>
      <c r="P15" s="108">
        <f t="shared" ref="P15:P24" si="5">SUM(M15:O15)</f>
        <v>0</v>
      </c>
      <c r="Q15" s="77" t="s">
        <v>47</v>
      </c>
    </row>
    <row r="16" spans="1:17" ht="22.5" x14ac:dyDescent="0.2">
      <c r="A16" s="40">
        <v>3</v>
      </c>
      <c r="B16" s="130" t="s">
        <v>85</v>
      </c>
      <c r="C16" s="48" t="s">
        <v>242</v>
      </c>
      <c r="D16" s="28" t="s">
        <v>76</v>
      </c>
      <c r="E16" s="59">
        <v>126.5</v>
      </c>
      <c r="F16" s="138"/>
      <c r="G16" s="134"/>
      <c r="H16" s="49">
        <f t="shared" ref="H16:H30" si="6">F16*G16</f>
        <v>0</v>
      </c>
      <c r="I16" s="134"/>
      <c r="J16" s="134"/>
      <c r="K16" s="50">
        <f t="shared" si="0"/>
        <v>0</v>
      </c>
      <c r="L16" s="51">
        <f t="shared" si="1"/>
        <v>0</v>
      </c>
      <c r="M16" s="49">
        <f t="shared" si="2"/>
        <v>0</v>
      </c>
      <c r="N16" s="49">
        <f t="shared" si="3"/>
        <v>0</v>
      </c>
      <c r="O16" s="49">
        <f t="shared" si="4"/>
        <v>0</v>
      </c>
      <c r="P16" s="108">
        <f t="shared" si="5"/>
        <v>0</v>
      </c>
      <c r="Q16" s="77" t="s">
        <v>47</v>
      </c>
    </row>
    <row r="17" spans="1:17" ht="22.5" x14ac:dyDescent="0.2">
      <c r="A17" s="40">
        <v>4</v>
      </c>
      <c r="B17" s="130" t="s">
        <v>85</v>
      </c>
      <c r="C17" s="48" t="s">
        <v>243</v>
      </c>
      <c r="D17" s="28" t="s">
        <v>78</v>
      </c>
      <c r="E17" s="59">
        <v>69</v>
      </c>
      <c r="F17" s="138"/>
      <c r="G17" s="134"/>
      <c r="H17" s="49">
        <f t="shared" si="6"/>
        <v>0</v>
      </c>
      <c r="I17" s="134"/>
      <c r="J17" s="134"/>
      <c r="K17" s="50">
        <f t="shared" si="0"/>
        <v>0</v>
      </c>
      <c r="L17" s="51">
        <f t="shared" si="1"/>
        <v>0</v>
      </c>
      <c r="M17" s="49">
        <f t="shared" si="2"/>
        <v>0</v>
      </c>
      <c r="N17" s="49">
        <f t="shared" si="3"/>
        <v>0</v>
      </c>
      <c r="O17" s="49">
        <f t="shared" si="4"/>
        <v>0</v>
      </c>
      <c r="P17" s="108">
        <f t="shared" si="5"/>
        <v>0</v>
      </c>
      <c r="Q17" s="77" t="s">
        <v>47</v>
      </c>
    </row>
    <row r="18" spans="1:17" ht="22.5" x14ac:dyDescent="0.2">
      <c r="A18" s="40">
        <v>5</v>
      </c>
      <c r="B18" s="130" t="s">
        <v>85</v>
      </c>
      <c r="C18" s="48" t="s">
        <v>244</v>
      </c>
      <c r="D18" s="28" t="s">
        <v>78</v>
      </c>
      <c r="E18" s="59">
        <v>29</v>
      </c>
      <c r="F18" s="138"/>
      <c r="G18" s="134"/>
      <c r="H18" s="49">
        <f t="shared" si="6"/>
        <v>0</v>
      </c>
      <c r="I18" s="134"/>
      <c r="J18" s="134"/>
      <c r="K18" s="50">
        <f t="shared" si="0"/>
        <v>0</v>
      </c>
      <c r="L18" s="51">
        <f t="shared" si="1"/>
        <v>0</v>
      </c>
      <c r="M18" s="49">
        <f t="shared" si="2"/>
        <v>0</v>
      </c>
      <c r="N18" s="49">
        <f t="shared" si="3"/>
        <v>0</v>
      </c>
      <c r="O18" s="49">
        <f t="shared" si="4"/>
        <v>0</v>
      </c>
      <c r="P18" s="108">
        <f t="shared" si="5"/>
        <v>0</v>
      </c>
      <c r="Q18" s="77" t="s">
        <v>47</v>
      </c>
    </row>
    <row r="19" spans="1:17" ht="22.5" x14ac:dyDescent="0.2">
      <c r="A19" s="40">
        <v>6</v>
      </c>
      <c r="B19" s="130" t="s">
        <v>85</v>
      </c>
      <c r="C19" s="48" t="s">
        <v>83</v>
      </c>
      <c r="D19" s="28" t="s">
        <v>78</v>
      </c>
      <c r="E19" s="59">
        <v>9</v>
      </c>
      <c r="F19" s="138"/>
      <c r="G19" s="134"/>
      <c r="H19" s="49">
        <f t="shared" si="6"/>
        <v>0</v>
      </c>
      <c r="I19" s="134"/>
      <c r="J19" s="134"/>
      <c r="K19" s="50">
        <f t="shared" si="0"/>
        <v>0</v>
      </c>
      <c r="L19" s="51">
        <f t="shared" si="1"/>
        <v>0</v>
      </c>
      <c r="M19" s="49">
        <f t="shared" si="2"/>
        <v>0</v>
      </c>
      <c r="N19" s="49">
        <f t="shared" si="3"/>
        <v>0</v>
      </c>
      <c r="O19" s="49">
        <f t="shared" si="4"/>
        <v>0</v>
      </c>
      <c r="P19" s="108">
        <f t="shared" si="5"/>
        <v>0</v>
      </c>
      <c r="Q19" s="77" t="s">
        <v>47</v>
      </c>
    </row>
    <row r="20" spans="1:17" ht="22.5" x14ac:dyDescent="0.2">
      <c r="A20" s="40">
        <v>7</v>
      </c>
      <c r="B20" s="130" t="s">
        <v>85</v>
      </c>
      <c r="C20" s="48" t="s">
        <v>390</v>
      </c>
      <c r="D20" s="28" t="s">
        <v>78</v>
      </c>
      <c r="E20" s="59">
        <v>1</v>
      </c>
      <c r="F20" s="138"/>
      <c r="G20" s="134"/>
      <c r="H20" s="49">
        <f t="shared" si="6"/>
        <v>0</v>
      </c>
      <c r="I20" s="134"/>
      <c r="J20" s="134"/>
      <c r="K20" s="50">
        <f t="shared" si="0"/>
        <v>0</v>
      </c>
      <c r="L20" s="51">
        <f t="shared" si="1"/>
        <v>0</v>
      </c>
      <c r="M20" s="49">
        <f t="shared" si="2"/>
        <v>0</v>
      </c>
      <c r="N20" s="49">
        <f t="shared" si="3"/>
        <v>0</v>
      </c>
      <c r="O20" s="49">
        <f t="shared" si="4"/>
        <v>0</v>
      </c>
      <c r="P20" s="108">
        <f t="shared" si="5"/>
        <v>0</v>
      </c>
      <c r="Q20" s="77" t="s">
        <v>47</v>
      </c>
    </row>
    <row r="21" spans="1:17" ht="22.5" x14ac:dyDescent="0.2">
      <c r="A21" s="40">
        <v>8</v>
      </c>
      <c r="B21" s="130" t="s">
        <v>85</v>
      </c>
      <c r="C21" s="48" t="s">
        <v>245</v>
      </c>
      <c r="D21" s="28" t="s">
        <v>78</v>
      </c>
      <c r="E21" s="59">
        <v>69</v>
      </c>
      <c r="F21" s="138"/>
      <c r="G21" s="134"/>
      <c r="H21" s="49">
        <f t="shared" si="6"/>
        <v>0</v>
      </c>
      <c r="I21" s="134"/>
      <c r="J21" s="134"/>
      <c r="K21" s="50">
        <f t="shared" si="0"/>
        <v>0</v>
      </c>
      <c r="L21" s="51">
        <f t="shared" si="1"/>
        <v>0</v>
      </c>
      <c r="M21" s="49">
        <f t="shared" si="2"/>
        <v>0</v>
      </c>
      <c r="N21" s="49">
        <f t="shared" si="3"/>
        <v>0</v>
      </c>
      <c r="O21" s="49">
        <f t="shared" si="4"/>
        <v>0</v>
      </c>
      <c r="P21" s="108">
        <f t="shared" si="5"/>
        <v>0</v>
      </c>
      <c r="Q21" s="77" t="s">
        <v>47</v>
      </c>
    </row>
    <row r="22" spans="1:17" ht="22.5" x14ac:dyDescent="0.2">
      <c r="A22" s="40">
        <v>9</v>
      </c>
      <c r="B22" s="130" t="s">
        <v>85</v>
      </c>
      <c r="C22" s="48" t="s">
        <v>246</v>
      </c>
      <c r="D22" s="28" t="s">
        <v>77</v>
      </c>
      <c r="E22" s="59">
        <v>1</v>
      </c>
      <c r="F22" s="138"/>
      <c r="G22" s="134"/>
      <c r="H22" s="49">
        <f t="shared" si="6"/>
        <v>0</v>
      </c>
      <c r="I22" s="134"/>
      <c r="J22" s="134"/>
      <c r="K22" s="50">
        <f t="shared" si="0"/>
        <v>0</v>
      </c>
      <c r="L22" s="51">
        <f t="shared" si="1"/>
        <v>0</v>
      </c>
      <c r="M22" s="49">
        <f t="shared" si="2"/>
        <v>0</v>
      </c>
      <c r="N22" s="49">
        <f t="shared" si="3"/>
        <v>0</v>
      </c>
      <c r="O22" s="49">
        <f t="shared" si="4"/>
        <v>0</v>
      </c>
      <c r="P22" s="108">
        <f t="shared" si="5"/>
        <v>0</v>
      </c>
      <c r="Q22" s="77" t="s">
        <v>48</v>
      </c>
    </row>
    <row r="23" spans="1:17" ht="22.5" x14ac:dyDescent="0.2">
      <c r="A23" s="40">
        <v>10</v>
      </c>
      <c r="B23" s="130" t="s">
        <v>85</v>
      </c>
      <c r="C23" s="48" t="s">
        <v>247</v>
      </c>
      <c r="D23" s="28" t="s">
        <v>80</v>
      </c>
      <c r="E23" s="59">
        <v>8.6</v>
      </c>
      <c r="F23" s="138"/>
      <c r="G23" s="134"/>
      <c r="H23" s="49">
        <f t="shared" si="6"/>
        <v>0</v>
      </c>
      <c r="I23" s="134"/>
      <c r="J23" s="134"/>
      <c r="K23" s="50">
        <f t="shared" si="0"/>
        <v>0</v>
      </c>
      <c r="L23" s="51">
        <f t="shared" si="1"/>
        <v>0</v>
      </c>
      <c r="M23" s="49">
        <f t="shared" si="2"/>
        <v>0</v>
      </c>
      <c r="N23" s="49">
        <f t="shared" si="3"/>
        <v>0</v>
      </c>
      <c r="O23" s="49">
        <f t="shared" si="4"/>
        <v>0</v>
      </c>
      <c r="P23" s="108">
        <f t="shared" si="5"/>
        <v>0</v>
      </c>
      <c r="Q23" s="77" t="s">
        <v>47</v>
      </c>
    </row>
    <row r="24" spans="1:17" ht="22.5" x14ac:dyDescent="0.2">
      <c r="A24" s="40">
        <v>11</v>
      </c>
      <c r="B24" s="130" t="s">
        <v>85</v>
      </c>
      <c r="C24" s="48" t="s">
        <v>248</v>
      </c>
      <c r="D24" s="28" t="s">
        <v>80</v>
      </c>
      <c r="E24" s="59">
        <v>4.5</v>
      </c>
      <c r="F24" s="138"/>
      <c r="G24" s="134"/>
      <c r="H24" s="49">
        <f t="shared" si="6"/>
        <v>0</v>
      </c>
      <c r="I24" s="134"/>
      <c r="J24" s="134"/>
      <c r="K24" s="50">
        <f t="shared" si="0"/>
        <v>0</v>
      </c>
      <c r="L24" s="51">
        <f t="shared" si="1"/>
        <v>0</v>
      </c>
      <c r="M24" s="49">
        <f t="shared" si="2"/>
        <v>0</v>
      </c>
      <c r="N24" s="49">
        <f t="shared" si="3"/>
        <v>0</v>
      </c>
      <c r="O24" s="49">
        <f t="shared" si="4"/>
        <v>0</v>
      </c>
      <c r="P24" s="108">
        <f t="shared" si="5"/>
        <v>0</v>
      </c>
      <c r="Q24" s="77" t="s">
        <v>47</v>
      </c>
    </row>
    <row r="25" spans="1:17" ht="22.5" x14ac:dyDescent="0.2">
      <c r="A25" s="40">
        <v>12</v>
      </c>
      <c r="B25" s="130" t="s">
        <v>85</v>
      </c>
      <c r="C25" s="48" t="s">
        <v>249</v>
      </c>
      <c r="D25" s="28" t="s">
        <v>77</v>
      </c>
      <c r="E25" s="59">
        <v>10</v>
      </c>
      <c r="F25" s="138"/>
      <c r="G25" s="134"/>
      <c r="H25" s="49">
        <f t="shared" si="6"/>
        <v>0</v>
      </c>
      <c r="I25" s="134"/>
      <c r="J25" s="134"/>
      <c r="K25" s="50">
        <f t="shared" si="0"/>
        <v>0</v>
      </c>
      <c r="L25" s="51">
        <f t="shared" ref="L25:L30" si="7">E25*F25</f>
        <v>0</v>
      </c>
      <c r="M25" s="49">
        <f t="shared" ref="M25:M29" si="8">H25*E25</f>
        <v>0</v>
      </c>
      <c r="N25" s="49">
        <f t="shared" ref="N25:N30" si="9">I25*E25</f>
        <v>0</v>
      </c>
      <c r="O25" s="49">
        <f t="shared" ref="O25:O30" si="10">J25*E25</f>
        <v>0</v>
      </c>
      <c r="P25" s="108">
        <f t="shared" ref="P25:P30" si="11">SUM(M25:O25)</f>
        <v>0</v>
      </c>
      <c r="Q25" s="77" t="s">
        <v>48</v>
      </c>
    </row>
    <row r="26" spans="1:17" ht="22.5" x14ac:dyDescent="0.2">
      <c r="A26" s="40">
        <v>13</v>
      </c>
      <c r="B26" s="130" t="s">
        <v>85</v>
      </c>
      <c r="C26" s="48" t="s">
        <v>250</v>
      </c>
      <c r="D26" s="28" t="s">
        <v>77</v>
      </c>
      <c r="E26" s="59">
        <v>1</v>
      </c>
      <c r="F26" s="138"/>
      <c r="G26" s="134"/>
      <c r="H26" s="49">
        <f t="shared" si="6"/>
        <v>0</v>
      </c>
      <c r="I26" s="134"/>
      <c r="J26" s="134"/>
      <c r="K26" s="50">
        <f t="shared" si="0"/>
        <v>0</v>
      </c>
      <c r="L26" s="51">
        <f t="shared" si="7"/>
        <v>0</v>
      </c>
      <c r="M26" s="49">
        <f t="shared" si="8"/>
        <v>0</v>
      </c>
      <c r="N26" s="49">
        <f t="shared" si="9"/>
        <v>0</v>
      </c>
      <c r="O26" s="49">
        <f t="shared" si="10"/>
        <v>0</v>
      </c>
      <c r="P26" s="108">
        <f t="shared" si="11"/>
        <v>0</v>
      </c>
      <c r="Q26" s="77" t="s">
        <v>55</v>
      </c>
    </row>
    <row r="27" spans="1:17" ht="22.5" x14ac:dyDescent="0.2">
      <c r="A27" s="40">
        <v>14</v>
      </c>
      <c r="B27" s="130" t="s">
        <v>85</v>
      </c>
      <c r="C27" s="48" t="s">
        <v>251</v>
      </c>
      <c r="D27" s="28" t="s">
        <v>78</v>
      </c>
      <c r="E27" s="59">
        <v>4</v>
      </c>
      <c r="F27" s="138"/>
      <c r="G27" s="134"/>
      <c r="H27" s="49">
        <f t="shared" si="6"/>
        <v>0</v>
      </c>
      <c r="I27" s="134"/>
      <c r="J27" s="134"/>
      <c r="K27" s="50">
        <f t="shared" si="0"/>
        <v>0</v>
      </c>
      <c r="L27" s="51">
        <f t="shared" si="7"/>
        <v>0</v>
      </c>
      <c r="M27" s="49">
        <f t="shared" si="8"/>
        <v>0</v>
      </c>
      <c r="N27" s="49">
        <f t="shared" si="9"/>
        <v>0</v>
      </c>
      <c r="O27" s="49">
        <f t="shared" si="10"/>
        <v>0</v>
      </c>
      <c r="P27" s="108">
        <f t="shared" si="11"/>
        <v>0</v>
      </c>
      <c r="Q27" s="77" t="s">
        <v>47</v>
      </c>
    </row>
    <row r="28" spans="1:17" ht="22.5" x14ac:dyDescent="0.2">
      <c r="A28" s="40">
        <v>15</v>
      </c>
      <c r="B28" s="130" t="s">
        <v>85</v>
      </c>
      <c r="C28" s="48" t="s">
        <v>252</v>
      </c>
      <c r="D28" s="28" t="s">
        <v>77</v>
      </c>
      <c r="E28" s="59">
        <v>10</v>
      </c>
      <c r="F28" s="138"/>
      <c r="G28" s="134"/>
      <c r="H28" s="49">
        <f t="shared" si="6"/>
        <v>0</v>
      </c>
      <c r="I28" s="134"/>
      <c r="J28" s="134"/>
      <c r="K28" s="50">
        <f t="shared" si="0"/>
        <v>0</v>
      </c>
      <c r="L28" s="51">
        <f t="shared" si="7"/>
        <v>0</v>
      </c>
      <c r="M28" s="49">
        <f t="shared" si="8"/>
        <v>0</v>
      </c>
      <c r="N28" s="49">
        <f t="shared" si="9"/>
        <v>0</v>
      </c>
      <c r="O28" s="49">
        <f t="shared" si="10"/>
        <v>0</v>
      </c>
      <c r="P28" s="108">
        <f t="shared" si="11"/>
        <v>0</v>
      </c>
      <c r="Q28" s="77" t="s">
        <v>55</v>
      </c>
    </row>
    <row r="29" spans="1:17" ht="22.5" x14ac:dyDescent="0.2">
      <c r="A29" s="40">
        <v>16</v>
      </c>
      <c r="B29" s="130" t="s">
        <v>85</v>
      </c>
      <c r="C29" s="48" t="s">
        <v>253</v>
      </c>
      <c r="D29" s="28" t="s">
        <v>77</v>
      </c>
      <c r="E29" s="59">
        <v>8</v>
      </c>
      <c r="F29" s="138"/>
      <c r="G29" s="134"/>
      <c r="H29" s="49">
        <f t="shared" si="6"/>
        <v>0</v>
      </c>
      <c r="I29" s="134"/>
      <c r="J29" s="134"/>
      <c r="K29" s="50">
        <f t="shared" si="0"/>
        <v>0</v>
      </c>
      <c r="L29" s="51">
        <f t="shared" si="7"/>
        <v>0</v>
      </c>
      <c r="M29" s="49">
        <f t="shared" si="8"/>
        <v>0</v>
      </c>
      <c r="N29" s="49">
        <f t="shared" si="9"/>
        <v>0</v>
      </c>
      <c r="O29" s="49">
        <f t="shared" si="10"/>
        <v>0</v>
      </c>
      <c r="P29" s="108">
        <f t="shared" si="11"/>
        <v>0</v>
      </c>
      <c r="Q29" s="77" t="s">
        <v>48</v>
      </c>
    </row>
    <row r="30" spans="1:17" ht="22.5" x14ac:dyDescent="0.2">
      <c r="A30" s="40">
        <v>17</v>
      </c>
      <c r="B30" s="130" t="s">
        <v>85</v>
      </c>
      <c r="C30" s="48" t="s">
        <v>254</v>
      </c>
      <c r="D30" s="28" t="s">
        <v>76</v>
      </c>
      <c r="E30" s="59">
        <v>116</v>
      </c>
      <c r="F30" s="138"/>
      <c r="G30" s="134"/>
      <c r="H30" s="49">
        <f t="shared" si="6"/>
        <v>0</v>
      </c>
      <c r="I30" s="134"/>
      <c r="J30" s="134"/>
      <c r="K30" s="50">
        <f t="shared" si="0"/>
        <v>0</v>
      </c>
      <c r="L30" s="51">
        <f t="shared" si="7"/>
        <v>0</v>
      </c>
      <c r="M30" s="49">
        <f>H30*E30</f>
        <v>0</v>
      </c>
      <c r="N30" s="49">
        <f t="shared" si="9"/>
        <v>0</v>
      </c>
      <c r="O30" s="49">
        <f t="shared" si="10"/>
        <v>0</v>
      </c>
      <c r="P30" s="108">
        <f t="shared" si="11"/>
        <v>0</v>
      </c>
      <c r="Q30" s="77" t="s">
        <v>47</v>
      </c>
    </row>
    <row r="31" spans="1:17" ht="12" customHeight="1" thickBot="1" x14ac:dyDescent="0.25">
      <c r="A31" s="264" t="s">
        <v>63</v>
      </c>
      <c r="B31" s="265"/>
      <c r="C31" s="265"/>
      <c r="D31" s="265"/>
      <c r="E31" s="265"/>
      <c r="F31" s="265"/>
      <c r="G31" s="265"/>
      <c r="H31" s="265"/>
      <c r="I31" s="265"/>
      <c r="J31" s="265"/>
      <c r="K31" s="266"/>
      <c r="L31" s="74">
        <f>SUM(L14:L30)</f>
        <v>0</v>
      </c>
      <c r="M31" s="75">
        <f>SUM(M14:M30)</f>
        <v>0</v>
      </c>
      <c r="N31" s="75">
        <f>SUM(N14:N30)</f>
        <v>0</v>
      </c>
      <c r="O31" s="75">
        <f>SUM(O14:O30)</f>
        <v>0</v>
      </c>
      <c r="P31" s="76">
        <f>SUM(P14:P30)</f>
        <v>0</v>
      </c>
    </row>
    <row r="32" spans="1:17" x14ac:dyDescent="0.2">
      <c r="A32" s="20"/>
      <c r="B32" s="20"/>
      <c r="C32" s="20"/>
      <c r="D32" s="20"/>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14</v>
      </c>
      <c r="B34" s="20"/>
      <c r="C34" s="267">
        <f>'Kops n'!C35:H35</f>
        <v>0</v>
      </c>
      <c r="D34" s="267"/>
      <c r="E34" s="267"/>
      <c r="F34" s="267"/>
      <c r="G34" s="267"/>
      <c r="H34" s="267"/>
      <c r="I34" s="20"/>
      <c r="J34" s="20"/>
      <c r="K34" s="20"/>
      <c r="L34" s="20"/>
      <c r="M34" s="20"/>
      <c r="N34" s="20"/>
      <c r="O34" s="20"/>
      <c r="P34" s="20"/>
    </row>
    <row r="35" spans="1:16" x14ac:dyDescent="0.2">
      <c r="A35" s="20"/>
      <c r="B35" s="20"/>
      <c r="C35" s="193" t="s">
        <v>15</v>
      </c>
      <c r="D35" s="193"/>
      <c r="E35" s="193"/>
      <c r="F35" s="193"/>
      <c r="G35" s="193"/>
      <c r="H35" s="193"/>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210" t="str">
        <f>'Kops n'!A38:D38</f>
        <v>Tāme sastādīta 2023. gada __. ________</v>
      </c>
      <c r="B37" s="211"/>
      <c r="C37" s="211"/>
      <c r="D37" s="211"/>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row r="39" spans="1:16" x14ac:dyDescent="0.2">
      <c r="A39" s="1" t="s">
        <v>41</v>
      </c>
      <c r="B39" s="20"/>
      <c r="C39" s="267">
        <f>'Kops n'!C40:H40</f>
        <v>0</v>
      </c>
      <c r="D39" s="267"/>
      <c r="E39" s="267"/>
      <c r="F39" s="267"/>
      <c r="G39" s="267"/>
      <c r="H39" s="267"/>
      <c r="I39" s="20"/>
      <c r="J39" s="20"/>
      <c r="K39" s="20"/>
      <c r="L39" s="20"/>
      <c r="M39" s="20"/>
      <c r="N39" s="20"/>
      <c r="O39" s="20"/>
      <c r="P39" s="20"/>
    </row>
    <row r="40" spans="1:16" x14ac:dyDescent="0.2">
      <c r="A40" s="20"/>
      <c r="B40" s="20"/>
      <c r="C40" s="193" t="s">
        <v>15</v>
      </c>
      <c r="D40" s="193"/>
      <c r="E40" s="193"/>
      <c r="F40" s="193"/>
      <c r="G40" s="193"/>
      <c r="H40" s="193"/>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04" t="s">
        <v>16</v>
      </c>
      <c r="B42" s="52"/>
      <c r="C42" s="115">
        <f>'Kops n'!C43</f>
        <v>0</v>
      </c>
      <c r="D42" s="52"/>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40:H40"/>
    <mergeCell ref="C4:I4"/>
    <mergeCell ref="F12:K12"/>
    <mergeCell ref="A9:F9"/>
    <mergeCell ref="J9:M9"/>
    <mergeCell ref="D8:L8"/>
    <mergeCell ref="A31:K31"/>
    <mergeCell ref="C34:H34"/>
    <mergeCell ref="C35:H35"/>
    <mergeCell ref="A37:D37"/>
    <mergeCell ref="C39:H39"/>
  </mergeCells>
  <conditionalFormatting sqref="Q14:Q30 A14:E30">
    <cfRule type="cellIs" dxfId="651" priority="38" operator="equal">
      <formula>0</formula>
    </cfRule>
  </conditionalFormatting>
  <conditionalFormatting sqref="N9:O9 H14:H30 K14:P30">
    <cfRule type="cellIs" dxfId="650" priority="37" operator="equal">
      <formula>0</formula>
    </cfRule>
  </conditionalFormatting>
  <conditionalFormatting sqref="A9:F9">
    <cfRule type="containsText" dxfId="649" priority="3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648" priority="34" operator="equal">
      <formula>0</formula>
    </cfRule>
  </conditionalFormatting>
  <conditionalFormatting sqref="C39:H39">
    <cfRule type="cellIs" dxfId="647" priority="29" operator="equal">
      <formula>0</formula>
    </cfRule>
  </conditionalFormatting>
  <conditionalFormatting sqref="C34:H34">
    <cfRule type="cellIs" dxfId="646" priority="28" operator="equal">
      <formula>0</formula>
    </cfRule>
  </conditionalFormatting>
  <conditionalFormatting sqref="L31:P31">
    <cfRule type="cellIs" dxfId="645" priority="27" operator="equal">
      <formula>0</formula>
    </cfRule>
  </conditionalFormatting>
  <conditionalFormatting sqref="C4:I4">
    <cfRule type="cellIs" dxfId="644" priority="26" operator="equal">
      <formula>0</formula>
    </cfRule>
  </conditionalFormatting>
  <conditionalFormatting sqref="D5:L8">
    <cfRule type="cellIs" dxfId="643" priority="24" operator="equal">
      <formula>0</formula>
    </cfRule>
  </conditionalFormatting>
  <conditionalFormatting sqref="D1">
    <cfRule type="cellIs" dxfId="642" priority="23" operator="equal">
      <formula>0</formula>
    </cfRule>
  </conditionalFormatting>
  <conditionalFormatting sqref="A31:K31">
    <cfRule type="containsText" dxfId="641" priority="21" operator="containsText" text="Tiešās izmaksas kopā, t. sk. darba devēja sociālais nodoklis __.__% ">
      <formula>NOT(ISERROR(SEARCH("Tiešās izmaksas kopā, t. sk. darba devēja sociālais nodoklis __.__% ",A31)))</formula>
    </cfRule>
  </conditionalFormatting>
  <conditionalFormatting sqref="F16 F30 F19:F20 G15:G30">
    <cfRule type="cellIs" dxfId="640" priority="16" operator="equal">
      <formula>0</formula>
    </cfRule>
  </conditionalFormatting>
  <conditionalFormatting sqref="F14:G14">
    <cfRule type="cellIs" dxfId="639" priority="15" operator="equal">
      <formula>0</formula>
    </cfRule>
  </conditionalFormatting>
  <conditionalFormatting sqref="F17:F18">
    <cfRule type="cellIs" dxfId="638" priority="14" operator="equal">
      <formula>0</formula>
    </cfRule>
  </conditionalFormatting>
  <conditionalFormatting sqref="F15">
    <cfRule type="cellIs" dxfId="637" priority="13" operator="equal">
      <formula>0</formula>
    </cfRule>
  </conditionalFormatting>
  <conditionalFormatting sqref="F21">
    <cfRule type="cellIs" dxfId="636" priority="12" operator="equal">
      <formula>0</formula>
    </cfRule>
  </conditionalFormatting>
  <conditionalFormatting sqref="F22:F24">
    <cfRule type="cellIs" dxfId="635" priority="11" operator="equal">
      <formula>0</formula>
    </cfRule>
  </conditionalFormatting>
  <conditionalFormatting sqref="F25:F28">
    <cfRule type="cellIs" dxfId="634" priority="10" operator="equal">
      <formula>0</formula>
    </cfRule>
  </conditionalFormatting>
  <conditionalFormatting sqref="F29">
    <cfRule type="cellIs" dxfId="633" priority="9" operator="equal">
      <formula>0</formula>
    </cfRule>
  </conditionalFormatting>
  <conditionalFormatting sqref="I16:J16 I30:J30 I19:J20">
    <cfRule type="cellIs" dxfId="632" priority="8" operator="equal">
      <formula>0</formula>
    </cfRule>
  </conditionalFormatting>
  <conditionalFormatting sqref="I14:J14">
    <cfRule type="cellIs" dxfId="631" priority="7" operator="equal">
      <formula>0</formula>
    </cfRule>
  </conditionalFormatting>
  <conditionalFormatting sqref="I17:J18">
    <cfRule type="cellIs" dxfId="630" priority="6" operator="equal">
      <formula>0</formula>
    </cfRule>
  </conditionalFormatting>
  <conditionalFormatting sqref="I15:J15">
    <cfRule type="cellIs" dxfId="629" priority="5" operator="equal">
      <formula>0</formula>
    </cfRule>
  </conditionalFormatting>
  <conditionalFormatting sqref="I21:J21">
    <cfRule type="cellIs" dxfId="628" priority="4" operator="equal">
      <formula>0</formula>
    </cfRule>
  </conditionalFormatting>
  <conditionalFormatting sqref="I22:J24">
    <cfRule type="cellIs" dxfId="627" priority="3" operator="equal">
      <formula>0</formula>
    </cfRule>
  </conditionalFormatting>
  <conditionalFormatting sqref="I25:J28">
    <cfRule type="cellIs" dxfId="626" priority="2" operator="equal">
      <formula>0</formula>
    </cfRule>
  </conditionalFormatting>
  <conditionalFormatting sqref="I29:J29">
    <cfRule type="cellIs" dxfId="625" priority="1" operator="equal">
      <formula>0</formula>
    </cfRule>
  </conditionalFormatting>
  <dataValidations count="1">
    <dataValidation type="list" allowBlank="1" showInputMessage="1" showErrorMessage="1" sqref="Q14:Q30"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4A26336A-A6BB-4BBC-8F54-3EBA6F169318}">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30" operator="containsText" id="{629E41BF-123B-4A16-9AC7-46F3B9A418A1}">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47"/>
  <sheetViews>
    <sheetView topLeftCell="A11" workbookViewId="0">
      <selection activeCell="M51" sqref="M5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79" t="str">
        <f>'2a+c+n'!C2:I2</f>
        <v>Demontāžas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P35</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x14ac:dyDescent="0.2">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1" t="s">
        <v>61</v>
      </c>
    </row>
    <row r="14" spans="1:16" x14ac:dyDescent="0.2">
      <c r="A14" s="84">
        <f>IF(P14=0,0,IF(COUNTBLANK(P14)=1,0,COUNTA($P$14:P14)))</f>
        <v>0</v>
      </c>
      <c r="B14" s="28">
        <f>IF($C$4="Attiecināmās izmaksas",IF('2a+c+n'!$Q14="A",'2a+c+n'!B14,0),0)</f>
        <v>0</v>
      </c>
      <c r="C14" s="28">
        <f>IF($C$4="Attiecināmās izmaksas",IF('2a+c+n'!$Q14="A",'2a+c+n'!C14,0),0)</f>
        <v>0</v>
      </c>
      <c r="D14" s="28">
        <f>IF($C$4="Attiecināmās izmaksas",IF('2a+c+n'!$Q14="A",'2a+c+n'!D14,0),0)</f>
        <v>0</v>
      </c>
      <c r="E14" s="28"/>
      <c r="F14" s="28"/>
      <c r="G14" s="28">
        <f>IF($C$4="Attiecināmās izmaksas",IF('2a+c+n'!$Q14="A",'2a+c+n'!G14,0),0)</f>
        <v>0</v>
      </c>
      <c r="H14" s="28">
        <f>IF($C$4="Attiecināmās izmaksas",IF('2a+c+n'!$Q14="A",'2a+c+n'!H14,0),0)</f>
        <v>0</v>
      </c>
      <c r="I14" s="28"/>
      <c r="J14" s="28"/>
      <c r="K14" s="28">
        <f>IF($C$4="Attiecināmās izmaksas",IF('2a+c+n'!$Q14="A",'2a+c+n'!K14,0),0)</f>
        <v>0</v>
      </c>
      <c r="L14" s="28">
        <f>IF($C$4="Attiecināmās izmaksas",IF('2a+c+n'!$Q14="A",'2a+c+n'!L14,0),0)</f>
        <v>0</v>
      </c>
      <c r="M14" s="28">
        <f>IF($C$4="Attiecināmās izmaksas",IF('2a+c+n'!$Q14="A",'2a+c+n'!M14,0),0)</f>
        <v>0</v>
      </c>
      <c r="N14" s="28">
        <f>IF($C$4="Attiecināmās izmaksas",IF('2a+c+n'!$Q14="A",'2a+c+n'!N14,0),0)</f>
        <v>0</v>
      </c>
      <c r="O14" s="28">
        <f>IF($C$4="Attiecināmās izmaksas",IF('2a+c+n'!$Q14="A",'2a+c+n'!O14,0),0)</f>
        <v>0</v>
      </c>
      <c r="P14" s="28">
        <f>IF($C$4="Attiecināmās izmaksas",IF('2a+c+n'!$Q14="A",'2a+c+n'!P14,0),0)</f>
        <v>0</v>
      </c>
    </row>
    <row r="15" spans="1:16" ht="22.5" x14ac:dyDescent="0.2">
      <c r="A15" s="84">
        <f>IF(P15=0,0,IF(COUNTBLANK(P15)=1,0,COUNTA($P$14:P15)))</f>
        <v>0</v>
      </c>
      <c r="B15" s="28" t="str">
        <f>IF($C$4="Attiecināmās izmaksas",IF('2a+c+n'!$Q15="A",'2a+c+n'!B15,0),0)</f>
        <v>02-00000</v>
      </c>
      <c r="C15" s="28" t="str">
        <f>IF($C$4="Attiecināmās izmaksas",IF('2a+c+n'!$Q15="A",'2a+c+n'!C15,0),0)</f>
        <v>Ventilācijas restu un logu demontāža cokolā, utilizācija</v>
      </c>
      <c r="D15" s="28" t="str">
        <f>IF($C$4="Attiecināmās izmaksas",IF('2a+c+n'!$Q15="A",'2a+c+n'!D15,0),0)</f>
        <v>gab</v>
      </c>
      <c r="E15" s="28"/>
      <c r="F15" s="28"/>
      <c r="G15" s="28">
        <f>IF($C$4="Attiecināmās izmaksas",IF('2a+c+n'!$Q15="A",'2a+c+n'!G15,0),0)</f>
        <v>0</v>
      </c>
      <c r="H15" s="28">
        <f>IF($C$4="Attiecināmās izmaksas",IF('2a+c+n'!$Q15="A",'2a+c+n'!H15,0),0)</f>
        <v>0</v>
      </c>
      <c r="I15" s="28"/>
      <c r="J15" s="28"/>
      <c r="K15" s="28">
        <f>IF($C$4="Attiecināmās izmaksas",IF('2a+c+n'!$Q15="A",'2a+c+n'!K15,0),0)</f>
        <v>0</v>
      </c>
      <c r="L15" s="28">
        <f>IF($C$4="Attiecināmās izmaksas",IF('2a+c+n'!$Q15="A",'2a+c+n'!L15,0),0)</f>
        <v>0</v>
      </c>
      <c r="M15" s="28">
        <f>IF($C$4="Attiecināmās izmaksas",IF('2a+c+n'!$Q15="A",'2a+c+n'!M15,0),0)</f>
        <v>0</v>
      </c>
      <c r="N15" s="28">
        <f>IF($C$4="Attiecināmās izmaksas",IF('2a+c+n'!$Q15="A",'2a+c+n'!N15,0),0)</f>
        <v>0</v>
      </c>
      <c r="O15" s="28">
        <f>IF($C$4="Attiecināmās izmaksas",IF('2a+c+n'!$Q15="A",'2a+c+n'!O15,0),0)</f>
        <v>0</v>
      </c>
      <c r="P15" s="28">
        <f>IF($C$4="Attiecināmās izmaksas",IF('2a+c+n'!$Q15="A",'2a+c+n'!P15,0),0)</f>
        <v>0</v>
      </c>
    </row>
    <row r="16" spans="1:16" ht="22.5" x14ac:dyDescent="0.2">
      <c r="A16" s="84">
        <f>IF(P16=0,0,IF(COUNTBLANK(P16)=1,0,COUNTA($P$14:P16)))</f>
        <v>0</v>
      </c>
      <c r="B16" s="28" t="str">
        <f>IF($C$4="Attiecināmās izmaksas",IF('2a+c+n'!$Q16="A",'2a+c+n'!B16,0),0)</f>
        <v>02-00000</v>
      </c>
      <c r="C16" s="28" t="str">
        <f>IF($C$4="Attiecināmās izmaksas",IF('2a+c+n'!$Q16="A",'2a+c+n'!C16,0),0)</f>
        <v>Esošo logu palodžu demontāža fasādē un lodžijās, utilizācija</v>
      </c>
      <c r="D16" s="28" t="str">
        <f>IF($C$4="Attiecināmās izmaksas",IF('2a+c+n'!$Q16="A",'2a+c+n'!D16,0),0)</f>
        <v>tm</v>
      </c>
      <c r="E16" s="28"/>
      <c r="F16" s="28"/>
      <c r="G16" s="28">
        <f>IF($C$4="Attiecināmās izmaksas",IF('2a+c+n'!$Q16="A",'2a+c+n'!G16,0),0)</f>
        <v>0</v>
      </c>
      <c r="H16" s="28">
        <f>IF($C$4="Attiecināmās izmaksas",IF('2a+c+n'!$Q16="A",'2a+c+n'!H16,0),0)</f>
        <v>0</v>
      </c>
      <c r="I16" s="28"/>
      <c r="J16" s="28"/>
      <c r="K16" s="28">
        <f>IF($C$4="Attiecināmās izmaksas",IF('2a+c+n'!$Q16="A",'2a+c+n'!K16,0),0)</f>
        <v>0</v>
      </c>
      <c r="L16" s="28">
        <f>IF($C$4="Attiecināmās izmaksas",IF('2a+c+n'!$Q16="A",'2a+c+n'!L16,0),0)</f>
        <v>0</v>
      </c>
      <c r="M16" s="28">
        <f>IF($C$4="Attiecināmās izmaksas",IF('2a+c+n'!$Q16="A",'2a+c+n'!M16,0),0)</f>
        <v>0</v>
      </c>
      <c r="N16" s="28">
        <f>IF($C$4="Attiecināmās izmaksas",IF('2a+c+n'!$Q16="A",'2a+c+n'!N16,0),0)</f>
        <v>0</v>
      </c>
      <c r="O16" s="28">
        <f>IF($C$4="Attiecināmās izmaksas",IF('2a+c+n'!$Q16="A",'2a+c+n'!O16,0),0)</f>
        <v>0</v>
      </c>
      <c r="P16" s="28">
        <f>IF($C$4="Attiecināmās izmaksas",IF('2a+c+n'!$Q16="A",'2a+c+n'!P16,0),0)</f>
        <v>0</v>
      </c>
    </row>
    <row r="17" spans="1:16" ht="22.5" x14ac:dyDescent="0.2">
      <c r="A17" s="84">
        <f>IF(P17=0,0,IF(COUNTBLANK(P17)=1,0,COUNTA($P$14:P17)))</f>
        <v>0</v>
      </c>
      <c r="B17" s="28" t="str">
        <f>IF($C$4="Attiecināmās izmaksas",IF('2a+c+n'!$Q17="A",'2a+c+n'!B17,0),0)</f>
        <v>02-00000</v>
      </c>
      <c r="C17" s="28" t="str">
        <f>IF($C$4="Attiecināmās izmaksas",IF('2a+c+n'!$Q17="A",'2a+c+n'!C17,0),0)</f>
        <v>Veco logu un lodžiju logu demontāža, t.sk. iekšējās palodzes, utilizācija</v>
      </c>
      <c r="D17" s="28" t="str">
        <f>IF($C$4="Attiecināmās izmaksas",IF('2a+c+n'!$Q17="A",'2a+c+n'!D17,0),0)</f>
        <v>gab</v>
      </c>
      <c r="E17" s="28"/>
      <c r="F17" s="28"/>
      <c r="G17" s="28">
        <f>IF($C$4="Attiecināmās izmaksas",IF('2a+c+n'!$Q17="A",'2a+c+n'!G17,0),0)</f>
        <v>0</v>
      </c>
      <c r="H17" s="28">
        <f>IF($C$4="Attiecināmās izmaksas",IF('2a+c+n'!$Q17="A",'2a+c+n'!H17,0),0)</f>
        <v>0</v>
      </c>
      <c r="I17" s="28"/>
      <c r="J17" s="28"/>
      <c r="K17" s="28">
        <f>IF($C$4="Attiecināmās izmaksas",IF('2a+c+n'!$Q17="A",'2a+c+n'!K17,0),0)</f>
        <v>0</v>
      </c>
      <c r="L17" s="28">
        <f>IF($C$4="Attiecināmās izmaksas",IF('2a+c+n'!$Q17="A",'2a+c+n'!L17,0),0)</f>
        <v>0</v>
      </c>
      <c r="M17" s="28">
        <f>IF($C$4="Attiecināmās izmaksas",IF('2a+c+n'!$Q17="A",'2a+c+n'!M17,0),0)</f>
        <v>0</v>
      </c>
      <c r="N17" s="28">
        <f>IF($C$4="Attiecināmās izmaksas",IF('2a+c+n'!$Q17="A",'2a+c+n'!N17,0),0)</f>
        <v>0</v>
      </c>
      <c r="O17" s="28">
        <f>IF($C$4="Attiecināmās izmaksas",IF('2a+c+n'!$Q17="A",'2a+c+n'!O17,0),0)</f>
        <v>0</v>
      </c>
      <c r="P17" s="28">
        <f>IF($C$4="Attiecināmās izmaksas",IF('2a+c+n'!$Q17="A",'2a+c+n'!P17,0),0)</f>
        <v>0</v>
      </c>
    </row>
    <row r="18" spans="1:16" ht="22.5" x14ac:dyDescent="0.2">
      <c r="A18" s="84">
        <f>IF(P18=0,0,IF(COUNTBLANK(P18)=1,0,COUNTA($P$14:P18)))</f>
        <v>0</v>
      </c>
      <c r="B18" s="28" t="str">
        <f>IF($C$4="Attiecināmās izmaksas",IF('2a+c+n'!$Q18="A",'2a+c+n'!B18,0),0)</f>
        <v>02-00000</v>
      </c>
      <c r="C18" s="28" t="str">
        <f>IF($C$4="Attiecināmās izmaksas",IF('2a+c+n'!$Q18="A",'2a+c+n'!C18,0),0)</f>
        <v>Veco lodžiju stiklojuma demontāža, t.sk. palodzes</v>
      </c>
      <c r="D18" s="28" t="str">
        <f>IF($C$4="Attiecināmās izmaksas",IF('2a+c+n'!$Q18="A",'2a+c+n'!D18,0),0)</f>
        <v>gab</v>
      </c>
      <c r="E18" s="28"/>
      <c r="F18" s="28"/>
      <c r="G18" s="28">
        <f>IF($C$4="Attiecināmās izmaksas",IF('2a+c+n'!$Q18="A",'2a+c+n'!G18,0),0)</f>
        <v>0</v>
      </c>
      <c r="H18" s="28">
        <f>IF($C$4="Attiecināmās izmaksas",IF('2a+c+n'!$Q18="A",'2a+c+n'!H18,0),0)</f>
        <v>0</v>
      </c>
      <c r="I18" s="28"/>
      <c r="J18" s="28"/>
      <c r="K18" s="28">
        <f>IF($C$4="Attiecināmās izmaksas",IF('2a+c+n'!$Q18="A",'2a+c+n'!K18,0),0)</f>
        <v>0</v>
      </c>
      <c r="L18" s="28">
        <f>IF($C$4="Attiecināmās izmaksas",IF('2a+c+n'!$Q18="A",'2a+c+n'!L18,0),0)</f>
        <v>0</v>
      </c>
      <c r="M18" s="28">
        <f>IF($C$4="Attiecināmās izmaksas",IF('2a+c+n'!$Q18="A",'2a+c+n'!M18,0),0)</f>
        <v>0</v>
      </c>
      <c r="N18" s="28">
        <f>IF($C$4="Attiecināmās izmaksas",IF('2a+c+n'!$Q18="A",'2a+c+n'!N18,0),0)</f>
        <v>0</v>
      </c>
      <c r="O18" s="28">
        <f>IF($C$4="Attiecināmās izmaksas",IF('2a+c+n'!$Q18="A",'2a+c+n'!O18,0),0)</f>
        <v>0</v>
      </c>
      <c r="P18" s="28">
        <f>IF($C$4="Attiecināmās izmaksas",IF('2a+c+n'!$Q18="A",'2a+c+n'!P18,0),0)</f>
        <v>0</v>
      </c>
    </row>
    <row r="19" spans="1:16" ht="22.5" x14ac:dyDescent="0.2">
      <c r="A19" s="84">
        <f>IF(P19=0,0,IF(COUNTBLANK(P19)=1,0,COUNTA($P$14:P19)))</f>
        <v>0</v>
      </c>
      <c r="B19" s="28" t="str">
        <f>IF($C$4="Attiecināmās izmaksas",IF('2a+c+n'!$Q19="A",'2a+c+n'!B19,0),0)</f>
        <v>02-00000</v>
      </c>
      <c r="C19" s="28" t="str">
        <f>IF($C$4="Attiecināmās izmaksas",IF('2a+c+n'!$Q19="A",'2a+c+n'!C19,0),0)</f>
        <v>Veco durvju demontāža, utilizācija</v>
      </c>
      <c r="D19" s="28" t="str">
        <f>IF($C$4="Attiecināmās izmaksas",IF('2a+c+n'!$Q19="A",'2a+c+n'!D19,0),0)</f>
        <v>gab</v>
      </c>
      <c r="E19" s="28"/>
      <c r="F19" s="28"/>
      <c r="G19" s="28">
        <f>IF($C$4="Attiecināmās izmaksas",IF('2a+c+n'!$Q19="A",'2a+c+n'!G19,0),0)</f>
        <v>0</v>
      </c>
      <c r="H19" s="28">
        <f>IF($C$4="Attiecināmās izmaksas",IF('2a+c+n'!$Q19="A",'2a+c+n'!H19,0),0)</f>
        <v>0</v>
      </c>
      <c r="I19" s="28"/>
      <c r="J19" s="28"/>
      <c r="K19" s="28">
        <f>IF($C$4="Attiecināmās izmaksas",IF('2a+c+n'!$Q19="A",'2a+c+n'!K19,0),0)</f>
        <v>0</v>
      </c>
      <c r="L19" s="28">
        <f>IF($C$4="Attiecināmās izmaksas",IF('2a+c+n'!$Q19="A",'2a+c+n'!L19,0),0)</f>
        <v>0</v>
      </c>
      <c r="M19" s="28">
        <f>IF($C$4="Attiecināmās izmaksas",IF('2a+c+n'!$Q19="A",'2a+c+n'!M19,0),0)</f>
        <v>0</v>
      </c>
      <c r="N19" s="28">
        <f>IF($C$4="Attiecināmās izmaksas",IF('2a+c+n'!$Q19="A",'2a+c+n'!N19,0),0)</f>
        <v>0</v>
      </c>
      <c r="O19" s="28">
        <f>IF($C$4="Attiecināmās izmaksas",IF('2a+c+n'!$Q19="A",'2a+c+n'!O19,0),0)</f>
        <v>0</v>
      </c>
      <c r="P19" s="28">
        <f>IF($C$4="Attiecināmās izmaksas",IF('2a+c+n'!$Q19="A",'2a+c+n'!P19,0),0)</f>
        <v>0</v>
      </c>
    </row>
    <row r="20" spans="1:16" ht="22.5" x14ac:dyDescent="0.2">
      <c r="A20" s="84">
        <f>IF(P20=0,0,IF(COUNTBLANK(P20)=1,0,COUNTA($P$14:P20)))</f>
        <v>0</v>
      </c>
      <c r="B20" s="28" t="str">
        <f>IF($C$4="Attiecināmās izmaksas",IF('2a+c+n'!$Q20="A",'2a+c+n'!B20,0),0)</f>
        <v>02-00000</v>
      </c>
      <c r="C20" s="28" t="str">
        <f>IF($C$4="Attiecināmās izmaksas",IF('2a+c+n'!$Q20="A",'2a+c+n'!C20,0),0)</f>
        <v>Ieejas durvju demontāža</v>
      </c>
      <c r="D20" s="28" t="str">
        <f>IF($C$4="Attiecināmās izmaksas",IF('2a+c+n'!$Q20="A",'2a+c+n'!D20,0),0)</f>
        <v>gab</v>
      </c>
      <c r="E20" s="28"/>
      <c r="F20" s="28"/>
      <c r="G20" s="28">
        <f>IF($C$4="Attiecināmās izmaksas",IF('2a+c+n'!$Q20="A",'2a+c+n'!G20,0),0)</f>
        <v>0</v>
      </c>
      <c r="H20" s="28">
        <f>IF($C$4="Attiecināmās izmaksas",IF('2a+c+n'!$Q20="A",'2a+c+n'!H20,0),0)</f>
        <v>0</v>
      </c>
      <c r="I20" s="28"/>
      <c r="J20" s="28"/>
      <c r="K20" s="28">
        <f>IF($C$4="Attiecināmās izmaksas",IF('2a+c+n'!$Q20="A",'2a+c+n'!K20,0),0)</f>
        <v>0</v>
      </c>
      <c r="L20" s="28">
        <f>IF($C$4="Attiecināmās izmaksas",IF('2a+c+n'!$Q20="A",'2a+c+n'!L20,0),0)</f>
        <v>0</v>
      </c>
      <c r="M20" s="28">
        <f>IF($C$4="Attiecināmās izmaksas",IF('2a+c+n'!$Q20="A",'2a+c+n'!M20,0),0)</f>
        <v>0</v>
      </c>
      <c r="N20" s="28">
        <f>IF($C$4="Attiecināmās izmaksas",IF('2a+c+n'!$Q20="A",'2a+c+n'!N20,0),0)</f>
        <v>0</v>
      </c>
      <c r="O20" s="28">
        <f>IF($C$4="Attiecināmās izmaksas",IF('2a+c+n'!$Q20="A",'2a+c+n'!O20,0),0)</f>
        <v>0</v>
      </c>
      <c r="P20" s="28">
        <f>IF($C$4="Attiecināmās izmaksas",IF('2a+c+n'!$Q20="A",'2a+c+n'!P20,0),0)</f>
        <v>0</v>
      </c>
    </row>
    <row r="21" spans="1:16" ht="22.5" x14ac:dyDescent="0.2">
      <c r="A21" s="84">
        <f>IF(P21=0,0,IF(COUNTBLANK(P21)=1,0,COUNTA($P$14:P21)))</f>
        <v>0</v>
      </c>
      <c r="B21" s="28" t="str">
        <f>IF($C$4="Attiecināmās izmaksas",IF('2a+c+n'!$Q21="A",'2a+c+n'!B21,0),0)</f>
        <v>02-00000</v>
      </c>
      <c r="C21" s="28" t="str">
        <f>IF($C$4="Attiecināmās izmaksas",IF('2a+c+n'!$Q21="A",'2a+c+n'!C21,0),0)</f>
        <v>Lodžiju ekrānu un metāla konstrukciju demontāža, utilizācija</v>
      </c>
      <c r="D21" s="28" t="str">
        <f>IF($C$4="Attiecināmās izmaksas",IF('2a+c+n'!$Q21="A",'2a+c+n'!D21,0),0)</f>
        <v>gab</v>
      </c>
      <c r="E21" s="28"/>
      <c r="F21" s="28"/>
      <c r="G21" s="28">
        <f>IF($C$4="Attiecināmās izmaksas",IF('2a+c+n'!$Q21="A",'2a+c+n'!G21,0),0)</f>
        <v>0</v>
      </c>
      <c r="H21" s="28">
        <f>IF($C$4="Attiecināmās izmaksas",IF('2a+c+n'!$Q21="A",'2a+c+n'!H21,0),0)</f>
        <v>0</v>
      </c>
      <c r="I21" s="28"/>
      <c r="J21" s="28"/>
      <c r="K21" s="28">
        <f>IF($C$4="Attiecināmās izmaksas",IF('2a+c+n'!$Q21="A",'2a+c+n'!K21,0),0)</f>
        <v>0</v>
      </c>
      <c r="L21" s="28">
        <f>IF($C$4="Attiecināmās izmaksas",IF('2a+c+n'!$Q21="A",'2a+c+n'!L21,0),0)</f>
        <v>0</v>
      </c>
      <c r="M21" s="28">
        <f>IF($C$4="Attiecināmās izmaksas",IF('2a+c+n'!$Q21="A",'2a+c+n'!M21,0),0)</f>
        <v>0</v>
      </c>
      <c r="N21" s="28">
        <f>IF($C$4="Attiecināmās izmaksas",IF('2a+c+n'!$Q21="A",'2a+c+n'!N21,0),0)</f>
        <v>0</v>
      </c>
      <c r="O21" s="28">
        <f>IF($C$4="Attiecināmās izmaksas",IF('2a+c+n'!$Q21="A",'2a+c+n'!O21,0),0)</f>
        <v>0</v>
      </c>
      <c r="P21" s="28">
        <f>IF($C$4="Attiecināmās izmaksas",IF('2a+c+n'!$Q21="A",'2a+c+n'!P21,0),0)</f>
        <v>0</v>
      </c>
    </row>
    <row r="22" spans="1:16" x14ac:dyDescent="0.2">
      <c r="A22" s="84">
        <f>IF(P22=0,0,IF(COUNTBLANK(P22)=1,0,COUNTA($P$14:P22)))</f>
        <v>0</v>
      </c>
      <c r="B22" s="28">
        <f>IF($C$4="Attiecināmās izmaksas",IF('2a+c+n'!$Q22="A",'2a+c+n'!B22,0),0)</f>
        <v>0</v>
      </c>
      <c r="C22" s="28">
        <f>IF($C$4="Attiecināmās izmaksas",IF('2a+c+n'!$Q22="A",'2a+c+n'!C22,0),0)</f>
        <v>0</v>
      </c>
      <c r="D22" s="28">
        <f>IF($C$4="Attiecināmās izmaksas",IF('2a+c+n'!$Q22="A",'2a+c+n'!D22,0),0)</f>
        <v>0</v>
      </c>
      <c r="E22" s="28"/>
      <c r="F22" s="28"/>
      <c r="G22" s="28">
        <f>IF($C$4="Attiecināmās izmaksas",IF('2a+c+n'!$Q22="A",'2a+c+n'!G22,0),0)</f>
        <v>0</v>
      </c>
      <c r="H22" s="28">
        <f>IF($C$4="Attiecināmās izmaksas",IF('2a+c+n'!$Q22="A",'2a+c+n'!H22,0),0)</f>
        <v>0</v>
      </c>
      <c r="I22" s="28"/>
      <c r="J22" s="28"/>
      <c r="K22" s="28">
        <f>IF($C$4="Attiecināmās izmaksas",IF('2a+c+n'!$Q22="A",'2a+c+n'!K22,0),0)</f>
        <v>0</v>
      </c>
      <c r="L22" s="28">
        <f>IF($C$4="Attiecināmās izmaksas",IF('2a+c+n'!$Q22="A",'2a+c+n'!L22,0),0)</f>
        <v>0</v>
      </c>
      <c r="M22" s="28">
        <f>IF($C$4="Attiecināmās izmaksas",IF('2a+c+n'!$Q22="A",'2a+c+n'!M22,0),0)</f>
        <v>0</v>
      </c>
      <c r="N22" s="28">
        <f>IF($C$4="Attiecināmās izmaksas",IF('2a+c+n'!$Q22="A",'2a+c+n'!N22,0),0)</f>
        <v>0</v>
      </c>
      <c r="O22" s="28">
        <f>IF($C$4="Attiecināmās izmaksas",IF('2a+c+n'!$Q22="A",'2a+c+n'!O22,0),0)</f>
        <v>0</v>
      </c>
      <c r="P22" s="28">
        <f>IF($C$4="Attiecināmās izmaksas",IF('2a+c+n'!$Q22="A",'2a+c+n'!P22,0),0)</f>
        <v>0</v>
      </c>
    </row>
    <row r="23" spans="1:16" ht="22.5" x14ac:dyDescent="0.2">
      <c r="A23" s="84">
        <f>IF(P23=0,0,IF(COUNTBLANK(P23)=1,0,COUNTA($P$14:P23)))</f>
        <v>0</v>
      </c>
      <c r="B23" s="28" t="str">
        <f>IF($C$4="Attiecināmās izmaksas",IF('2a+c+n'!$Q23="A",'2a+c+n'!B23,0),0)</f>
        <v>02-00000</v>
      </c>
      <c r="C23" s="28" t="str">
        <f>IF($C$4="Attiecināmās izmaksas",IF('2a+c+n'!$Q23="A",'2a+c+n'!C23,0),0)</f>
        <v>Ieejas mezgla asīs 1-9 sienas un stiklojuma demontāža</v>
      </c>
      <c r="D23" s="28" t="str">
        <f>IF($C$4="Attiecināmās izmaksas",IF('2a+c+n'!$Q23="A",'2a+c+n'!D23,0),0)</f>
        <v>m2</v>
      </c>
      <c r="E23" s="28"/>
      <c r="F23" s="28"/>
      <c r="G23" s="28">
        <f>IF($C$4="Attiecināmās izmaksas",IF('2a+c+n'!$Q23="A",'2a+c+n'!G23,0),0)</f>
        <v>0</v>
      </c>
      <c r="H23" s="28">
        <f>IF($C$4="Attiecināmās izmaksas",IF('2a+c+n'!$Q23="A",'2a+c+n'!H23,0),0)</f>
        <v>0</v>
      </c>
      <c r="I23" s="28"/>
      <c r="J23" s="28"/>
      <c r="K23" s="28">
        <f>IF($C$4="Attiecināmās izmaksas",IF('2a+c+n'!$Q23="A",'2a+c+n'!K23,0),0)</f>
        <v>0</v>
      </c>
      <c r="L23" s="28">
        <f>IF($C$4="Attiecināmās izmaksas",IF('2a+c+n'!$Q23="A",'2a+c+n'!L23,0),0)</f>
        <v>0</v>
      </c>
      <c r="M23" s="28">
        <f>IF($C$4="Attiecināmās izmaksas",IF('2a+c+n'!$Q23="A",'2a+c+n'!M23,0),0)</f>
        <v>0</v>
      </c>
      <c r="N23" s="28">
        <f>IF($C$4="Attiecināmās izmaksas",IF('2a+c+n'!$Q23="A",'2a+c+n'!N23,0),0)</f>
        <v>0</v>
      </c>
      <c r="O23" s="28">
        <f>IF($C$4="Attiecināmās izmaksas",IF('2a+c+n'!$Q23="A",'2a+c+n'!O23,0),0)</f>
        <v>0</v>
      </c>
      <c r="P23" s="28">
        <f>IF($C$4="Attiecināmās izmaksas",IF('2a+c+n'!$Q23="A",'2a+c+n'!P23,0),0)</f>
        <v>0</v>
      </c>
    </row>
    <row r="24" spans="1:16" ht="22.5" x14ac:dyDescent="0.2">
      <c r="A24" s="84">
        <f>IF(P24=0,0,IF(COUNTBLANK(P24)=1,0,COUNTA($P$14:P24)))</f>
        <v>0</v>
      </c>
      <c r="B24" s="28" t="str">
        <f>IF($C$4="Attiecināmās izmaksas",IF('2a+c+n'!$Q24="A",'2a+c+n'!B24,0),0)</f>
        <v>02-00000</v>
      </c>
      <c r="C24" s="28" t="str">
        <f>IF($C$4="Attiecināmās izmaksas",IF('2a+c+n'!$Q24="A",'2a+c+n'!C24,0),0)</f>
        <v>Dekoratīvo flīžu demontāža asīs 8-9</v>
      </c>
      <c r="D24" s="28" t="str">
        <f>IF($C$4="Attiecināmās izmaksas",IF('2a+c+n'!$Q24="A",'2a+c+n'!D24,0),0)</f>
        <v>m2</v>
      </c>
      <c r="E24" s="28"/>
      <c r="F24" s="28"/>
      <c r="G24" s="28">
        <f>IF($C$4="Attiecināmās izmaksas",IF('2a+c+n'!$Q24="A",'2a+c+n'!G24,0),0)</f>
        <v>0</v>
      </c>
      <c r="H24" s="28">
        <f>IF($C$4="Attiecināmās izmaksas",IF('2a+c+n'!$Q24="A",'2a+c+n'!H24,0),0)</f>
        <v>0</v>
      </c>
      <c r="I24" s="28"/>
      <c r="J24" s="28"/>
      <c r="K24" s="28">
        <f>IF($C$4="Attiecināmās izmaksas",IF('2a+c+n'!$Q24="A",'2a+c+n'!K24,0),0)</f>
        <v>0</v>
      </c>
      <c r="L24" s="28">
        <f>IF($C$4="Attiecināmās izmaksas",IF('2a+c+n'!$Q24="A",'2a+c+n'!L24,0),0)</f>
        <v>0</v>
      </c>
      <c r="M24" s="28">
        <f>IF($C$4="Attiecināmās izmaksas",IF('2a+c+n'!$Q24="A",'2a+c+n'!M24,0),0)</f>
        <v>0</v>
      </c>
      <c r="N24" s="28">
        <f>IF($C$4="Attiecināmās izmaksas",IF('2a+c+n'!$Q24="A",'2a+c+n'!N24,0),0)</f>
        <v>0</v>
      </c>
      <c r="O24" s="28">
        <f>IF($C$4="Attiecināmās izmaksas",IF('2a+c+n'!$Q24="A",'2a+c+n'!O24,0),0)</f>
        <v>0</v>
      </c>
      <c r="P24" s="28">
        <f>IF($C$4="Attiecināmās izmaksas",IF('2a+c+n'!$Q24="A",'2a+c+n'!P24,0),0)</f>
        <v>0</v>
      </c>
    </row>
    <row r="25" spans="1:16" x14ac:dyDescent="0.2">
      <c r="A25" s="84">
        <f>IF(P25=0,0,IF(COUNTBLANK(P25)=1,0,COUNTA($P$14:P25)))</f>
        <v>0</v>
      </c>
      <c r="B25" s="28">
        <f>IF($C$4="Attiecināmās izmaksas",IF('2a+c+n'!$Q25="A",'2a+c+n'!B25,0),0)</f>
        <v>0</v>
      </c>
      <c r="C25" s="28">
        <f>IF($C$4="Attiecināmās izmaksas",IF('2a+c+n'!$Q25="A",'2a+c+n'!C25,0),0)</f>
        <v>0</v>
      </c>
      <c r="D25" s="28">
        <f>IF($C$4="Attiecināmās izmaksas",IF('2a+c+n'!$Q25="A",'2a+c+n'!D25,0),0)</f>
        <v>0</v>
      </c>
      <c r="E25" s="28"/>
      <c r="F25" s="28"/>
      <c r="G25" s="28">
        <f>IF($C$4="Attiecināmās izmaksas",IF('2a+c+n'!$Q25="A",'2a+c+n'!G25,0),0)</f>
        <v>0</v>
      </c>
      <c r="H25" s="28">
        <f>IF($C$4="Attiecināmās izmaksas",IF('2a+c+n'!$Q25="A",'2a+c+n'!H25,0),0)</f>
        <v>0</v>
      </c>
      <c r="I25" s="28"/>
      <c r="J25" s="28"/>
      <c r="K25" s="28">
        <f>IF($C$4="Attiecināmās izmaksas",IF('2a+c+n'!$Q25="A",'2a+c+n'!K25,0),0)</f>
        <v>0</v>
      </c>
      <c r="L25" s="28">
        <f>IF($C$4="Attiecināmās izmaksas",IF('2a+c+n'!$Q25="A",'2a+c+n'!L25,0),0)</f>
        <v>0</v>
      </c>
      <c r="M25" s="28">
        <f>IF($C$4="Attiecināmās izmaksas",IF('2a+c+n'!$Q25="A",'2a+c+n'!M25,0),0)</f>
        <v>0</v>
      </c>
      <c r="N25" s="28">
        <f>IF($C$4="Attiecināmās izmaksas",IF('2a+c+n'!$Q25="A",'2a+c+n'!N25,0),0)</f>
        <v>0</v>
      </c>
      <c r="O25" s="28">
        <f>IF($C$4="Attiecināmās izmaksas",IF('2a+c+n'!$Q25="A",'2a+c+n'!O25,0),0)</f>
        <v>0</v>
      </c>
      <c r="P25" s="28">
        <f>IF($C$4="Attiecināmās izmaksas",IF('2a+c+n'!$Q25="A",'2a+c+n'!P25,0),0)</f>
        <v>0</v>
      </c>
    </row>
    <row r="26" spans="1:16" x14ac:dyDescent="0.2">
      <c r="A26" s="84">
        <f>IF(P26=0,0,IF(COUNTBLANK(P26)=1,0,COUNTA($P$14:P26)))</f>
        <v>0</v>
      </c>
      <c r="B26" s="28">
        <f>IF($C$4="Attiecināmās izmaksas",IF('2a+c+n'!$Q26="A",'2a+c+n'!B26,0),0)</f>
        <v>0</v>
      </c>
      <c r="C26" s="28">
        <f>IF($C$4="Attiecināmās izmaksas",IF('2a+c+n'!$Q26="A",'2a+c+n'!C26,0),0)</f>
        <v>0</v>
      </c>
      <c r="D26" s="28">
        <f>IF($C$4="Attiecināmās izmaksas",IF('2a+c+n'!$Q26="A",'2a+c+n'!D26,0),0)</f>
        <v>0</v>
      </c>
      <c r="E26" s="28"/>
      <c r="F26" s="28"/>
      <c r="G26" s="28">
        <f>IF($C$4="Attiecināmās izmaksas",IF('2a+c+n'!$Q26="A",'2a+c+n'!G26,0),0)</f>
        <v>0</v>
      </c>
      <c r="H26" s="28">
        <f>IF($C$4="Attiecināmās izmaksas",IF('2a+c+n'!$Q26="A",'2a+c+n'!H26,0),0)</f>
        <v>0</v>
      </c>
      <c r="I26" s="28"/>
      <c r="J26" s="28"/>
      <c r="K26" s="28">
        <f>IF($C$4="Attiecināmās izmaksas",IF('2a+c+n'!$Q26="A",'2a+c+n'!K26,0),0)</f>
        <v>0</v>
      </c>
      <c r="L26" s="28">
        <f>IF($C$4="Attiecināmās izmaksas",IF('2a+c+n'!$Q26="A",'2a+c+n'!L26,0),0)</f>
        <v>0</v>
      </c>
      <c r="M26" s="28">
        <f>IF($C$4="Attiecināmās izmaksas",IF('2a+c+n'!$Q26="A",'2a+c+n'!M26,0),0)</f>
        <v>0</v>
      </c>
      <c r="N26" s="28">
        <f>IF($C$4="Attiecināmās izmaksas",IF('2a+c+n'!$Q26="A",'2a+c+n'!N26,0),0)</f>
        <v>0</v>
      </c>
      <c r="O26" s="28">
        <f>IF($C$4="Attiecināmās izmaksas",IF('2a+c+n'!$Q26="A",'2a+c+n'!O26,0),0)</f>
        <v>0</v>
      </c>
      <c r="P26" s="28">
        <f>IF($C$4="Attiecināmās izmaksas",IF('2a+c+n'!$Q26="A",'2a+c+n'!P26,0),0)</f>
        <v>0</v>
      </c>
    </row>
    <row r="27" spans="1:16" ht="22.5" x14ac:dyDescent="0.2">
      <c r="A27" s="84">
        <f>IF(P27=0,0,IF(COUNTBLANK(P27)=1,0,COUNTA($P$14:P27)))</f>
        <v>0</v>
      </c>
      <c r="B27" s="28" t="str">
        <f>IF($C$4="Attiecināmās izmaksas",IF('2a+c+n'!$Q27="A",'2a+c+n'!B27,0),0)</f>
        <v>02-00000</v>
      </c>
      <c r="C27" s="28" t="str">
        <f>IF($C$4="Attiecināmās izmaksas",IF('2a+c+n'!$Q27="A",'2a+c+n'!C27,0),0)</f>
        <v>Metāla durvju demontāža kāpņu telpā</v>
      </c>
      <c r="D27" s="28" t="str">
        <f>IF($C$4="Attiecināmās izmaksas",IF('2a+c+n'!$Q27="A",'2a+c+n'!D27,0),0)</f>
        <v>gab</v>
      </c>
      <c r="E27" s="28"/>
      <c r="F27" s="28"/>
      <c r="G27" s="28">
        <f>IF($C$4="Attiecināmās izmaksas",IF('2a+c+n'!$Q27="A",'2a+c+n'!G27,0),0)</f>
        <v>0</v>
      </c>
      <c r="H27" s="28">
        <f>IF($C$4="Attiecināmās izmaksas",IF('2a+c+n'!$Q27="A",'2a+c+n'!H27,0),0)</f>
        <v>0</v>
      </c>
      <c r="I27" s="28"/>
      <c r="J27" s="28"/>
      <c r="K27" s="28">
        <f>IF($C$4="Attiecināmās izmaksas",IF('2a+c+n'!$Q27="A",'2a+c+n'!K27,0),0)</f>
        <v>0</v>
      </c>
      <c r="L27" s="28">
        <f>IF($C$4="Attiecināmās izmaksas",IF('2a+c+n'!$Q27="A",'2a+c+n'!L27,0),0)</f>
        <v>0</v>
      </c>
      <c r="M27" s="28">
        <f>IF($C$4="Attiecināmās izmaksas",IF('2a+c+n'!$Q27="A",'2a+c+n'!M27,0),0)</f>
        <v>0</v>
      </c>
      <c r="N27" s="28">
        <f>IF($C$4="Attiecināmās izmaksas",IF('2a+c+n'!$Q27="A",'2a+c+n'!N27,0),0)</f>
        <v>0</v>
      </c>
      <c r="O27" s="28">
        <f>IF($C$4="Attiecināmās izmaksas",IF('2a+c+n'!$Q27="A",'2a+c+n'!O27,0),0)</f>
        <v>0</v>
      </c>
      <c r="P27" s="28">
        <f>IF($C$4="Attiecināmās izmaksas",IF('2a+c+n'!$Q27="A",'2a+c+n'!P27,0),0)</f>
        <v>0</v>
      </c>
    </row>
    <row r="28" spans="1:16" x14ac:dyDescent="0.2">
      <c r="A28" s="84">
        <f>IF(P28=0,0,IF(COUNTBLANK(P28)=1,0,COUNTA($P$14:P28)))</f>
        <v>0</v>
      </c>
      <c r="B28" s="28">
        <f>IF($C$4="Attiecināmās izmaksas",IF('2a+c+n'!$Q28="A",'2a+c+n'!B28,0),0)</f>
        <v>0</v>
      </c>
      <c r="C28" s="28">
        <f>IF($C$4="Attiecināmās izmaksas",IF('2a+c+n'!$Q28="A",'2a+c+n'!C28,0),0)</f>
        <v>0</v>
      </c>
      <c r="D28" s="28">
        <f>IF($C$4="Attiecināmās izmaksas",IF('2a+c+n'!$Q28="A",'2a+c+n'!D28,0),0)</f>
        <v>0</v>
      </c>
      <c r="E28" s="28"/>
      <c r="F28" s="28"/>
      <c r="G28" s="28">
        <f>IF($C$4="Attiecināmās izmaksas",IF('2a+c+n'!$Q28="A",'2a+c+n'!G28,0),0)</f>
        <v>0</v>
      </c>
      <c r="H28" s="28">
        <f>IF($C$4="Attiecināmās izmaksas",IF('2a+c+n'!$Q28="A",'2a+c+n'!H28,0),0)</f>
        <v>0</v>
      </c>
      <c r="I28" s="28"/>
      <c r="J28" s="28"/>
      <c r="K28" s="28">
        <f>IF($C$4="Attiecināmās izmaksas",IF('2a+c+n'!$Q28="A",'2a+c+n'!K28,0),0)</f>
        <v>0</v>
      </c>
      <c r="L28" s="28">
        <f>IF($C$4="Attiecināmās izmaksas",IF('2a+c+n'!$Q28="A",'2a+c+n'!L28,0),0)</f>
        <v>0</v>
      </c>
      <c r="M28" s="28">
        <f>IF($C$4="Attiecināmās izmaksas",IF('2a+c+n'!$Q28="A",'2a+c+n'!M28,0),0)</f>
        <v>0</v>
      </c>
      <c r="N28" s="28">
        <f>IF($C$4="Attiecināmās izmaksas",IF('2a+c+n'!$Q28="A",'2a+c+n'!N28,0),0)</f>
        <v>0</v>
      </c>
      <c r="O28" s="28">
        <f>IF($C$4="Attiecināmās izmaksas",IF('2a+c+n'!$Q28="A",'2a+c+n'!O28,0),0)</f>
        <v>0</v>
      </c>
      <c r="P28" s="28">
        <f>IF($C$4="Attiecināmās izmaksas",IF('2a+c+n'!$Q28="A",'2a+c+n'!P28,0),0)</f>
        <v>0</v>
      </c>
    </row>
    <row r="29" spans="1:16" x14ac:dyDescent="0.2">
      <c r="A29" s="84">
        <f>IF(P29=0,0,IF(COUNTBLANK(P29)=1,0,COUNTA($P$14:P29)))</f>
        <v>0</v>
      </c>
      <c r="B29" s="28">
        <f>IF($C$4="Attiecināmās izmaksas",IF('2a+c+n'!$Q29="A",'2a+c+n'!B29,0),0)</f>
        <v>0</v>
      </c>
      <c r="C29" s="28">
        <f>IF($C$4="Attiecināmās izmaksas",IF('2a+c+n'!$Q29="A",'2a+c+n'!C29,0),0)</f>
        <v>0</v>
      </c>
      <c r="D29" s="28">
        <f>IF($C$4="Attiecināmās izmaksas",IF('2a+c+n'!$Q29="A",'2a+c+n'!D29,0),0)</f>
        <v>0</v>
      </c>
      <c r="E29" s="28"/>
      <c r="F29" s="28"/>
      <c r="G29" s="28">
        <f>IF($C$4="Attiecināmās izmaksas",IF('2a+c+n'!$Q29="A",'2a+c+n'!G29,0),0)</f>
        <v>0</v>
      </c>
      <c r="H29" s="28">
        <f>IF($C$4="Attiecināmās izmaksas",IF('2a+c+n'!$Q29="A",'2a+c+n'!H29,0),0)</f>
        <v>0</v>
      </c>
      <c r="I29" s="28"/>
      <c r="J29" s="28"/>
      <c r="K29" s="28">
        <f>IF($C$4="Attiecināmās izmaksas",IF('2a+c+n'!$Q29="A",'2a+c+n'!K29,0),0)</f>
        <v>0</v>
      </c>
      <c r="L29" s="28">
        <f>IF($C$4="Attiecināmās izmaksas",IF('2a+c+n'!$Q29="A",'2a+c+n'!L29,0),0)</f>
        <v>0</v>
      </c>
      <c r="M29" s="28">
        <f>IF($C$4="Attiecināmās izmaksas",IF('2a+c+n'!$Q29="A",'2a+c+n'!M29,0),0)</f>
        <v>0</v>
      </c>
      <c r="N29" s="28">
        <f>IF($C$4="Attiecināmās izmaksas",IF('2a+c+n'!$Q29="A",'2a+c+n'!N29,0),0)</f>
        <v>0</v>
      </c>
      <c r="O29" s="28">
        <f>IF($C$4="Attiecināmās izmaksas",IF('2a+c+n'!$Q29="A",'2a+c+n'!O29,0),0)</f>
        <v>0</v>
      </c>
      <c r="P29" s="28">
        <f>IF($C$4="Attiecināmās izmaksas",IF('2a+c+n'!$Q29="A",'2a+c+n'!P29,0),0)</f>
        <v>0</v>
      </c>
    </row>
    <row r="30" spans="1:16" ht="22.5" x14ac:dyDescent="0.2">
      <c r="A30" s="84">
        <f>IF(P30=0,0,IF(COUNTBLANK(P30)=1,0,COUNTA($P$14:P30)))</f>
        <v>0</v>
      </c>
      <c r="B30" s="28" t="str">
        <f>IF($C$4="Attiecināmās izmaksas",IF('2a+c+n'!$Q30="A",'2a+c+n'!B30,0),0)</f>
        <v>02-00000</v>
      </c>
      <c r="C30" s="28" t="str">
        <f>IF($C$4="Attiecināmās izmaksas",IF('2a+c+n'!$Q30="A",'2a+c+n'!C30,0),0)</f>
        <v>Betona apmeles demontāža b=700, utilizācija</v>
      </c>
      <c r="D30" s="28" t="str">
        <f>IF($C$4="Attiecināmās izmaksas",IF('2a+c+n'!$Q30="A",'2a+c+n'!D30,0),0)</f>
        <v>tm</v>
      </c>
      <c r="E30" s="28"/>
      <c r="F30" s="28"/>
      <c r="G30" s="28">
        <f>IF($C$4="Attiecināmās izmaksas",IF('2a+c+n'!$Q30="A",'2a+c+n'!G30,0),0)</f>
        <v>0</v>
      </c>
      <c r="H30" s="28">
        <f>IF($C$4="Attiecināmās izmaksas",IF('2a+c+n'!$Q30="A",'2a+c+n'!H30,0),0)</f>
        <v>0</v>
      </c>
      <c r="I30" s="28"/>
      <c r="J30" s="28"/>
      <c r="K30" s="28">
        <f>IF($C$4="Attiecināmās izmaksas",IF('2a+c+n'!$Q30="A",'2a+c+n'!K30,0),0)</f>
        <v>0</v>
      </c>
      <c r="L30" s="28">
        <f>IF($C$4="Attiecināmās izmaksas",IF('2a+c+n'!$Q30="A",'2a+c+n'!L30,0),0)</f>
        <v>0</v>
      </c>
      <c r="M30" s="28">
        <f>IF($C$4="Attiecināmās izmaksas",IF('2a+c+n'!$Q30="A",'2a+c+n'!M30,0),0)</f>
        <v>0</v>
      </c>
      <c r="N30" s="28">
        <f>IF($C$4="Attiecināmās izmaksas",IF('2a+c+n'!$Q30="A",'2a+c+n'!N30,0),0)</f>
        <v>0</v>
      </c>
      <c r="O30" s="28">
        <f>IF($C$4="Attiecināmās izmaksas",IF('2a+c+n'!$Q30="A",'2a+c+n'!O30,0),0)</f>
        <v>0</v>
      </c>
      <c r="P30" s="28">
        <f>IF($C$4="Attiecināmās izmaksas",IF('2a+c+n'!$Q30="A",'2a+c+n'!P30,0),0)</f>
        <v>0</v>
      </c>
    </row>
    <row r="31" spans="1:16" x14ac:dyDescent="0.2">
      <c r="A31" s="84">
        <f>IF(P31=0,0,IF(COUNTBLANK(P31)=1,0,COUNTA($P$14:P31)))</f>
        <v>0</v>
      </c>
      <c r="B31" s="28">
        <f>IF($C$4="Attiecināmās izmaksas",IF('2a+c+n'!$Q31="A",'2a+c+n'!B31,0),0)</f>
        <v>0</v>
      </c>
      <c r="C31" s="28">
        <f>IF($C$4="Attiecināmās izmaksas",IF('2a+c+n'!$Q31="A",'2a+c+n'!C31,0),0)</f>
        <v>0</v>
      </c>
      <c r="D31" s="28">
        <f>IF($C$4="Attiecināmās izmaksas",IF('2a+c+n'!$Q31="A",'2a+c+n'!D31,0),0)</f>
        <v>0</v>
      </c>
      <c r="E31" s="28"/>
      <c r="F31" s="28"/>
      <c r="G31" s="28">
        <f>IF($C$4="Attiecināmās izmaksas",IF('2a+c+n'!$Q31="A",'2a+c+n'!G31,0),0)</f>
        <v>0</v>
      </c>
      <c r="H31" s="28">
        <f>IF($C$4="Attiecināmās izmaksas",IF('2a+c+n'!$Q31="A",'2a+c+n'!H31,0),0)</f>
        <v>0</v>
      </c>
      <c r="I31" s="28"/>
      <c r="J31" s="28"/>
      <c r="K31" s="28">
        <f>IF($C$4="Attiecināmās izmaksas",IF('2a+c+n'!$Q31="A",'2a+c+n'!K31,0),0)</f>
        <v>0</v>
      </c>
      <c r="L31" s="28">
        <f>IF($C$4="Attiecināmās izmaksas",IF('2a+c+n'!$Q31="A",'2a+c+n'!L31,0),0)</f>
        <v>0</v>
      </c>
      <c r="M31" s="28">
        <f>IF($C$4="Attiecināmās izmaksas",IF('2a+c+n'!$Q31="A",'2a+c+n'!M31,0),0)</f>
        <v>0</v>
      </c>
      <c r="N31" s="28">
        <f>IF($C$4="Attiecināmās izmaksas",IF('2a+c+n'!$Q31="A",'2a+c+n'!N31,0),0)</f>
        <v>0</v>
      </c>
      <c r="O31" s="28">
        <f>IF($C$4="Attiecināmās izmaksas",IF('2a+c+n'!$Q31="A",'2a+c+n'!O31,0),0)</f>
        <v>0</v>
      </c>
      <c r="P31" s="28">
        <f>IF($C$4="Attiecināmās izmaksas",IF('2a+c+n'!$Q31="A",'2a+c+n'!P31,0),0)</f>
        <v>0</v>
      </c>
    </row>
    <row r="32" spans="1:16" ht="24" customHeight="1" x14ac:dyDescent="0.2">
      <c r="A32" s="84">
        <f>IF(P32=0,0,IF(COUNTBLANK(P32)=1,0,COUNTA($P$14:P32)))</f>
        <v>0</v>
      </c>
      <c r="B32" s="28">
        <f>IF($C$4="Attiecināmās izmaksas",IF('2a+c+n'!$Q32="A",'2a+c+n'!B32,0),0)</f>
        <v>0</v>
      </c>
      <c r="C32" s="28">
        <f>IF($C$4="Attiecināmās izmaksas",IF('2a+c+n'!$Q32="A",'2a+c+n'!C32,0),0)</f>
        <v>0</v>
      </c>
      <c r="D32" s="28">
        <f>IF($C$4="Attiecināmās izmaksas",IF('2a+c+n'!$Q32="A",'2a+c+n'!D32,0),0)</f>
        <v>0</v>
      </c>
      <c r="E32" s="28"/>
      <c r="F32" s="28"/>
      <c r="G32" s="28">
        <f>IF($C$4="Attiecināmās izmaksas",IF('2a+c+n'!$Q32="A",'2a+c+n'!G32,0),0)</f>
        <v>0</v>
      </c>
      <c r="H32" s="28">
        <f>IF($C$4="Attiecināmās izmaksas",IF('2a+c+n'!$Q32="A",'2a+c+n'!H32,0),0)</f>
        <v>0</v>
      </c>
      <c r="I32" s="28"/>
      <c r="J32" s="28"/>
      <c r="K32" s="28">
        <f>IF($C$4="Attiecināmās izmaksas",IF('2a+c+n'!$Q32="A",'2a+c+n'!K32,0),0)</f>
        <v>0</v>
      </c>
      <c r="L32" s="28">
        <f>IF($C$4="Attiecināmās izmaksas",IF('2a+c+n'!$Q32="A",'2a+c+n'!L32,0),0)</f>
        <v>0</v>
      </c>
      <c r="M32" s="28">
        <f>IF($C$4="Attiecināmās izmaksas",IF('2a+c+n'!$Q32="A",'2a+c+n'!M32,0),0)</f>
        <v>0</v>
      </c>
      <c r="N32" s="28">
        <f>IF($C$4="Attiecināmās izmaksas",IF('2a+c+n'!$Q32="A",'2a+c+n'!N32,0),0)</f>
        <v>0</v>
      </c>
      <c r="O32" s="28">
        <f>IF($C$4="Attiecināmās izmaksas",IF('2a+c+n'!$Q32="A",'2a+c+n'!O32,0),0)</f>
        <v>0</v>
      </c>
      <c r="P32" s="28">
        <f>IF($C$4="Attiecināmās izmaksas",IF('2a+c+n'!$Q32="A",'2a+c+n'!P32,0),0)</f>
        <v>0</v>
      </c>
    </row>
    <row r="33" spans="1:16" x14ac:dyDescent="0.2">
      <c r="A33" s="84">
        <f>IF(P33=0,0,IF(COUNTBLANK(P33)=1,0,COUNTA($P$14:P33)))</f>
        <v>0</v>
      </c>
      <c r="B33" s="28">
        <f>IF($C$4="Attiecināmās izmaksas",IF('2a+c+n'!$Q33="A",'2a+c+n'!B33,0),0)</f>
        <v>0</v>
      </c>
      <c r="C33" s="28">
        <f>IF($C$4="Attiecināmās izmaksas",IF('2a+c+n'!$Q33="A",'2a+c+n'!C33,0),0)</f>
        <v>0</v>
      </c>
      <c r="D33" s="28">
        <f>IF($C$4="Attiecināmās izmaksas",IF('2a+c+n'!$Q33="A",'2a+c+n'!D33,0),0)</f>
        <v>0</v>
      </c>
      <c r="E33" s="28"/>
      <c r="F33" s="28"/>
      <c r="G33" s="28">
        <f>IF($C$4="Attiecināmās izmaksas",IF('2a+c+n'!$Q33="A",'2a+c+n'!G33,0),0)</f>
        <v>0</v>
      </c>
      <c r="H33" s="28">
        <f>IF($C$4="Attiecināmās izmaksas",IF('2a+c+n'!$Q33="A",'2a+c+n'!H33,0),0)</f>
        <v>0</v>
      </c>
      <c r="I33" s="28"/>
      <c r="J33" s="28"/>
      <c r="K33" s="28">
        <f>IF($C$4="Attiecināmās izmaksas",IF('2a+c+n'!$Q33="A",'2a+c+n'!K33,0),0)</f>
        <v>0</v>
      </c>
      <c r="L33" s="28">
        <f>IF($C$4="Attiecināmās izmaksas",IF('2a+c+n'!$Q33="A",'2a+c+n'!L33,0),0)</f>
        <v>0</v>
      </c>
      <c r="M33" s="28">
        <f>IF($C$4="Attiecināmās izmaksas",IF('2a+c+n'!$Q33="A",'2a+c+n'!M33,0),0)</f>
        <v>0</v>
      </c>
      <c r="N33" s="28">
        <f>IF($C$4="Attiecināmās izmaksas",IF('2a+c+n'!$Q33="A",'2a+c+n'!N33,0),0)</f>
        <v>0</v>
      </c>
      <c r="O33" s="28">
        <f>IF($C$4="Attiecināmās izmaksas",IF('2a+c+n'!$Q33="A",'2a+c+n'!O33,0),0)</f>
        <v>0</v>
      </c>
      <c r="P33" s="28">
        <f>IF($C$4="Attiecināmās izmaksas",IF('2a+c+n'!$Q33="A",'2a+c+n'!P33,0),0)</f>
        <v>0</v>
      </c>
    </row>
    <row r="34" spans="1:16" x14ac:dyDescent="0.2">
      <c r="A34" s="84">
        <f>IF(P34=0,0,IF(COUNTBLANK(P34)=1,0,COUNTA($P$14:P34)))</f>
        <v>0</v>
      </c>
      <c r="B34" s="28">
        <f>IF($C$4="Attiecināmās izmaksas",IF('2a+c+n'!$Q34="A",'2a+c+n'!B34,0),0)</f>
        <v>0</v>
      </c>
      <c r="C34" s="28">
        <f>IF($C$4="Attiecināmās izmaksas",IF('2a+c+n'!$Q34="A",'2a+c+n'!C34,0),0)</f>
        <v>0</v>
      </c>
      <c r="D34" s="28">
        <f>IF($C$4="Attiecināmās izmaksas",IF('2a+c+n'!$Q34="A",'2a+c+n'!D34,0),0)</f>
        <v>0</v>
      </c>
      <c r="E34" s="28"/>
      <c r="F34" s="28"/>
      <c r="G34" s="28">
        <f>IF($C$4="Attiecināmās izmaksas",IF('2a+c+n'!$Q34="A",'2a+c+n'!G34,0),0)</f>
        <v>0</v>
      </c>
      <c r="H34" s="28">
        <f>IF($C$4="Attiecināmās izmaksas",IF('2a+c+n'!$Q34="A",'2a+c+n'!H34,0),0)</f>
        <v>0</v>
      </c>
      <c r="I34" s="28"/>
      <c r="J34" s="28"/>
      <c r="K34" s="28">
        <f>IF($C$4="Attiecināmās izmaksas",IF('2a+c+n'!$Q34="A",'2a+c+n'!K34,0),0)</f>
        <v>0</v>
      </c>
      <c r="L34" s="28">
        <f>IF($C$4="Attiecināmās izmaksas",IF('2a+c+n'!$Q34="A",'2a+c+n'!L34,0),0)</f>
        <v>0</v>
      </c>
      <c r="M34" s="28">
        <f>IF($C$4="Attiecināmās izmaksas",IF('2a+c+n'!$Q34="A",'2a+c+n'!M34,0),0)</f>
        <v>0</v>
      </c>
      <c r="N34" s="28">
        <f>IF($C$4="Attiecināmās izmaksas",IF('2a+c+n'!$Q34="A",'2a+c+n'!N34,0),0)</f>
        <v>0</v>
      </c>
      <c r="O34" s="28">
        <f>IF($C$4="Attiecināmās izmaksas",IF('2a+c+n'!$Q34="A",'2a+c+n'!O34,0),0)</f>
        <v>0</v>
      </c>
      <c r="P34" s="28">
        <f>IF($C$4="Attiecināmās izmaksas",IF('2a+c+n'!$Q34="A",'2a+c+n'!P34,0),0)</f>
        <v>0</v>
      </c>
    </row>
    <row r="35" spans="1:16" ht="12" customHeight="1" thickBot="1" x14ac:dyDescent="0.25">
      <c r="A35" s="264" t="s">
        <v>63</v>
      </c>
      <c r="B35" s="265"/>
      <c r="C35" s="265"/>
      <c r="D35" s="265"/>
      <c r="E35" s="265"/>
      <c r="F35" s="265"/>
      <c r="G35" s="265"/>
      <c r="H35" s="265"/>
      <c r="I35" s="265"/>
      <c r="J35" s="265"/>
      <c r="K35" s="266"/>
      <c r="L35" s="74">
        <f>SUM(L14:L34)</f>
        <v>0</v>
      </c>
      <c r="M35" s="75">
        <f>SUM(M14:M34)</f>
        <v>0</v>
      </c>
      <c r="N35" s="75">
        <f>SUM(N14:N34)</f>
        <v>0</v>
      </c>
      <c r="O35" s="75">
        <f>SUM(O14:O34)</f>
        <v>0</v>
      </c>
      <c r="P35" s="76">
        <f>SUM(P14:P34)</f>
        <v>0</v>
      </c>
    </row>
    <row r="36" spans="1:16" x14ac:dyDescent="0.2">
      <c r="A36" s="20"/>
      <c r="B36" s="20"/>
      <c r="C36" s="20"/>
      <c r="D36" s="20"/>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14</v>
      </c>
      <c r="B38" s="20"/>
      <c r="C38" s="267">
        <f>'Kops n'!C35:H35</f>
        <v>0</v>
      </c>
      <c r="D38" s="267"/>
      <c r="E38" s="267"/>
      <c r="F38" s="267"/>
      <c r="G38" s="267"/>
      <c r="H38" s="267"/>
      <c r="I38" s="20"/>
      <c r="J38" s="20"/>
      <c r="K38" s="20"/>
      <c r="L38" s="20"/>
      <c r="M38" s="20"/>
      <c r="N38" s="20"/>
      <c r="O38" s="20"/>
      <c r="P38" s="20"/>
    </row>
    <row r="39" spans="1:16" x14ac:dyDescent="0.2">
      <c r="A39" s="20"/>
      <c r="B39" s="20"/>
      <c r="C39" s="193" t="s">
        <v>15</v>
      </c>
      <c r="D39" s="193"/>
      <c r="E39" s="193"/>
      <c r="F39" s="193"/>
      <c r="G39" s="193"/>
      <c r="H39" s="193"/>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210" t="str">
        <f>'Kops n'!A38:D38</f>
        <v>Tāme sastādīta 2023. gada __. ________</v>
      </c>
      <c r="B41" s="211"/>
      <c r="C41" s="211"/>
      <c r="D41" s="211"/>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1" t="s">
        <v>41</v>
      </c>
      <c r="B43" s="20"/>
      <c r="C43" s="267">
        <f>'Kops n'!C40:H40</f>
        <v>0</v>
      </c>
      <c r="D43" s="267"/>
      <c r="E43" s="267"/>
      <c r="F43" s="267"/>
      <c r="G43" s="267"/>
      <c r="H43" s="267"/>
      <c r="I43" s="20"/>
      <c r="J43" s="20"/>
      <c r="K43" s="20"/>
      <c r="L43" s="20"/>
      <c r="M43" s="20"/>
      <c r="N43" s="20"/>
      <c r="O43" s="20"/>
      <c r="P43" s="20"/>
    </row>
    <row r="44" spans="1:16" x14ac:dyDescent="0.2">
      <c r="A44" s="20"/>
      <c r="B44" s="20"/>
      <c r="C44" s="193" t="s">
        <v>15</v>
      </c>
      <c r="D44" s="193"/>
      <c r="E44" s="193"/>
      <c r="F44" s="193"/>
      <c r="G44" s="193"/>
      <c r="H44" s="193"/>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04" t="s">
        <v>16</v>
      </c>
      <c r="B46" s="52"/>
      <c r="C46" s="115">
        <f>'Kops n'!C43</f>
        <v>0</v>
      </c>
      <c r="D46" s="52"/>
      <c r="E46" s="20"/>
      <c r="F46" s="20"/>
      <c r="G46" s="20"/>
      <c r="H46" s="2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sheetData>
  <mergeCells count="23">
    <mergeCell ref="C2:I2"/>
    <mergeCell ref="C3:I3"/>
    <mergeCell ref="C4:I4"/>
    <mergeCell ref="D5:L5"/>
    <mergeCell ref="D6:L6"/>
    <mergeCell ref="D8:L8"/>
    <mergeCell ref="A9:F9"/>
    <mergeCell ref="J9:M9"/>
    <mergeCell ref="N9:O9"/>
    <mergeCell ref="D7:L7"/>
    <mergeCell ref="C44:H44"/>
    <mergeCell ref="L12:P12"/>
    <mergeCell ref="A35:K35"/>
    <mergeCell ref="C38:H38"/>
    <mergeCell ref="C39:H39"/>
    <mergeCell ref="A41:D41"/>
    <mergeCell ref="C43:H43"/>
    <mergeCell ref="A12:A13"/>
    <mergeCell ref="B12:B13"/>
    <mergeCell ref="C12:C13"/>
    <mergeCell ref="D12:D13"/>
    <mergeCell ref="E12:E13"/>
    <mergeCell ref="F12:K12"/>
  </mergeCells>
  <conditionalFormatting sqref="A35:K35">
    <cfRule type="containsText" dxfId="622" priority="4" operator="containsText" text="Tiešās izmaksas kopā, t. sk. darba devēja sociālais nodoklis __.__% ">
      <formula>NOT(ISERROR(SEARCH("Tiešās izmaksas kopā, t. sk. darba devēja sociālais nodoklis __.__% ",A35)))</formula>
    </cfRule>
  </conditionalFormatting>
  <conditionalFormatting sqref="C2:I2 D5:L8 N9:O9 L35:P35 C38:H38 C43:H43 C46 A14:P34">
    <cfRule type="cellIs" dxfId="621" priority="3"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43"/>
  <sheetViews>
    <sheetView topLeftCell="A13" workbookViewId="0">
      <selection activeCell="A30" sqref="A30:XFD3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79" t="str">
        <f>'2a+c+n'!C2:I2</f>
        <v>Demontāžas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P31</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ht="45" x14ac:dyDescent="0.2">
      <c r="A14" s="63">
        <f>IF(P14=0,0,IF(COUNTBLANK(P14)=1,0,COUNTA($P$14:P14)))</f>
        <v>0</v>
      </c>
      <c r="B14" s="27" t="str">
        <f>IF($C$4="citu pasākumu izmaksas",IF('2a+c+n'!$Q14="C",'2a+c+n'!B14,0))</f>
        <v>02-00000</v>
      </c>
      <c r="C14" s="27" t="str">
        <f>IF($C$4="citu pasākumu izmaksas",IF('2a+c+n'!$Q14="C",'2a+c+n'!C14,0))</f>
        <v>Numurzīmes, hidranta zīmes, karoga turētāja u.c. traucējošo elementu demontāža fasādē, t.sk. esošo satelītandētnu demontāža, vecās zibensaizsardzības demontāža</v>
      </c>
      <c r="D14" s="27" t="str">
        <f>IF($C$4="citu pasākumu izmaksas",IF('2a+c+n'!$Q14="C",'2a+c+n'!D14,0))</f>
        <v>kompl</v>
      </c>
      <c r="E14" s="57"/>
      <c r="F14" s="79"/>
      <c r="G14" s="27">
        <f>IF($C$4="citu pasākumu izmaksas",IF('2a+c+n'!$Q14="C",'2a+c+n'!G14,0))</f>
        <v>0</v>
      </c>
      <c r="H14" s="27">
        <f>IF($C$4="citu pasākumu izmaksas",IF('2a+c+n'!$Q14="C",'2a+c+n'!H14,0))</f>
        <v>0</v>
      </c>
      <c r="I14" s="27"/>
      <c r="J14" s="27"/>
      <c r="K14" s="57">
        <f>IF($C$4="citu pasākumu izmaksas",IF('2a+c+n'!$Q14="C",'2a+c+n'!K14,0))</f>
        <v>0</v>
      </c>
      <c r="L14" s="109">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x14ac:dyDescent="0.2">
      <c r="A15" s="64">
        <f>IF(P15=0,0,IF(COUNTBLANK(P15)=1,0,COUNTA($P$14:P15)))</f>
        <v>0</v>
      </c>
      <c r="B15" s="28">
        <f>IF($C$4="citu pasākumu izmaksas",IF('2a+c+n'!$Q15="C",'2a+c+n'!B15,0))</f>
        <v>0</v>
      </c>
      <c r="C15" s="28">
        <f>IF($C$4="citu pasākumu izmaksas",IF('2a+c+n'!$Q15="C",'2a+c+n'!C15,0))</f>
        <v>0</v>
      </c>
      <c r="D15" s="28">
        <f>IF($C$4="citu pasākumu izmaksas",IF('2a+c+n'!$Q15="C",'2a+c+n'!D15,0))</f>
        <v>0</v>
      </c>
      <c r="E15" s="59"/>
      <c r="F15" s="81"/>
      <c r="G15" s="28"/>
      <c r="H15" s="28">
        <f>IF($C$4="citu pasākumu izmaksas",IF('2a+c+n'!$Q15="C",'2a+c+n'!H15,0))</f>
        <v>0</v>
      </c>
      <c r="I15" s="28"/>
      <c r="J15" s="28"/>
      <c r="K15" s="59">
        <f>IF($C$4="citu pasākumu izmaksas",IF('2a+c+n'!$Q15="C",'2a+c+n'!K15,0))</f>
        <v>0</v>
      </c>
      <c r="L15" s="110">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x14ac:dyDescent="0.2">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110">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x14ac:dyDescent="0.2">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110">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x14ac:dyDescent="0.2">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110">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x14ac:dyDescent="0.2">
      <c r="A19" s="64">
        <f>IF(P19=0,0,IF(COUNTBLANK(P19)=1,0,COUNTA($P$14:P19)))</f>
        <v>0</v>
      </c>
      <c r="B19" s="28">
        <f>IF($C$4="citu pasākumu izmaksas",IF('2a+c+n'!$Q19="C",'2a+c+n'!B19,0))</f>
        <v>0</v>
      </c>
      <c r="C19" s="28">
        <f>IF($C$4="citu pasākumu izmaksas",IF('2a+c+n'!$Q19="C",'2a+c+n'!C19,0))</f>
        <v>0</v>
      </c>
      <c r="D19" s="28">
        <f>IF($C$4="citu pasākumu izmaksas",IF('2a+c+n'!$Q19="C",'2a+c+n'!D19,0))</f>
        <v>0</v>
      </c>
      <c r="E19" s="59"/>
      <c r="F19" s="81"/>
      <c r="G19" s="28"/>
      <c r="H19" s="28">
        <f>IF($C$4="citu pasākumu izmaksas",IF('2a+c+n'!$Q19="C",'2a+c+n'!H19,0))</f>
        <v>0</v>
      </c>
      <c r="I19" s="28"/>
      <c r="J19" s="28"/>
      <c r="K19" s="59">
        <f>IF($C$4="citu pasākumu izmaksas",IF('2a+c+n'!$Q19="C",'2a+c+n'!K19,0))</f>
        <v>0</v>
      </c>
      <c r="L19" s="110">
        <f>IF($C$4="citu pasākumu izmaksas",IF('2a+c+n'!$Q19="C",'2a+c+n'!L19,0))</f>
        <v>0</v>
      </c>
      <c r="M19" s="28">
        <f>IF($C$4="citu pasākumu izmaksas",IF('2a+c+n'!$Q19="C",'2a+c+n'!M19,0))</f>
        <v>0</v>
      </c>
      <c r="N19" s="28">
        <f>IF($C$4="citu pasākumu izmaksas",IF('2a+c+n'!$Q19="C",'2a+c+n'!N19,0))</f>
        <v>0</v>
      </c>
      <c r="O19" s="28">
        <f>IF($C$4="citu pasākumu izmaksas",IF('2a+c+n'!$Q19="C",'2a+c+n'!O19,0))</f>
        <v>0</v>
      </c>
      <c r="P19" s="59">
        <f>IF($C$4="citu pasākumu izmaksas",IF('2a+c+n'!$Q19="C",'2a+c+n'!P19,0))</f>
        <v>0</v>
      </c>
    </row>
    <row r="20" spans="1:16" x14ac:dyDescent="0.2">
      <c r="A20" s="64">
        <f>IF(P20=0,0,IF(COUNTBLANK(P20)=1,0,COUNTA($P$14:P20)))</f>
        <v>0</v>
      </c>
      <c r="B20" s="28">
        <f>IF($C$4="citu pasākumu izmaksas",IF('2a+c+n'!$Q20="C",'2a+c+n'!B20,0))</f>
        <v>0</v>
      </c>
      <c r="C20" s="28">
        <f>IF($C$4="citu pasākumu izmaksas",IF('2a+c+n'!$Q20="C",'2a+c+n'!C20,0))</f>
        <v>0</v>
      </c>
      <c r="D20" s="28">
        <f>IF($C$4="citu pasākumu izmaksas",IF('2a+c+n'!$Q20="C",'2a+c+n'!D20,0))</f>
        <v>0</v>
      </c>
      <c r="E20" s="59"/>
      <c r="F20" s="81"/>
      <c r="G20" s="28"/>
      <c r="H20" s="28">
        <f>IF($C$4="citu pasākumu izmaksas",IF('2a+c+n'!$Q20="C",'2a+c+n'!H20,0))</f>
        <v>0</v>
      </c>
      <c r="I20" s="28"/>
      <c r="J20" s="28"/>
      <c r="K20" s="59">
        <f>IF($C$4="citu pasākumu izmaksas",IF('2a+c+n'!$Q20="C",'2a+c+n'!K20,0))</f>
        <v>0</v>
      </c>
      <c r="L20" s="110">
        <f>IF($C$4="citu pasākumu izmaksas",IF('2a+c+n'!$Q20="C",'2a+c+n'!L20,0))</f>
        <v>0</v>
      </c>
      <c r="M20" s="28">
        <f>IF($C$4="citu pasākumu izmaksas",IF('2a+c+n'!$Q20="C",'2a+c+n'!M20,0))</f>
        <v>0</v>
      </c>
      <c r="N20" s="28">
        <f>IF($C$4="citu pasākumu izmaksas",IF('2a+c+n'!$Q20="C",'2a+c+n'!N20,0))</f>
        <v>0</v>
      </c>
      <c r="O20" s="28">
        <f>IF($C$4="citu pasākumu izmaksas",IF('2a+c+n'!$Q20="C",'2a+c+n'!O20,0))</f>
        <v>0</v>
      </c>
      <c r="P20" s="59">
        <f>IF($C$4="citu pasākumu izmaksas",IF('2a+c+n'!$Q20="C",'2a+c+n'!P20,0))</f>
        <v>0</v>
      </c>
    </row>
    <row r="21" spans="1:16" x14ac:dyDescent="0.2">
      <c r="A21" s="64">
        <f>IF(P21=0,0,IF(COUNTBLANK(P21)=1,0,COUNTA($P$14:P21)))</f>
        <v>0</v>
      </c>
      <c r="B21" s="28">
        <f>IF($C$4="citu pasākumu izmaksas",IF('2a+c+n'!$Q21="C",'2a+c+n'!B21,0))</f>
        <v>0</v>
      </c>
      <c r="C21" s="28">
        <f>IF($C$4="citu pasākumu izmaksas",IF('2a+c+n'!$Q21="C",'2a+c+n'!C21,0))</f>
        <v>0</v>
      </c>
      <c r="D21" s="28">
        <f>IF($C$4="citu pasākumu izmaksas",IF('2a+c+n'!$Q21="C",'2a+c+n'!D21,0))</f>
        <v>0</v>
      </c>
      <c r="E21" s="59"/>
      <c r="F21" s="81"/>
      <c r="G21" s="28"/>
      <c r="H21" s="28">
        <f>IF($C$4="citu pasākumu izmaksas",IF('2a+c+n'!$Q21="C",'2a+c+n'!H21,0))</f>
        <v>0</v>
      </c>
      <c r="I21" s="28"/>
      <c r="J21" s="28"/>
      <c r="K21" s="59">
        <f>IF($C$4="citu pasākumu izmaksas",IF('2a+c+n'!$Q21="C",'2a+c+n'!K21,0))</f>
        <v>0</v>
      </c>
      <c r="L21" s="110">
        <f>IF($C$4="citu pasākumu izmaksas",IF('2a+c+n'!$Q21="C",'2a+c+n'!L21,0))</f>
        <v>0</v>
      </c>
      <c r="M21" s="28">
        <f>IF($C$4="citu pasākumu izmaksas",IF('2a+c+n'!$Q21="C",'2a+c+n'!M21,0))</f>
        <v>0</v>
      </c>
      <c r="N21" s="28">
        <f>IF($C$4="citu pasākumu izmaksas",IF('2a+c+n'!$Q21="C",'2a+c+n'!N21,0))</f>
        <v>0</v>
      </c>
      <c r="O21" s="28">
        <f>IF($C$4="citu pasākumu izmaksas",IF('2a+c+n'!$Q21="C",'2a+c+n'!O21,0))</f>
        <v>0</v>
      </c>
      <c r="P21" s="59">
        <f>IF($C$4="citu pasākumu izmaksas",IF('2a+c+n'!$Q21="C",'2a+c+n'!P21,0))</f>
        <v>0</v>
      </c>
    </row>
    <row r="22" spans="1:16" ht="22.5" x14ac:dyDescent="0.2">
      <c r="A22" s="64">
        <f>IF(P22=0,0,IF(COUNTBLANK(P22)=1,0,COUNTA($P$14:P22)))</f>
        <v>0</v>
      </c>
      <c r="B22" s="28" t="str">
        <f>IF($C$4="citu pasākumu izmaksas",IF('2a+c+n'!$Q22="C",'2a+c+n'!B22,0))</f>
        <v>02-00000</v>
      </c>
      <c r="C22" s="28" t="str">
        <f>IF($C$4="citu pasākumu izmaksas",IF('2a+c+n'!$Q22="C",'2a+c+n'!C22,0))</f>
        <v>Ieejas jumtiņa asīs 9-1 seguma demontāža, utilizācija</v>
      </c>
      <c r="D22" s="28" t="str">
        <f>IF($C$4="citu pasākumu izmaksas",IF('2a+c+n'!$Q22="C",'2a+c+n'!D22,0))</f>
        <v>kompl</v>
      </c>
      <c r="E22" s="59"/>
      <c r="F22" s="81"/>
      <c r="G22" s="28"/>
      <c r="H22" s="28">
        <f>IF($C$4="citu pasākumu izmaksas",IF('2a+c+n'!$Q22="C",'2a+c+n'!H22,0))</f>
        <v>0</v>
      </c>
      <c r="I22" s="28"/>
      <c r="J22" s="28"/>
      <c r="K22" s="59">
        <f>IF($C$4="citu pasākumu izmaksas",IF('2a+c+n'!$Q22="C",'2a+c+n'!K22,0))</f>
        <v>0</v>
      </c>
      <c r="L22" s="110">
        <f>IF($C$4="citu pasākumu izmaksas",IF('2a+c+n'!$Q22="C",'2a+c+n'!L22,0))</f>
        <v>0</v>
      </c>
      <c r="M22" s="28">
        <f>IF($C$4="citu pasākumu izmaksas",IF('2a+c+n'!$Q22="C",'2a+c+n'!M22,0))</f>
        <v>0</v>
      </c>
      <c r="N22" s="28">
        <f>IF($C$4="citu pasākumu izmaksas",IF('2a+c+n'!$Q22="C",'2a+c+n'!N22,0))</f>
        <v>0</v>
      </c>
      <c r="O22" s="28">
        <f>IF($C$4="citu pasākumu izmaksas",IF('2a+c+n'!$Q22="C",'2a+c+n'!O22,0))</f>
        <v>0</v>
      </c>
      <c r="P22" s="59">
        <f>IF($C$4="citu pasākumu izmaksas",IF('2a+c+n'!$Q22="C",'2a+c+n'!P22,0))</f>
        <v>0</v>
      </c>
    </row>
    <row r="23" spans="1:16" x14ac:dyDescent="0.2">
      <c r="A23" s="64">
        <f>IF(P23=0,0,IF(COUNTBLANK(P23)=1,0,COUNTA($P$14:P23)))</f>
        <v>0</v>
      </c>
      <c r="B23" s="28">
        <f>IF($C$4="citu pasākumu izmaksas",IF('2a+c+n'!$Q23="C",'2a+c+n'!B23,0))</f>
        <v>0</v>
      </c>
      <c r="C23" s="28">
        <f>IF($C$4="citu pasākumu izmaksas",IF('2a+c+n'!$Q23="C",'2a+c+n'!C23,0))</f>
        <v>0</v>
      </c>
      <c r="D23" s="28">
        <f>IF($C$4="citu pasākumu izmaksas",IF('2a+c+n'!$Q23="C",'2a+c+n'!D23,0))</f>
        <v>0</v>
      </c>
      <c r="E23" s="59"/>
      <c r="F23" s="81"/>
      <c r="G23" s="28"/>
      <c r="H23" s="28">
        <f>IF($C$4="citu pasākumu izmaksas",IF('2a+c+n'!$Q23="C",'2a+c+n'!H23,0))</f>
        <v>0</v>
      </c>
      <c r="I23" s="28"/>
      <c r="J23" s="28"/>
      <c r="K23" s="59">
        <f>IF($C$4="citu pasākumu izmaksas",IF('2a+c+n'!$Q23="C",'2a+c+n'!K23,0))</f>
        <v>0</v>
      </c>
      <c r="L23" s="110">
        <f>IF($C$4="citu pasākumu izmaksas",IF('2a+c+n'!$Q23="C",'2a+c+n'!L23,0))</f>
        <v>0</v>
      </c>
      <c r="M23" s="28">
        <f>IF($C$4="citu pasākumu izmaksas",IF('2a+c+n'!$Q23="C",'2a+c+n'!M23,0))</f>
        <v>0</v>
      </c>
      <c r="N23" s="28">
        <f>IF($C$4="citu pasākumu izmaksas",IF('2a+c+n'!$Q23="C",'2a+c+n'!N23,0))</f>
        <v>0</v>
      </c>
      <c r="O23" s="28">
        <f>IF($C$4="citu pasākumu izmaksas",IF('2a+c+n'!$Q23="C",'2a+c+n'!O23,0))</f>
        <v>0</v>
      </c>
      <c r="P23" s="59">
        <f>IF($C$4="citu pasākumu izmaksas",IF('2a+c+n'!$Q23="C",'2a+c+n'!P23,0))</f>
        <v>0</v>
      </c>
    </row>
    <row r="24" spans="1:16" x14ac:dyDescent="0.2">
      <c r="A24" s="64">
        <f>IF(P24=0,0,IF(COUNTBLANK(P24)=1,0,COUNTA($P$14:P24)))</f>
        <v>0</v>
      </c>
      <c r="B24" s="28">
        <f>IF($C$4="citu pasākumu izmaksas",IF('2a+c+n'!$Q24="C",'2a+c+n'!B24,0))</f>
        <v>0</v>
      </c>
      <c r="C24" s="28">
        <f>IF($C$4="citu pasākumu izmaksas",IF('2a+c+n'!$Q24="C",'2a+c+n'!C24,0))</f>
        <v>0</v>
      </c>
      <c r="D24" s="28">
        <f>IF($C$4="citu pasākumu izmaksas",IF('2a+c+n'!$Q24="C",'2a+c+n'!D24,0))</f>
        <v>0</v>
      </c>
      <c r="E24" s="59"/>
      <c r="F24" s="81"/>
      <c r="G24" s="28"/>
      <c r="H24" s="28">
        <f>IF($C$4="citu pasākumu izmaksas",IF('2a+c+n'!$Q24="C",'2a+c+n'!H24,0))</f>
        <v>0</v>
      </c>
      <c r="I24" s="28"/>
      <c r="J24" s="28"/>
      <c r="K24" s="59">
        <f>IF($C$4="citu pasākumu izmaksas",IF('2a+c+n'!$Q24="C",'2a+c+n'!K24,0))</f>
        <v>0</v>
      </c>
      <c r="L24" s="110">
        <f>IF($C$4="citu pasākumu izmaksas",IF('2a+c+n'!$Q24="C",'2a+c+n'!L24,0))</f>
        <v>0</v>
      </c>
      <c r="M24" s="28">
        <f>IF($C$4="citu pasākumu izmaksas",IF('2a+c+n'!$Q24="C",'2a+c+n'!M24,0))</f>
        <v>0</v>
      </c>
      <c r="N24" s="28">
        <f>IF($C$4="citu pasākumu izmaksas",IF('2a+c+n'!$Q24="C",'2a+c+n'!N24,0))</f>
        <v>0</v>
      </c>
      <c r="O24" s="28">
        <f>IF($C$4="citu pasākumu izmaksas",IF('2a+c+n'!$Q24="C",'2a+c+n'!O24,0))</f>
        <v>0</v>
      </c>
      <c r="P24" s="59">
        <f>IF($C$4="citu pasākumu izmaksas",IF('2a+c+n'!$Q24="C",'2a+c+n'!P24,0))</f>
        <v>0</v>
      </c>
    </row>
    <row r="25" spans="1:16" ht="22.5" x14ac:dyDescent="0.2">
      <c r="A25" s="64">
        <f>IF(P25=0,0,IF(COUNTBLANK(P25)=1,0,COUNTA($P$14:P25)))</f>
        <v>0</v>
      </c>
      <c r="B25" s="28" t="str">
        <f>IF($C$4="citu pasākumu izmaksas",IF('2a+c+n'!$Q25="C",'2a+c+n'!B25,0))</f>
        <v>02-00000</v>
      </c>
      <c r="C25" s="28" t="str">
        <f>IF($C$4="citu pasākumu izmaksas",IF('2a+c+n'!$Q25="C",'2a+c+n'!C25,0))</f>
        <v>Ventilācijas skursteņu jumtiņu demontāža</v>
      </c>
      <c r="D25" s="28" t="str">
        <f>IF($C$4="citu pasākumu izmaksas",IF('2a+c+n'!$Q25="C",'2a+c+n'!D25,0))</f>
        <v>kompl</v>
      </c>
      <c r="E25" s="59"/>
      <c r="F25" s="81"/>
      <c r="G25" s="28"/>
      <c r="H25" s="28">
        <f>IF($C$4="citu pasākumu izmaksas",IF('2a+c+n'!$Q25="C",'2a+c+n'!H25,0))</f>
        <v>0</v>
      </c>
      <c r="I25" s="28"/>
      <c r="J25" s="28"/>
      <c r="K25" s="59">
        <f>IF($C$4="citu pasākumu izmaksas",IF('2a+c+n'!$Q25="C",'2a+c+n'!K25,0))</f>
        <v>0</v>
      </c>
      <c r="L25" s="110">
        <f>IF($C$4="citu pasākumu izmaksas",IF('2a+c+n'!$Q25="C",'2a+c+n'!L25,0))</f>
        <v>0</v>
      </c>
      <c r="M25" s="28">
        <f>IF($C$4="citu pasākumu izmaksas",IF('2a+c+n'!$Q25="C",'2a+c+n'!M25,0))</f>
        <v>0</v>
      </c>
      <c r="N25" s="28">
        <f>IF($C$4="citu pasākumu izmaksas",IF('2a+c+n'!$Q25="C",'2a+c+n'!N25,0))</f>
        <v>0</v>
      </c>
      <c r="O25" s="28">
        <f>IF($C$4="citu pasākumu izmaksas",IF('2a+c+n'!$Q25="C",'2a+c+n'!O25,0))</f>
        <v>0</v>
      </c>
      <c r="P25" s="59">
        <f>IF($C$4="citu pasākumu izmaksas",IF('2a+c+n'!$Q25="C",'2a+c+n'!P25,0))</f>
        <v>0</v>
      </c>
    </row>
    <row r="26" spans="1:16" x14ac:dyDescent="0.2">
      <c r="A26" s="64">
        <f>IF(P26=0,0,IF(COUNTBLANK(P26)=1,0,COUNTA($P$14:P26)))</f>
        <v>0</v>
      </c>
      <c r="B26" s="28">
        <f>IF($C$4="citu pasākumu izmaksas",IF('2a+c+n'!$Q26="C",'2a+c+n'!B26,0))</f>
        <v>0</v>
      </c>
      <c r="C26" s="28">
        <f>IF($C$4="citu pasākumu izmaksas",IF('2a+c+n'!$Q26="C",'2a+c+n'!C26,0))</f>
        <v>0</v>
      </c>
      <c r="D26" s="28">
        <f>IF($C$4="citu pasākumu izmaksas",IF('2a+c+n'!$Q26="C",'2a+c+n'!D26,0))</f>
        <v>0</v>
      </c>
      <c r="E26" s="59"/>
      <c r="F26" s="81"/>
      <c r="G26" s="28"/>
      <c r="H26" s="28">
        <f>IF($C$4="citu pasākumu izmaksas",IF('2a+c+n'!$Q26="C",'2a+c+n'!H26,0))</f>
        <v>0</v>
      </c>
      <c r="I26" s="28"/>
      <c r="J26" s="28"/>
      <c r="K26" s="59">
        <f>IF($C$4="citu pasākumu izmaksas",IF('2a+c+n'!$Q26="C",'2a+c+n'!K26,0))</f>
        <v>0</v>
      </c>
      <c r="L26" s="110">
        <f>IF($C$4="citu pasākumu izmaksas",IF('2a+c+n'!$Q26="C",'2a+c+n'!L26,0))</f>
        <v>0</v>
      </c>
      <c r="M26" s="28">
        <f>IF($C$4="citu pasākumu izmaksas",IF('2a+c+n'!$Q26="C",'2a+c+n'!M26,0))</f>
        <v>0</v>
      </c>
      <c r="N26" s="28">
        <f>IF($C$4="citu pasākumu izmaksas",IF('2a+c+n'!$Q26="C",'2a+c+n'!N26,0))</f>
        <v>0</v>
      </c>
      <c r="O26" s="28">
        <f>IF($C$4="citu pasākumu izmaksas",IF('2a+c+n'!$Q26="C",'2a+c+n'!O26,0))</f>
        <v>0</v>
      </c>
      <c r="P26" s="59">
        <f>IF($C$4="citu pasākumu izmaksas",IF('2a+c+n'!$Q26="C",'2a+c+n'!P26,0))</f>
        <v>0</v>
      </c>
    </row>
    <row r="27" spans="1:16" x14ac:dyDescent="0.2">
      <c r="A27" s="64">
        <f>IF(P27=0,0,IF(COUNTBLANK(P27)=1,0,COUNTA($P$14:P27)))</f>
        <v>0</v>
      </c>
      <c r="B27" s="28">
        <f>IF($C$4="citu pasākumu izmaksas",IF('2a+c+n'!$Q27="C",'2a+c+n'!B27,0))</f>
        <v>0</v>
      </c>
      <c r="C27" s="28">
        <f>IF($C$4="citu pasākumu izmaksas",IF('2a+c+n'!$Q27="C",'2a+c+n'!C27,0))</f>
        <v>0</v>
      </c>
      <c r="D27" s="28">
        <f>IF($C$4="citu pasākumu izmaksas",IF('2a+c+n'!$Q27="C",'2a+c+n'!D27,0))</f>
        <v>0</v>
      </c>
      <c r="E27" s="59"/>
      <c r="F27" s="81"/>
      <c r="G27" s="28"/>
      <c r="H27" s="28">
        <f>IF($C$4="citu pasākumu izmaksas",IF('2a+c+n'!$Q27="C",'2a+c+n'!H27,0))</f>
        <v>0</v>
      </c>
      <c r="I27" s="28"/>
      <c r="J27" s="28"/>
      <c r="K27" s="59">
        <f>IF($C$4="citu pasākumu izmaksas",IF('2a+c+n'!$Q27="C",'2a+c+n'!K27,0))</f>
        <v>0</v>
      </c>
      <c r="L27" s="110">
        <f>IF($C$4="citu pasākumu izmaksas",IF('2a+c+n'!$Q27="C",'2a+c+n'!L27,0))</f>
        <v>0</v>
      </c>
      <c r="M27" s="28">
        <f>IF($C$4="citu pasākumu izmaksas",IF('2a+c+n'!$Q27="C",'2a+c+n'!M27,0))</f>
        <v>0</v>
      </c>
      <c r="N27" s="28">
        <f>IF($C$4="citu pasākumu izmaksas",IF('2a+c+n'!$Q27="C",'2a+c+n'!N27,0))</f>
        <v>0</v>
      </c>
      <c r="O27" s="28">
        <f>IF($C$4="citu pasākumu izmaksas",IF('2a+c+n'!$Q27="C",'2a+c+n'!O27,0))</f>
        <v>0</v>
      </c>
      <c r="P27" s="59">
        <f>IF($C$4="citu pasākumu izmaksas",IF('2a+c+n'!$Q27="C",'2a+c+n'!P27,0))</f>
        <v>0</v>
      </c>
    </row>
    <row r="28" spans="1:16" x14ac:dyDescent="0.2">
      <c r="A28" s="64">
        <f>IF(P28=0,0,IF(COUNTBLANK(P28)=1,0,COUNTA($P$14:P28)))</f>
        <v>0</v>
      </c>
      <c r="B28" s="28">
        <f>IF($C$4="citu pasākumu izmaksas",IF('2a+c+n'!$Q28="C",'2a+c+n'!B28,0))</f>
        <v>0</v>
      </c>
      <c r="C28" s="28">
        <f>IF($C$4="citu pasākumu izmaksas",IF('2a+c+n'!$Q28="C",'2a+c+n'!C28,0))</f>
        <v>0</v>
      </c>
      <c r="D28" s="28">
        <f>IF($C$4="citu pasākumu izmaksas",IF('2a+c+n'!$Q28="C",'2a+c+n'!D28,0))</f>
        <v>0</v>
      </c>
      <c r="E28" s="59"/>
      <c r="F28" s="81"/>
      <c r="G28" s="28"/>
      <c r="H28" s="28">
        <f>IF($C$4="citu pasākumu izmaksas",IF('2a+c+n'!$Q28="C",'2a+c+n'!H28,0))</f>
        <v>0</v>
      </c>
      <c r="I28" s="28"/>
      <c r="J28" s="28"/>
      <c r="K28" s="59">
        <f>IF($C$4="citu pasākumu izmaksas",IF('2a+c+n'!$Q28="C",'2a+c+n'!K28,0))</f>
        <v>0</v>
      </c>
      <c r="L28" s="110">
        <f>IF($C$4="citu pasākumu izmaksas",IF('2a+c+n'!$Q28="C",'2a+c+n'!L28,0))</f>
        <v>0</v>
      </c>
      <c r="M28" s="28">
        <f>IF($C$4="citu pasākumu izmaksas",IF('2a+c+n'!$Q28="C",'2a+c+n'!M28,0))</f>
        <v>0</v>
      </c>
      <c r="N28" s="28">
        <f>IF($C$4="citu pasākumu izmaksas",IF('2a+c+n'!$Q28="C",'2a+c+n'!N28,0))</f>
        <v>0</v>
      </c>
      <c r="O28" s="28">
        <f>IF($C$4="citu pasākumu izmaksas",IF('2a+c+n'!$Q28="C",'2a+c+n'!O28,0))</f>
        <v>0</v>
      </c>
      <c r="P28" s="59">
        <f>IF($C$4="citu pasākumu izmaksas",IF('2a+c+n'!$Q28="C",'2a+c+n'!P28,0))</f>
        <v>0</v>
      </c>
    </row>
    <row r="29" spans="1:16" ht="22.5" x14ac:dyDescent="0.2">
      <c r="A29" s="64">
        <f>IF(P29=0,0,IF(COUNTBLANK(P29)=1,0,COUNTA($P$14:P29)))</f>
        <v>0</v>
      </c>
      <c r="B29" s="28" t="str">
        <f>IF($C$4="citu pasākumu izmaksas",IF('2a+c+n'!$Q29="C",'2a+c+n'!B29,0))</f>
        <v>02-00000</v>
      </c>
      <c r="C29" s="28" t="str">
        <f>IF($C$4="citu pasākumu izmaksas",IF('2a+c+n'!$Q29="C",'2a+c+n'!C29,0))</f>
        <v>Kanalizācijas ventilācijas skursteņu deflektoru demontāža, utilizācija</v>
      </c>
      <c r="D29" s="28" t="str">
        <f>IF($C$4="citu pasākumu izmaksas",IF('2a+c+n'!$Q29="C",'2a+c+n'!D29,0))</f>
        <v>kompl</v>
      </c>
      <c r="E29" s="59"/>
      <c r="F29" s="81"/>
      <c r="G29" s="28"/>
      <c r="H29" s="28">
        <f>IF($C$4="citu pasākumu izmaksas",IF('2a+c+n'!$Q29="C",'2a+c+n'!H29,0))</f>
        <v>0</v>
      </c>
      <c r="I29" s="28"/>
      <c r="J29" s="28"/>
      <c r="K29" s="59">
        <f>IF($C$4="citu pasākumu izmaksas",IF('2a+c+n'!$Q29="C",'2a+c+n'!K29,0))</f>
        <v>0</v>
      </c>
      <c r="L29" s="110">
        <f>IF($C$4="citu pasākumu izmaksas",IF('2a+c+n'!$Q29="C",'2a+c+n'!L29,0))</f>
        <v>0</v>
      </c>
      <c r="M29" s="28">
        <f>IF($C$4="citu pasākumu izmaksas",IF('2a+c+n'!$Q29="C",'2a+c+n'!M29,0))</f>
        <v>0</v>
      </c>
      <c r="N29" s="28">
        <f>IF($C$4="citu pasākumu izmaksas",IF('2a+c+n'!$Q29="C",'2a+c+n'!N29,0))</f>
        <v>0</v>
      </c>
      <c r="O29" s="28">
        <f>IF($C$4="citu pasākumu izmaksas",IF('2a+c+n'!$Q29="C",'2a+c+n'!O29,0))</f>
        <v>0</v>
      </c>
      <c r="P29" s="59">
        <f>IF($C$4="citu pasākumu izmaksas",IF('2a+c+n'!$Q29="C",'2a+c+n'!P29,0))</f>
        <v>0</v>
      </c>
    </row>
    <row r="30" spans="1:16" ht="12" thickBot="1" x14ac:dyDescent="0.25">
      <c r="A30" s="64">
        <f>IF(P30=0,0,IF(COUNTBLANK(P30)=1,0,COUNTA($P$14:P30)))</f>
        <v>0</v>
      </c>
      <c r="B30" s="28">
        <f>IF($C$4="citu pasākumu izmaksas",IF('2a+c+n'!$Q30="C",'2a+c+n'!B30,0))</f>
        <v>0</v>
      </c>
      <c r="C30" s="28">
        <f>IF($C$4="citu pasākumu izmaksas",IF('2a+c+n'!$Q30="C",'2a+c+n'!C30,0))</f>
        <v>0</v>
      </c>
      <c r="D30" s="28">
        <f>IF($C$4="citu pasākumu izmaksas",IF('2a+c+n'!$Q30="C",'2a+c+n'!D30,0))</f>
        <v>0</v>
      </c>
      <c r="E30" s="59"/>
      <c r="F30" s="81"/>
      <c r="G30" s="28"/>
      <c r="H30" s="28">
        <f>IF($C$4="citu pasākumu izmaksas",IF('2a+c+n'!$Q30="C",'2a+c+n'!H30,0))</f>
        <v>0</v>
      </c>
      <c r="I30" s="28"/>
      <c r="J30" s="28"/>
      <c r="K30" s="59">
        <f>IF($C$4="citu pasākumu izmaksas",IF('2a+c+n'!$Q30="C",'2a+c+n'!K30,0))</f>
        <v>0</v>
      </c>
      <c r="L30" s="110">
        <f>IF($C$4="citu pasākumu izmaksas",IF('2a+c+n'!$Q30="C",'2a+c+n'!L30,0))</f>
        <v>0</v>
      </c>
      <c r="M30" s="28">
        <f>IF($C$4="citu pasākumu izmaksas",IF('2a+c+n'!$Q30="C",'2a+c+n'!M30,0))</f>
        <v>0</v>
      </c>
      <c r="N30" s="28">
        <f>IF($C$4="citu pasākumu izmaksas",IF('2a+c+n'!$Q30="C",'2a+c+n'!N30,0))</f>
        <v>0</v>
      </c>
      <c r="O30" s="28">
        <f>IF($C$4="citu pasākumu izmaksas",IF('2a+c+n'!$Q30="C",'2a+c+n'!O30,0))</f>
        <v>0</v>
      </c>
      <c r="P30" s="59">
        <f>IF($C$4="citu pasākumu izmaksas",IF('2a+c+n'!$Q30="C",'2a+c+n'!P30,0))</f>
        <v>0</v>
      </c>
    </row>
    <row r="31" spans="1:16" ht="12" customHeight="1" thickBot="1" x14ac:dyDescent="0.25">
      <c r="A31" s="264" t="s">
        <v>63</v>
      </c>
      <c r="B31" s="265"/>
      <c r="C31" s="265"/>
      <c r="D31" s="265"/>
      <c r="E31" s="265"/>
      <c r="F31" s="265"/>
      <c r="G31" s="265"/>
      <c r="H31" s="265"/>
      <c r="I31" s="265"/>
      <c r="J31" s="265"/>
      <c r="K31" s="266"/>
      <c r="L31" s="111">
        <f>SUM(L14:L30)</f>
        <v>0</v>
      </c>
      <c r="M31" s="112">
        <f>SUM(M14:M30)</f>
        <v>0</v>
      </c>
      <c r="N31" s="112">
        <f>SUM(N14:N30)</f>
        <v>0</v>
      </c>
      <c r="O31" s="112">
        <f>SUM(O14:O30)</f>
        <v>0</v>
      </c>
      <c r="P31" s="113">
        <f>SUM(P14:P30)</f>
        <v>0</v>
      </c>
    </row>
    <row r="32" spans="1:16" x14ac:dyDescent="0.2">
      <c r="A32" s="20"/>
      <c r="B32" s="20"/>
      <c r="C32" s="20"/>
      <c r="D32" s="20"/>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14</v>
      </c>
      <c r="B34" s="20"/>
      <c r="C34" s="267">
        <f>'Kops c'!C35:H35</f>
        <v>0</v>
      </c>
      <c r="D34" s="267"/>
      <c r="E34" s="267"/>
      <c r="F34" s="267"/>
      <c r="G34" s="267"/>
      <c r="H34" s="267"/>
      <c r="I34" s="20"/>
      <c r="J34" s="20"/>
      <c r="K34" s="20"/>
      <c r="L34" s="20"/>
      <c r="M34" s="20"/>
      <c r="N34" s="20"/>
      <c r="O34" s="20"/>
      <c r="P34" s="20"/>
    </row>
    <row r="35" spans="1:16" x14ac:dyDescent="0.2">
      <c r="A35" s="20"/>
      <c r="B35" s="20"/>
      <c r="C35" s="193" t="s">
        <v>15</v>
      </c>
      <c r="D35" s="193"/>
      <c r="E35" s="193"/>
      <c r="F35" s="193"/>
      <c r="G35" s="193"/>
      <c r="H35" s="193"/>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210" t="str">
        <f>'Kops n'!A38:D38</f>
        <v>Tāme sastādīta 2023. gada __. ________</v>
      </c>
      <c r="B37" s="211"/>
      <c r="C37" s="211"/>
      <c r="D37" s="211"/>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row r="39" spans="1:16" x14ac:dyDescent="0.2">
      <c r="A39" s="1" t="s">
        <v>41</v>
      </c>
      <c r="B39" s="20"/>
      <c r="C39" s="267">
        <f>'Kops c'!C40:H40</f>
        <v>0</v>
      </c>
      <c r="D39" s="267"/>
      <c r="E39" s="267"/>
      <c r="F39" s="267"/>
      <c r="G39" s="267"/>
      <c r="H39" s="267"/>
      <c r="I39" s="20"/>
      <c r="J39" s="20"/>
      <c r="K39" s="20"/>
      <c r="L39" s="20"/>
      <c r="M39" s="20"/>
      <c r="N39" s="20"/>
      <c r="O39" s="20"/>
      <c r="P39" s="20"/>
    </row>
    <row r="40" spans="1:16" x14ac:dyDescent="0.2">
      <c r="A40" s="20"/>
      <c r="B40" s="20"/>
      <c r="C40" s="193" t="s">
        <v>15</v>
      </c>
      <c r="D40" s="193"/>
      <c r="E40" s="193"/>
      <c r="F40" s="193"/>
      <c r="G40" s="193"/>
      <c r="H40" s="193"/>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04" t="s">
        <v>16</v>
      </c>
      <c r="B42" s="52"/>
      <c r="C42" s="115">
        <f>'Kops c'!C43</f>
        <v>0</v>
      </c>
      <c r="D42" s="52"/>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0:H40"/>
    <mergeCell ref="L12:P12"/>
    <mergeCell ref="A31:K31"/>
    <mergeCell ref="C34:H34"/>
    <mergeCell ref="C35:H35"/>
    <mergeCell ref="A37:D37"/>
    <mergeCell ref="C39:H39"/>
  </mergeCells>
  <conditionalFormatting sqref="A31:K31">
    <cfRule type="containsText" dxfId="620" priority="4" operator="containsText" text="Tiešās izmaksas kopā, t. sk. darba devēja sociālais nodoklis __.__% ">
      <formula>NOT(ISERROR(SEARCH("Tiešās izmaksas kopā, t. sk. darba devēja sociālais nodoklis __.__% ",A31)))</formula>
    </cfRule>
  </conditionalFormatting>
  <conditionalFormatting sqref="N9:O9 D5:L8 C2:I2 L31:P31 C34:H34 C39:H39 C42 B14:P30">
    <cfRule type="cellIs" dxfId="619" priority="3" operator="equal">
      <formula>0</formula>
    </cfRule>
  </conditionalFormatting>
  <conditionalFormatting sqref="A14:A30">
    <cfRule type="cellIs" dxfId="618" priority="2"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46"/>
  <sheetViews>
    <sheetView topLeftCell="C1" workbookViewId="0">
      <selection activeCell="S29" sqref="S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'2a+c+n'!D1</f>
        <v>2</v>
      </c>
      <c r="E1" s="26"/>
      <c r="F1" s="26"/>
      <c r="G1" s="26"/>
      <c r="H1" s="26"/>
      <c r="I1" s="26"/>
      <c r="J1" s="26"/>
      <c r="N1" s="30"/>
      <c r="O1" s="31"/>
      <c r="P1" s="32"/>
    </row>
    <row r="2" spans="1:16" x14ac:dyDescent="0.2">
      <c r="A2" s="33"/>
      <c r="B2" s="33"/>
      <c r="C2" s="279" t="str">
        <f>'2a+c+n'!C2:I2</f>
        <v>Demontāžas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45</v>
      </c>
      <c r="B9" s="276"/>
      <c r="C9" s="276"/>
      <c r="D9" s="276"/>
      <c r="E9" s="276"/>
      <c r="F9" s="276"/>
      <c r="G9" s="35"/>
      <c r="H9" s="35"/>
      <c r="I9" s="35"/>
      <c r="J9" s="277" t="s">
        <v>46</v>
      </c>
      <c r="K9" s="277"/>
      <c r="L9" s="277"/>
      <c r="M9" s="277"/>
      <c r="N9" s="278">
        <f>P34</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ht="12" thickBot="1" x14ac:dyDescent="0.25">
      <c r="A14" s="63">
        <f>IF(P14=0,0,IF(COUNTBLANK(P14)=1,0,COUNTA($P$14:P14)))</f>
        <v>0</v>
      </c>
      <c r="B14" s="27">
        <f>IF($C$4="Neattiecināmās izmaksas",IF('2a+c+n'!$Q14="N",'2a+c+n'!B14,0))</f>
        <v>0</v>
      </c>
      <c r="C14" s="27">
        <f>IF($C$4="Neattiecināmās izmaksas",IF('2a+c+n'!$Q14="N",'2a+c+n'!C14,0))</f>
        <v>0</v>
      </c>
      <c r="D14" s="27">
        <f>IF($C$4="Neattiecināmās izmaksas",IF('2a+c+n'!$Q14="N",'2a+c+n'!D14,0))</f>
        <v>0</v>
      </c>
      <c r="E14" s="57"/>
      <c r="F14" s="79"/>
      <c r="G14" s="27">
        <f>IF($C$4="Neattiecināmās izmaksas",IF('2a+c+n'!$Q14="N",'2a+c+n'!G14,0))</f>
        <v>0</v>
      </c>
      <c r="H14" s="27">
        <f>IF($C$4="Neattiecināmās izmaksas",IF('2a+c+n'!$Q14="N",'2a+c+n'!H14,0))</f>
        <v>0</v>
      </c>
      <c r="I14" s="27"/>
      <c r="J14" s="27"/>
      <c r="K14" s="57">
        <f>IF($C$4="Neattiecināmās izmaksas",IF('2a+c+n'!$Q14="N",'2a+c+n'!K14,0))</f>
        <v>0</v>
      </c>
      <c r="L14" s="109">
        <f>IF($C$4="Neattiecināmās izmaksas",IF('2a+c+n'!$Q14="N",'2a+c+n'!L14,0))</f>
        <v>0</v>
      </c>
      <c r="M14" s="27">
        <f>IF($C$4="Neattiecināmās izmaksas",IF('2a+c+n'!$Q14="N",'2a+c+n'!M14,0))</f>
        <v>0</v>
      </c>
      <c r="N14" s="27">
        <f>IF($C$4="Neattiecināmās izmaksas",IF('2a+c+n'!$Q14="N",'2a+c+n'!N14,0))</f>
        <v>0</v>
      </c>
      <c r="O14" s="27">
        <f>IF($C$4="Neattiecināmās izmaksas",IF('2a+c+n'!$Q14="N",'2a+c+n'!O14,0))</f>
        <v>0</v>
      </c>
      <c r="P14" s="57">
        <f>IF($C$4="Neattiecināmās izmaksas",IF('2a+c+n'!$Q14="N",'2a+c+n'!P14,0))</f>
        <v>0</v>
      </c>
    </row>
    <row r="15" spans="1:16" ht="12" thickBot="1" x14ac:dyDescent="0.25">
      <c r="A15" s="63">
        <f>IF(P15=0,0,IF(COUNTBLANK(P15)=1,0,COUNTA($P$14:P15)))</f>
        <v>0</v>
      </c>
      <c r="B15" s="27">
        <f>IF($C$4="Neattiecināmās izmaksas",IF('2a+c+n'!$Q15="N",'2a+c+n'!B15,0))</f>
        <v>0</v>
      </c>
      <c r="C15" s="27">
        <f>IF($C$4="Neattiecināmās izmaksas",IF('2a+c+n'!$Q15="N",'2a+c+n'!C15,0))</f>
        <v>0</v>
      </c>
      <c r="D15" s="27">
        <f>IF($C$4="Neattiecināmās izmaksas",IF('2a+c+n'!$Q15="N",'2a+c+n'!D15,0))</f>
        <v>0</v>
      </c>
      <c r="E15" s="57"/>
      <c r="F15" s="79"/>
      <c r="G15" s="27">
        <f>IF($C$4="Neattiecināmās izmaksas",IF('2a+c+n'!$Q15="N",'2a+c+n'!G15,0))</f>
        <v>0</v>
      </c>
      <c r="H15" s="27">
        <f>IF($C$4="Neattiecināmās izmaksas",IF('2a+c+n'!$Q15="N",'2a+c+n'!H15,0))</f>
        <v>0</v>
      </c>
      <c r="I15" s="27"/>
      <c r="J15" s="27"/>
      <c r="K15" s="57">
        <f>IF($C$4="Neattiecināmās izmaksas",IF('2a+c+n'!$Q15="N",'2a+c+n'!K15,0))</f>
        <v>0</v>
      </c>
      <c r="L15" s="109">
        <f>IF($C$4="Neattiecināmās izmaksas",IF('2a+c+n'!$Q15="N",'2a+c+n'!L15,0))</f>
        <v>0</v>
      </c>
      <c r="M15" s="27">
        <f>IF($C$4="Neattiecināmās izmaksas",IF('2a+c+n'!$Q15="N",'2a+c+n'!M15,0))</f>
        <v>0</v>
      </c>
      <c r="N15" s="27">
        <f>IF($C$4="Neattiecināmās izmaksas",IF('2a+c+n'!$Q15="N",'2a+c+n'!N15,0))</f>
        <v>0</v>
      </c>
      <c r="O15" s="27">
        <f>IF($C$4="Neattiecināmās izmaksas",IF('2a+c+n'!$Q15="N",'2a+c+n'!O15,0))</f>
        <v>0</v>
      </c>
      <c r="P15" s="57">
        <f>IF($C$4="Neattiecināmās izmaksas",IF('2a+c+n'!$Q15="N",'2a+c+n'!P15,0))</f>
        <v>0</v>
      </c>
    </row>
    <row r="16" spans="1:16" ht="12" thickBot="1" x14ac:dyDescent="0.25">
      <c r="A16" s="63">
        <f>IF(P16=0,0,IF(COUNTBLANK(P16)=1,0,COUNTA($P$14:P16)))</f>
        <v>0</v>
      </c>
      <c r="B16" s="27">
        <f>IF($C$4="Neattiecināmās izmaksas",IF('2a+c+n'!$Q16="N",'2a+c+n'!B16,0))</f>
        <v>0</v>
      </c>
      <c r="C16" s="27">
        <f>IF($C$4="Neattiecināmās izmaksas",IF('2a+c+n'!$Q16="N",'2a+c+n'!C16,0))</f>
        <v>0</v>
      </c>
      <c r="D16" s="27">
        <f>IF($C$4="Neattiecināmās izmaksas",IF('2a+c+n'!$Q16="N",'2a+c+n'!D16,0))</f>
        <v>0</v>
      </c>
      <c r="E16" s="57"/>
      <c r="F16" s="79"/>
      <c r="G16" s="27">
        <f>IF($C$4="Neattiecināmās izmaksas",IF('2a+c+n'!$Q16="N",'2a+c+n'!G16,0))</f>
        <v>0</v>
      </c>
      <c r="H16" s="27">
        <f>IF($C$4="Neattiecināmās izmaksas",IF('2a+c+n'!$Q16="N",'2a+c+n'!H16,0))</f>
        <v>0</v>
      </c>
      <c r="I16" s="27"/>
      <c r="J16" s="27"/>
      <c r="K16" s="57">
        <f>IF($C$4="Neattiecināmās izmaksas",IF('2a+c+n'!$Q16="N",'2a+c+n'!K16,0))</f>
        <v>0</v>
      </c>
      <c r="L16" s="109">
        <f>IF($C$4="Neattiecināmās izmaksas",IF('2a+c+n'!$Q16="N",'2a+c+n'!L16,0))</f>
        <v>0</v>
      </c>
      <c r="M16" s="27">
        <f>IF($C$4="Neattiecināmās izmaksas",IF('2a+c+n'!$Q16="N",'2a+c+n'!M16,0))</f>
        <v>0</v>
      </c>
      <c r="N16" s="27">
        <f>IF($C$4="Neattiecināmās izmaksas",IF('2a+c+n'!$Q16="N",'2a+c+n'!N16,0))</f>
        <v>0</v>
      </c>
      <c r="O16" s="27">
        <f>IF($C$4="Neattiecināmās izmaksas",IF('2a+c+n'!$Q16="N",'2a+c+n'!O16,0))</f>
        <v>0</v>
      </c>
      <c r="P16" s="57">
        <f>IF($C$4="Neattiecināmās izmaksas",IF('2a+c+n'!$Q16="N",'2a+c+n'!P16,0))</f>
        <v>0</v>
      </c>
    </row>
    <row r="17" spans="1:16" ht="12" thickBot="1" x14ac:dyDescent="0.25">
      <c r="A17" s="63">
        <f>IF(P17=0,0,IF(COUNTBLANK(P17)=1,0,COUNTA($P$14:P17)))</f>
        <v>0</v>
      </c>
      <c r="B17" s="27">
        <f>IF($C$4="Neattiecināmās izmaksas",IF('2a+c+n'!$Q17="N",'2a+c+n'!B17,0))</f>
        <v>0</v>
      </c>
      <c r="C17" s="27">
        <f>IF($C$4="Neattiecināmās izmaksas",IF('2a+c+n'!$Q17="N",'2a+c+n'!C17,0))</f>
        <v>0</v>
      </c>
      <c r="D17" s="27">
        <f>IF($C$4="Neattiecināmās izmaksas",IF('2a+c+n'!$Q17="N",'2a+c+n'!D17,0))</f>
        <v>0</v>
      </c>
      <c r="E17" s="57"/>
      <c r="F17" s="79"/>
      <c r="G17" s="27">
        <f>IF($C$4="Neattiecināmās izmaksas",IF('2a+c+n'!$Q17="N",'2a+c+n'!G17,0))</f>
        <v>0</v>
      </c>
      <c r="H17" s="27">
        <f>IF($C$4="Neattiecināmās izmaksas",IF('2a+c+n'!$Q17="N",'2a+c+n'!H17,0))</f>
        <v>0</v>
      </c>
      <c r="I17" s="27"/>
      <c r="J17" s="27"/>
      <c r="K17" s="57">
        <f>IF($C$4="Neattiecināmās izmaksas",IF('2a+c+n'!$Q17="N",'2a+c+n'!K17,0))</f>
        <v>0</v>
      </c>
      <c r="L17" s="109">
        <f>IF($C$4="Neattiecināmās izmaksas",IF('2a+c+n'!$Q17="N",'2a+c+n'!L17,0))</f>
        <v>0</v>
      </c>
      <c r="M17" s="27">
        <f>IF($C$4="Neattiecināmās izmaksas",IF('2a+c+n'!$Q17="N",'2a+c+n'!M17,0))</f>
        <v>0</v>
      </c>
      <c r="N17" s="27">
        <f>IF($C$4="Neattiecināmās izmaksas",IF('2a+c+n'!$Q17="N",'2a+c+n'!N17,0))</f>
        <v>0</v>
      </c>
      <c r="O17" s="27">
        <f>IF($C$4="Neattiecināmās izmaksas",IF('2a+c+n'!$Q17="N",'2a+c+n'!O17,0))</f>
        <v>0</v>
      </c>
      <c r="P17" s="57">
        <f>IF($C$4="Neattiecināmās izmaksas",IF('2a+c+n'!$Q17="N",'2a+c+n'!P17,0))</f>
        <v>0</v>
      </c>
    </row>
    <row r="18" spans="1:16" ht="12" thickBot="1" x14ac:dyDescent="0.25">
      <c r="A18" s="63">
        <f>IF(P18=0,0,IF(COUNTBLANK(P18)=1,0,COUNTA($P$14:P18)))</f>
        <v>0</v>
      </c>
      <c r="B18" s="27">
        <f>IF($C$4="Neattiecināmās izmaksas",IF('2a+c+n'!$Q18="N",'2a+c+n'!B18,0))</f>
        <v>0</v>
      </c>
      <c r="C18" s="27">
        <f>IF($C$4="Neattiecināmās izmaksas",IF('2a+c+n'!$Q18="N",'2a+c+n'!C18,0))</f>
        <v>0</v>
      </c>
      <c r="D18" s="27">
        <f>IF($C$4="Neattiecināmās izmaksas",IF('2a+c+n'!$Q18="N",'2a+c+n'!D18,0))</f>
        <v>0</v>
      </c>
      <c r="E18" s="57"/>
      <c r="F18" s="79"/>
      <c r="G18" s="27">
        <f>IF($C$4="Neattiecināmās izmaksas",IF('2a+c+n'!$Q18="N",'2a+c+n'!G18,0))</f>
        <v>0</v>
      </c>
      <c r="H18" s="27">
        <f>IF($C$4="Neattiecināmās izmaksas",IF('2a+c+n'!$Q18="N",'2a+c+n'!H18,0))</f>
        <v>0</v>
      </c>
      <c r="I18" s="27"/>
      <c r="J18" s="27"/>
      <c r="K18" s="57">
        <f>IF($C$4="Neattiecināmās izmaksas",IF('2a+c+n'!$Q18="N",'2a+c+n'!K18,0))</f>
        <v>0</v>
      </c>
      <c r="L18" s="109">
        <f>IF($C$4="Neattiecināmās izmaksas",IF('2a+c+n'!$Q18="N",'2a+c+n'!L18,0))</f>
        <v>0</v>
      </c>
      <c r="M18" s="27">
        <f>IF($C$4="Neattiecināmās izmaksas",IF('2a+c+n'!$Q18="N",'2a+c+n'!M18,0))</f>
        <v>0</v>
      </c>
      <c r="N18" s="27">
        <f>IF($C$4="Neattiecināmās izmaksas",IF('2a+c+n'!$Q18="N",'2a+c+n'!N18,0))</f>
        <v>0</v>
      </c>
      <c r="O18" s="27">
        <f>IF($C$4="Neattiecināmās izmaksas",IF('2a+c+n'!$Q18="N",'2a+c+n'!O18,0))</f>
        <v>0</v>
      </c>
      <c r="P18" s="57">
        <f>IF($C$4="Neattiecināmās izmaksas",IF('2a+c+n'!$Q18="N",'2a+c+n'!P18,0))</f>
        <v>0</v>
      </c>
    </row>
    <row r="19" spans="1:16" ht="12" thickBot="1" x14ac:dyDescent="0.25">
      <c r="A19" s="63">
        <f>IF(P19=0,0,IF(COUNTBLANK(P19)=1,0,COUNTA($P$14:P19)))</f>
        <v>0</v>
      </c>
      <c r="B19" s="27">
        <f>IF($C$4="Neattiecināmās izmaksas",IF('2a+c+n'!$Q19="N",'2a+c+n'!B19,0))</f>
        <v>0</v>
      </c>
      <c r="C19" s="27">
        <f>IF($C$4="Neattiecināmās izmaksas",IF('2a+c+n'!$Q19="N",'2a+c+n'!C19,0))</f>
        <v>0</v>
      </c>
      <c r="D19" s="27">
        <f>IF($C$4="Neattiecināmās izmaksas",IF('2a+c+n'!$Q19="N",'2a+c+n'!D19,0))</f>
        <v>0</v>
      </c>
      <c r="E19" s="57"/>
      <c r="F19" s="79"/>
      <c r="G19" s="27">
        <f>IF($C$4="Neattiecināmās izmaksas",IF('2a+c+n'!$Q19="N",'2a+c+n'!G19,0))</f>
        <v>0</v>
      </c>
      <c r="H19" s="27">
        <f>IF($C$4="Neattiecināmās izmaksas",IF('2a+c+n'!$Q19="N",'2a+c+n'!H19,0))</f>
        <v>0</v>
      </c>
      <c r="I19" s="27"/>
      <c r="J19" s="27"/>
      <c r="K19" s="57">
        <f>IF($C$4="Neattiecināmās izmaksas",IF('2a+c+n'!$Q19="N",'2a+c+n'!K19,0))</f>
        <v>0</v>
      </c>
      <c r="L19" s="109">
        <f>IF($C$4="Neattiecināmās izmaksas",IF('2a+c+n'!$Q19="N",'2a+c+n'!L19,0))</f>
        <v>0</v>
      </c>
      <c r="M19" s="27">
        <f>IF($C$4="Neattiecināmās izmaksas",IF('2a+c+n'!$Q19="N",'2a+c+n'!M19,0))</f>
        <v>0</v>
      </c>
      <c r="N19" s="27">
        <f>IF($C$4="Neattiecināmās izmaksas",IF('2a+c+n'!$Q19="N",'2a+c+n'!N19,0))</f>
        <v>0</v>
      </c>
      <c r="O19" s="27">
        <f>IF($C$4="Neattiecināmās izmaksas",IF('2a+c+n'!$Q19="N",'2a+c+n'!O19,0))</f>
        <v>0</v>
      </c>
      <c r="P19" s="57">
        <f>IF($C$4="Neattiecināmās izmaksas",IF('2a+c+n'!$Q19="N",'2a+c+n'!P19,0))</f>
        <v>0</v>
      </c>
    </row>
    <row r="20" spans="1:16" ht="12" thickBot="1" x14ac:dyDescent="0.25">
      <c r="A20" s="63">
        <f>IF(P20=0,0,IF(COUNTBLANK(P20)=1,0,COUNTA($P$14:P20)))</f>
        <v>0</v>
      </c>
      <c r="B20" s="27">
        <f>IF($C$4="Neattiecināmās izmaksas",IF('2a+c+n'!$Q20="N",'2a+c+n'!B20,0))</f>
        <v>0</v>
      </c>
      <c r="C20" s="27">
        <f>IF($C$4="Neattiecināmās izmaksas",IF('2a+c+n'!$Q20="N",'2a+c+n'!C20,0))</f>
        <v>0</v>
      </c>
      <c r="D20" s="27">
        <f>IF($C$4="Neattiecināmās izmaksas",IF('2a+c+n'!$Q20="N",'2a+c+n'!D20,0))</f>
        <v>0</v>
      </c>
      <c r="E20" s="57"/>
      <c r="F20" s="79"/>
      <c r="G20" s="27">
        <f>IF($C$4="Neattiecināmās izmaksas",IF('2a+c+n'!$Q20="N",'2a+c+n'!G20,0))</f>
        <v>0</v>
      </c>
      <c r="H20" s="27">
        <f>IF($C$4="Neattiecināmās izmaksas",IF('2a+c+n'!$Q20="N",'2a+c+n'!H20,0))</f>
        <v>0</v>
      </c>
      <c r="I20" s="27"/>
      <c r="J20" s="27"/>
      <c r="K20" s="57">
        <f>IF($C$4="Neattiecināmās izmaksas",IF('2a+c+n'!$Q20="N",'2a+c+n'!K20,0))</f>
        <v>0</v>
      </c>
      <c r="L20" s="109">
        <f>IF($C$4="Neattiecināmās izmaksas",IF('2a+c+n'!$Q20="N",'2a+c+n'!L20,0))</f>
        <v>0</v>
      </c>
      <c r="M20" s="27">
        <f>IF($C$4="Neattiecināmās izmaksas",IF('2a+c+n'!$Q20="N",'2a+c+n'!M20,0))</f>
        <v>0</v>
      </c>
      <c r="N20" s="27">
        <f>IF($C$4="Neattiecināmās izmaksas",IF('2a+c+n'!$Q20="N",'2a+c+n'!N20,0))</f>
        <v>0</v>
      </c>
      <c r="O20" s="27">
        <f>IF($C$4="Neattiecināmās izmaksas",IF('2a+c+n'!$Q20="N",'2a+c+n'!O20,0))</f>
        <v>0</v>
      </c>
      <c r="P20" s="57">
        <f>IF($C$4="Neattiecināmās izmaksas",IF('2a+c+n'!$Q20="N",'2a+c+n'!P20,0))</f>
        <v>0</v>
      </c>
    </row>
    <row r="21" spans="1:16" ht="12" thickBot="1" x14ac:dyDescent="0.25">
      <c r="A21" s="63">
        <f>IF(P21=0,0,IF(COUNTBLANK(P21)=1,0,COUNTA($P$14:P21)))</f>
        <v>0</v>
      </c>
      <c r="B21" s="27">
        <f>IF($C$4="Neattiecināmās izmaksas",IF('2a+c+n'!$Q21="N",'2a+c+n'!B21,0))</f>
        <v>0</v>
      </c>
      <c r="C21" s="27">
        <f>IF($C$4="Neattiecināmās izmaksas",IF('2a+c+n'!$Q21="N",'2a+c+n'!C21,0))</f>
        <v>0</v>
      </c>
      <c r="D21" s="27">
        <f>IF($C$4="Neattiecināmās izmaksas",IF('2a+c+n'!$Q21="N",'2a+c+n'!D21,0))</f>
        <v>0</v>
      </c>
      <c r="E21" s="57"/>
      <c r="F21" s="79"/>
      <c r="G21" s="27">
        <f>IF($C$4="Neattiecināmās izmaksas",IF('2a+c+n'!$Q21="N",'2a+c+n'!G21,0))</f>
        <v>0</v>
      </c>
      <c r="H21" s="27">
        <f>IF($C$4="Neattiecināmās izmaksas",IF('2a+c+n'!$Q21="N",'2a+c+n'!H21,0))</f>
        <v>0</v>
      </c>
      <c r="I21" s="27"/>
      <c r="J21" s="27"/>
      <c r="K21" s="57">
        <f>IF($C$4="Neattiecināmās izmaksas",IF('2a+c+n'!$Q21="N",'2a+c+n'!K21,0))</f>
        <v>0</v>
      </c>
      <c r="L21" s="109">
        <f>IF($C$4="Neattiecināmās izmaksas",IF('2a+c+n'!$Q21="N",'2a+c+n'!L21,0))</f>
        <v>0</v>
      </c>
      <c r="M21" s="27">
        <f>IF($C$4="Neattiecināmās izmaksas",IF('2a+c+n'!$Q21="N",'2a+c+n'!M21,0))</f>
        <v>0</v>
      </c>
      <c r="N21" s="27">
        <f>IF($C$4="Neattiecināmās izmaksas",IF('2a+c+n'!$Q21="N",'2a+c+n'!N21,0))</f>
        <v>0</v>
      </c>
      <c r="O21" s="27">
        <f>IF($C$4="Neattiecināmās izmaksas",IF('2a+c+n'!$Q21="N",'2a+c+n'!O21,0))</f>
        <v>0</v>
      </c>
      <c r="P21" s="57">
        <f>IF($C$4="Neattiecināmās izmaksas",IF('2a+c+n'!$Q21="N",'2a+c+n'!P21,0))</f>
        <v>0</v>
      </c>
    </row>
    <row r="22" spans="1:16" ht="12" thickBot="1" x14ac:dyDescent="0.25">
      <c r="A22" s="63">
        <f>IF(P22=0,0,IF(COUNTBLANK(P22)=1,0,COUNTA($P$14:P22)))</f>
        <v>0</v>
      </c>
      <c r="B22" s="27">
        <f>IF($C$4="Neattiecināmās izmaksas",IF('2a+c+n'!$Q22="N",'2a+c+n'!B22,0))</f>
        <v>0</v>
      </c>
      <c r="C22" s="27">
        <f>IF($C$4="Neattiecināmās izmaksas",IF('2a+c+n'!$Q22="N",'2a+c+n'!C22,0))</f>
        <v>0</v>
      </c>
      <c r="D22" s="27">
        <f>IF($C$4="Neattiecināmās izmaksas",IF('2a+c+n'!$Q22="N",'2a+c+n'!D22,0))</f>
        <v>0</v>
      </c>
      <c r="E22" s="57"/>
      <c r="F22" s="79"/>
      <c r="G22" s="27">
        <f>IF($C$4="Neattiecināmās izmaksas",IF('2a+c+n'!$Q22="N",'2a+c+n'!G22,0))</f>
        <v>0</v>
      </c>
      <c r="H22" s="27">
        <f>IF($C$4="Neattiecināmās izmaksas",IF('2a+c+n'!$Q22="N",'2a+c+n'!H22,0))</f>
        <v>0</v>
      </c>
      <c r="I22" s="27"/>
      <c r="J22" s="27"/>
      <c r="K22" s="57">
        <f>IF($C$4="Neattiecināmās izmaksas",IF('2a+c+n'!$Q22="N",'2a+c+n'!K22,0))</f>
        <v>0</v>
      </c>
      <c r="L22" s="109">
        <f>IF($C$4="Neattiecināmās izmaksas",IF('2a+c+n'!$Q22="N",'2a+c+n'!L22,0))</f>
        <v>0</v>
      </c>
      <c r="M22" s="27">
        <f>IF($C$4="Neattiecināmās izmaksas",IF('2a+c+n'!$Q22="N",'2a+c+n'!M22,0))</f>
        <v>0</v>
      </c>
      <c r="N22" s="27">
        <f>IF($C$4="Neattiecināmās izmaksas",IF('2a+c+n'!$Q22="N",'2a+c+n'!N22,0))</f>
        <v>0</v>
      </c>
      <c r="O22" s="27">
        <f>IF($C$4="Neattiecināmās izmaksas",IF('2a+c+n'!$Q22="N",'2a+c+n'!O22,0))</f>
        <v>0</v>
      </c>
      <c r="P22" s="57">
        <f>IF($C$4="Neattiecināmās izmaksas",IF('2a+c+n'!$Q22="N",'2a+c+n'!P22,0))</f>
        <v>0</v>
      </c>
    </row>
    <row r="23" spans="1:16" ht="12" thickBot="1" x14ac:dyDescent="0.25">
      <c r="A23" s="63">
        <f>IF(P23=0,0,IF(COUNTBLANK(P23)=1,0,COUNTA($P$14:P23)))</f>
        <v>0</v>
      </c>
      <c r="B23" s="27">
        <f>IF($C$4="Neattiecināmās izmaksas",IF('2a+c+n'!$Q23="N",'2a+c+n'!B23,0))</f>
        <v>0</v>
      </c>
      <c r="C23" s="27">
        <f>IF($C$4="Neattiecināmās izmaksas",IF('2a+c+n'!$Q23="N",'2a+c+n'!C23,0))</f>
        <v>0</v>
      </c>
      <c r="D23" s="27">
        <f>IF($C$4="Neattiecināmās izmaksas",IF('2a+c+n'!$Q23="N",'2a+c+n'!D23,0))</f>
        <v>0</v>
      </c>
      <c r="E23" s="57"/>
      <c r="F23" s="79"/>
      <c r="G23" s="27">
        <f>IF($C$4="Neattiecināmās izmaksas",IF('2a+c+n'!$Q23="N",'2a+c+n'!G23,0))</f>
        <v>0</v>
      </c>
      <c r="H23" s="27">
        <f>IF($C$4="Neattiecināmās izmaksas",IF('2a+c+n'!$Q23="N",'2a+c+n'!H23,0))</f>
        <v>0</v>
      </c>
      <c r="I23" s="27"/>
      <c r="J23" s="27"/>
      <c r="K23" s="57">
        <f>IF($C$4="Neattiecināmās izmaksas",IF('2a+c+n'!$Q23="N",'2a+c+n'!K23,0))</f>
        <v>0</v>
      </c>
      <c r="L23" s="109">
        <f>IF($C$4="Neattiecināmās izmaksas",IF('2a+c+n'!$Q23="N",'2a+c+n'!L23,0))</f>
        <v>0</v>
      </c>
      <c r="M23" s="27">
        <f>IF($C$4="Neattiecināmās izmaksas",IF('2a+c+n'!$Q23="N",'2a+c+n'!M23,0))</f>
        <v>0</v>
      </c>
      <c r="N23" s="27">
        <f>IF($C$4="Neattiecināmās izmaksas",IF('2a+c+n'!$Q23="N",'2a+c+n'!N23,0))</f>
        <v>0</v>
      </c>
      <c r="O23" s="27">
        <f>IF($C$4="Neattiecināmās izmaksas",IF('2a+c+n'!$Q23="N",'2a+c+n'!O23,0))</f>
        <v>0</v>
      </c>
      <c r="P23" s="57">
        <f>IF($C$4="Neattiecināmās izmaksas",IF('2a+c+n'!$Q23="N",'2a+c+n'!P23,0))</f>
        <v>0</v>
      </c>
    </row>
    <row r="24" spans="1:16" ht="12" thickBot="1" x14ac:dyDescent="0.25">
      <c r="A24" s="63">
        <f>IF(P24=0,0,IF(COUNTBLANK(P24)=1,0,COUNTA($P$14:P24)))</f>
        <v>0</v>
      </c>
      <c r="B24" s="27">
        <f>IF($C$4="Neattiecināmās izmaksas",IF('2a+c+n'!$Q24="N",'2a+c+n'!B24,0))</f>
        <v>0</v>
      </c>
      <c r="C24" s="27">
        <f>IF($C$4="Neattiecināmās izmaksas",IF('2a+c+n'!$Q24="N",'2a+c+n'!C24,0))</f>
        <v>0</v>
      </c>
      <c r="D24" s="27">
        <f>IF($C$4="Neattiecināmās izmaksas",IF('2a+c+n'!$Q24="N",'2a+c+n'!D24,0))</f>
        <v>0</v>
      </c>
      <c r="E24" s="57"/>
      <c r="F24" s="79"/>
      <c r="G24" s="27">
        <f>IF($C$4="Neattiecināmās izmaksas",IF('2a+c+n'!$Q24="N",'2a+c+n'!G24,0))</f>
        <v>0</v>
      </c>
      <c r="H24" s="27">
        <f>IF($C$4="Neattiecināmās izmaksas",IF('2a+c+n'!$Q24="N",'2a+c+n'!H24,0))</f>
        <v>0</v>
      </c>
      <c r="I24" s="27"/>
      <c r="J24" s="27"/>
      <c r="K24" s="57">
        <f>IF($C$4="Neattiecināmās izmaksas",IF('2a+c+n'!$Q24="N",'2a+c+n'!K24,0))</f>
        <v>0</v>
      </c>
      <c r="L24" s="109">
        <f>IF($C$4="Neattiecināmās izmaksas",IF('2a+c+n'!$Q24="N",'2a+c+n'!L24,0))</f>
        <v>0</v>
      </c>
      <c r="M24" s="27">
        <f>IF($C$4="Neattiecināmās izmaksas",IF('2a+c+n'!$Q24="N",'2a+c+n'!M24,0))</f>
        <v>0</v>
      </c>
      <c r="N24" s="27">
        <f>IF($C$4="Neattiecināmās izmaksas",IF('2a+c+n'!$Q24="N",'2a+c+n'!N24,0))</f>
        <v>0</v>
      </c>
      <c r="O24" s="27">
        <f>IF($C$4="Neattiecināmās izmaksas",IF('2a+c+n'!$Q24="N",'2a+c+n'!O24,0))</f>
        <v>0</v>
      </c>
      <c r="P24" s="57">
        <f>IF($C$4="Neattiecināmās izmaksas",IF('2a+c+n'!$Q24="N",'2a+c+n'!P24,0))</f>
        <v>0</v>
      </c>
    </row>
    <row r="25" spans="1:16" ht="12" thickBot="1" x14ac:dyDescent="0.25">
      <c r="A25" s="63">
        <f>IF(P25=0,0,IF(COUNTBLANK(P25)=1,0,COUNTA($P$14:P25)))</f>
        <v>0</v>
      </c>
      <c r="B25" s="27">
        <f>IF($C$4="Neattiecināmās izmaksas",IF('2a+c+n'!$Q25="N",'2a+c+n'!B25,0))</f>
        <v>0</v>
      </c>
      <c r="C25" s="27">
        <f>IF($C$4="Neattiecināmās izmaksas",IF('2a+c+n'!$Q25="N",'2a+c+n'!C25,0))</f>
        <v>0</v>
      </c>
      <c r="D25" s="27">
        <f>IF($C$4="Neattiecināmās izmaksas",IF('2a+c+n'!$Q25="N",'2a+c+n'!D25,0))</f>
        <v>0</v>
      </c>
      <c r="E25" s="57"/>
      <c r="F25" s="79"/>
      <c r="G25" s="27">
        <f>IF($C$4="Neattiecināmās izmaksas",IF('2a+c+n'!$Q25="N",'2a+c+n'!G25,0))</f>
        <v>0</v>
      </c>
      <c r="H25" s="27">
        <f>IF($C$4="Neattiecināmās izmaksas",IF('2a+c+n'!$Q25="N",'2a+c+n'!H25,0))</f>
        <v>0</v>
      </c>
      <c r="I25" s="27"/>
      <c r="J25" s="27"/>
      <c r="K25" s="57">
        <f>IF($C$4="Neattiecināmās izmaksas",IF('2a+c+n'!$Q25="N",'2a+c+n'!K25,0))</f>
        <v>0</v>
      </c>
      <c r="L25" s="109">
        <f>IF($C$4="Neattiecināmās izmaksas",IF('2a+c+n'!$Q25="N",'2a+c+n'!L25,0))</f>
        <v>0</v>
      </c>
      <c r="M25" s="27">
        <f>IF($C$4="Neattiecināmās izmaksas",IF('2a+c+n'!$Q25="N",'2a+c+n'!M25,0))</f>
        <v>0</v>
      </c>
      <c r="N25" s="27">
        <f>IF($C$4="Neattiecināmās izmaksas",IF('2a+c+n'!$Q25="N",'2a+c+n'!N25,0))</f>
        <v>0</v>
      </c>
      <c r="O25" s="27">
        <f>IF($C$4="Neattiecināmās izmaksas",IF('2a+c+n'!$Q25="N",'2a+c+n'!O25,0))</f>
        <v>0</v>
      </c>
      <c r="P25" s="57">
        <f>IF($C$4="Neattiecināmās izmaksas",IF('2a+c+n'!$Q25="N",'2a+c+n'!P25,0))</f>
        <v>0</v>
      </c>
    </row>
    <row r="26" spans="1:16" ht="23.25" thickBot="1" x14ac:dyDescent="0.25">
      <c r="A26" s="63">
        <f>IF(P26=0,0,IF(COUNTBLANK(P26)=1,0,COUNTA($P$14:P26)))</f>
        <v>0</v>
      </c>
      <c r="B26" s="27" t="str">
        <f>IF($C$4="Neattiecināmās izmaksas",IF('2a+c+n'!$Q26="N",'2a+c+n'!B26,0))</f>
        <v>02-00000</v>
      </c>
      <c r="C26" s="27" t="str">
        <f>IF($C$4="Neattiecināmās izmaksas",IF('2a+c+n'!$Q26="N",'2a+c+n'!C26,0))</f>
        <v>Atkrituma šahtas demontāžā</v>
      </c>
      <c r="D26" s="27" t="str">
        <f>IF($C$4="Neattiecināmās izmaksas",IF('2a+c+n'!$Q26="N",'2a+c+n'!D26,0))</f>
        <v>kompl</v>
      </c>
      <c r="E26" s="57"/>
      <c r="F26" s="79"/>
      <c r="G26" s="27">
        <f>IF($C$4="Neattiecināmās izmaksas",IF('2a+c+n'!$Q26="N",'2a+c+n'!G26,0))</f>
        <v>0</v>
      </c>
      <c r="H26" s="27">
        <f>IF($C$4="Neattiecināmās izmaksas",IF('2a+c+n'!$Q26="N",'2a+c+n'!H26,0))</f>
        <v>0</v>
      </c>
      <c r="I26" s="27"/>
      <c r="J26" s="27"/>
      <c r="K26" s="57">
        <f>IF($C$4="Neattiecināmās izmaksas",IF('2a+c+n'!$Q26="N",'2a+c+n'!K26,0))</f>
        <v>0</v>
      </c>
      <c r="L26" s="109">
        <f>IF($C$4="Neattiecināmās izmaksas",IF('2a+c+n'!$Q26="N",'2a+c+n'!L26,0))</f>
        <v>0</v>
      </c>
      <c r="M26" s="27">
        <f>IF($C$4="Neattiecināmās izmaksas",IF('2a+c+n'!$Q26="N",'2a+c+n'!M26,0))</f>
        <v>0</v>
      </c>
      <c r="N26" s="27">
        <f>IF($C$4="Neattiecināmās izmaksas",IF('2a+c+n'!$Q26="N",'2a+c+n'!N26,0))</f>
        <v>0</v>
      </c>
      <c r="O26" s="27">
        <f>IF($C$4="Neattiecināmās izmaksas",IF('2a+c+n'!$Q26="N",'2a+c+n'!O26,0))</f>
        <v>0</v>
      </c>
      <c r="P26" s="57">
        <f>IF($C$4="Neattiecināmās izmaksas",IF('2a+c+n'!$Q26="N",'2a+c+n'!P26,0))</f>
        <v>0</v>
      </c>
    </row>
    <row r="27" spans="1:16" ht="12" thickBot="1" x14ac:dyDescent="0.25">
      <c r="A27" s="63">
        <f>IF(P27=0,0,IF(COUNTBLANK(P27)=1,0,COUNTA($P$14:P27)))</f>
        <v>0</v>
      </c>
      <c r="B27" s="27">
        <f>IF($C$4="Neattiecināmās izmaksas",IF('2a+c+n'!$Q27="N",'2a+c+n'!B27,0))</f>
        <v>0</v>
      </c>
      <c r="C27" s="27">
        <f>IF($C$4="Neattiecināmās izmaksas",IF('2a+c+n'!$Q27="N",'2a+c+n'!C27,0))</f>
        <v>0</v>
      </c>
      <c r="D27" s="27">
        <f>IF($C$4="Neattiecināmās izmaksas",IF('2a+c+n'!$Q27="N",'2a+c+n'!D27,0))</f>
        <v>0</v>
      </c>
      <c r="E27" s="57"/>
      <c r="F27" s="79"/>
      <c r="G27" s="27">
        <f>IF($C$4="Neattiecināmās izmaksas",IF('2a+c+n'!$Q27="N",'2a+c+n'!G27,0))</f>
        <v>0</v>
      </c>
      <c r="H27" s="27">
        <f>IF($C$4="Neattiecināmās izmaksas",IF('2a+c+n'!$Q27="N",'2a+c+n'!H27,0))</f>
        <v>0</v>
      </c>
      <c r="I27" s="27"/>
      <c r="J27" s="27"/>
      <c r="K27" s="57">
        <f>IF($C$4="Neattiecināmās izmaksas",IF('2a+c+n'!$Q27="N",'2a+c+n'!K27,0))</f>
        <v>0</v>
      </c>
      <c r="L27" s="109">
        <f>IF($C$4="Neattiecināmās izmaksas",IF('2a+c+n'!$Q27="N",'2a+c+n'!L27,0))</f>
        <v>0</v>
      </c>
      <c r="M27" s="27">
        <f>IF($C$4="Neattiecināmās izmaksas",IF('2a+c+n'!$Q27="N",'2a+c+n'!M27,0))</f>
        <v>0</v>
      </c>
      <c r="N27" s="27">
        <f>IF($C$4="Neattiecināmās izmaksas",IF('2a+c+n'!$Q27="N",'2a+c+n'!N27,0))</f>
        <v>0</v>
      </c>
      <c r="O27" s="27">
        <f>IF($C$4="Neattiecināmās izmaksas",IF('2a+c+n'!$Q27="N",'2a+c+n'!O27,0))</f>
        <v>0</v>
      </c>
      <c r="P27" s="57">
        <f>IF($C$4="Neattiecināmās izmaksas",IF('2a+c+n'!$Q27="N",'2a+c+n'!P27,0))</f>
        <v>0</v>
      </c>
    </row>
    <row r="28" spans="1:16" ht="23.25" thickBot="1" x14ac:dyDescent="0.25">
      <c r="A28" s="63">
        <f>IF(P28=0,0,IF(COUNTBLANK(P28)=1,0,COUNTA($P$14:P28)))</f>
        <v>0</v>
      </c>
      <c r="B28" s="27" t="str">
        <f>IF($C$4="Neattiecināmās izmaksas",IF('2a+c+n'!$Q28="N",'2a+c+n'!B28,0))</f>
        <v>02-00000</v>
      </c>
      <c r="C28" s="27" t="str">
        <f>IF($C$4="Neattiecināmās izmaksas",IF('2a+c+n'!$Q28="N",'2a+c+n'!C28,0))</f>
        <v>Pastkastīšu demontāža un utilizācija</v>
      </c>
      <c r="D28" s="27" t="str">
        <f>IF($C$4="Neattiecināmās izmaksas",IF('2a+c+n'!$Q28="N",'2a+c+n'!D28,0))</f>
        <v>kompl</v>
      </c>
      <c r="E28" s="57"/>
      <c r="F28" s="79"/>
      <c r="G28" s="27">
        <f>IF($C$4="Neattiecināmās izmaksas",IF('2a+c+n'!$Q28="N",'2a+c+n'!G28,0))</f>
        <v>0</v>
      </c>
      <c r="H28" s="27">
        <f>IF($C$4="Neattiecināmās izmaksas",IF('2a+c+n'!$Q28="N",'2a+c+n'!H28,0))</f>
        <v>0</v>
      </c>
      <c r="I28" s="27"/>
      <c r="J28" s="27"/>
      <c r="K28" s="57">
        <f>IF($C$4="Neattiecināmās izmaksas",IF('2a+c+n'!$Q28="N",'2a+c+n'!K28,0))</f>
        <v>0</v>
      </c>
      <c r="L28" s="109">
        <f>IF($C$4="Neattiecināmās izmaksas",IF('2a+c+n'!$Q28="N",'2a+c+n'!L28,0))</f>
        <v>0</v>
      </c>
      <c r="M28" s="27">
        <f>IF($C$4="Neattiecināmās izmaksas",IF('2a+c+n'!$Q28="N",'2a+c+n'!M28,0))</f>
        <v>0</v>
      </c>
      <c r="N28" s="27">
        <f>IF($C$4="Neattiecināmās izmaksas",IF('2a+c+n'!$Q28="N",'2a+c+n'!N28,0))</f>
        <v>0</v>
      </c>
      <c r="O28" s="27">
        <f>IF($C$4="Neattiecināmās izmaksas",IF('2a+c+n'!$Q28="N",'2a+c+n'!O28,0))</f>
        <v>0</v>
      </c>
      <c r="P28" s="57">
        <f>IF($C$4="Neattiecināmās izmaksas",IF('2a+c+n'!$Q28="N",'2a+c+n'!P28,0))</f>
        <v>0</v>
      </c>
    </row>
    <row r="29" spans="1:16" ht="12" thickBot="1" x14ac:dyDescent="0.25">
      <c r="A29" s="63">
        <f>IF(P29=0,0,IF(COUNTBLANK(P29)=1,0,COUNTA($P$14:P29)))</f>
        <v>0</v>
      </c>
      <c r="B29" s="27">
        <f>IF($C$4="Neattiecināmās izmaksas",IF('2a+c+n'!$Q29="N",'2a+c+n'!B29,0))</f>
        <v>0</v>
      </c>
      <c r="C29" s="27">
        <f>IF($C$4="Neattiecināmās izmaksas",IF('2a+c+n'!$Q29="N",'2a+c+n'!C29,0))</f>
        <v>0</v>
      </c>
      <c r="D29" s="27">
        <f>IF($C$4="Neattiecināmās izmaksas",IF('2a+c+n'!$Q29="N",'2a+c+n'!D29,0))</f>
        <v>0</v>
      </c>
      <c r="E29" s="57"/>
      <c r="F29" s="79"/>
      <c r="G29" s="27">
        <f>IF($C$4="Neattiecināmās izmaksas",IF('2a+c+n'!$Q29="N",'2a+c+n'!G29,0))</f>
        <v>0</v>
      </c>
      <c r="H29" s="27">
        <f>IF($C$4="Neattiecināmās izmaksas",IF('2a+c+n'!$Q29="N",'2a+c+n'!H29,0))</f>
        <v>0</v>
      </c>
      <c r="I29" s="27"/>
      <c r="J29" s="27"/>
      <c r="K29" s="57">
        <f>IF($C$4="Neattiecināmās izmaksas",IF('2a+c+n'!$Q29="N",'2a+c+n'!K29,0))</f>
        <v>0</v>
      </c>
      <c r="L29" s="109">
        <f>IF($C$4="Neattiecināmās izmaksas",IF('2a+c+n'!$Q29="N",'2a+c+n'!L29,0))</f>
        <v>0</v>
      </c>
      <c r="M29" s="27">
        <f>IF($C$4="Neattiecināmās izmaksas",IF('2a+c+n'!$Q29="N",'2a+c+n'!M29,0))</f>
        <v>0</v>
      </c>
      <c r="N29" s="27">
        <f>IF($C$4="Neattiecināmās izmaksas",IF('2a+c+n'!$Q29="N",'2a+c+n'!N29,0))</f>
        <v>0</v>
      </c>
      <c r="O29" s="27">
        <f>IF($C$4="Neattiecināmās izmaksas",IF('2a+c+n'!$Q29="N",'2a+c+n'!O29,0))</f>
        <v>0</v>
      </c>
      <c r="P29" s="57">
        <f>IF($C$4="Neattiecināmās izmaksas",IF('2a+c+n'!$Q29="N",'2a+c+n'!P29,0))</f>
        <v>0</v>
      </c>
    </row>
    <row r="30" spans="1:16" ht="12" thickBot="1" x14ac:dyDescent="0.25">
      <c r="A30" s="63">
        <f>IF(P30=0,0,IF(COUNTBLANK(P30)=1,0,COUNTA($P$14:P30)))</f>
        <v>0</v>
      </c>
      <c r="B30" s="27">
        <f>IF($C$4="Neattiecināmās izmaksas",IF('2a+c+n'!$Q30="N",'2a+c+n'!B30,0))</f>
        <v>0</v>
      </c>
      <c r="C30" s="27">
        <f>IF($C$4="Neattiecināmās izmaksas",IF('2a+c+n'!$Q30="N",'2a+c+n'!C30,0))</f>
        <v>0</v>
      </c>
      <c r="D30" s="27">
        <f>IF($C$4="Neattiecināmās izmaksas",IF('2a+c+n'!$Q30="N",'2a+c+n'!D30,0))</f>
        <v>0</v>
      </c>
      <c r="E30" s="57"/>
      <c r="F30" s="79"/>
      <c r="G30" s="27">
        <f>IF($C$4="Neattiecināmās izmaksas",IF('2a+c+n'!$Q30="N",'2a+c+n'!G30,0))</f>
        <v>0</v>
      </c>
      <c r="H30" s="27">
        <f>IF($C$4="Neattiecināmās izmaksas",IF('2a+c+n'!$Q30="N",'2a+c+n'!H30,0))</f>
        <v>0</v>
      </c>
      <c r="I30" s="27"/>
      <c r="J30" s="27"/>
      <c r="K30" s="57">
        <f>IF($C$4="Neattiecināmās izmaksas",IF('2a+c+n'!$Q30="N",'2a+c+n'!K30,0))</f>
        <v>0</v>
      </c>
      <c r="L30" s="109">
        <f>IF($C$4="Neattiecināmās izmaksas",IF('2a+c+n'!$Q30="N",'2a+c+n'!L30,0))</f>
        <v>0</v>
      </c>
      <c r="M30" s="27">
        <f>IF($C$4="Neattiecināmās izmaksas",IF('2a+c+n'!$Q30="N",'2a+c+n'!M30,0))</f>
        <v>0</v>
      </c>
      <c r="N30" s="27">
        <f>IF($C$4="Neattiecināmās izmaksas",IF('2a+c+n'!$Q30="N",'2a+c+n'!N30,0))</f>
        <v>0</v>
      </c>
      <c r="O30" s="27">
        <f>IF($C$4="Neattiecināmās izmaksas",IF('2a+c+n'!$Q30="N",'2a+c+n'!O30,0))</f>
        <v>0</v>
      </c>
      <c r="P30" s="57">
        <f>IF($C$4="Neattiecināmās izmaksas",IF('2a+c+n'!$Q30="N",'2a+c+n'!P30,0))</f>
        <v>0</v>
      </c>
    </row>
    <row r="31" spans="1:16" ht="12" thickBot="1" x14ac:dyDescent="0.25">
      <c r="A31" s="63">
        <f>IF(P31=0,0,IF(COUNTBLANK(P31)=1,0,COUNTA($P$14:P31)))</f>
        <v>0</v>
      </c>
      <c r="B31" s="27">
        <f>IF($C$4="Neattiecināmās izmaksas",IF('2a+c+n'!$Q31="N",'2a+c+n'!B31,0))</f>
        <v>0</v>
      </c>
      <c r="C31" s="27">
        <f>IF($C$4="Neattiecināmās izmaksas",IF('2a+c+n'!$Q31="N",'2a+c+n'!C31,0))</f>
        <v>0</v>
      </c>
      <c r="D31" s="27">
        <f>IF($C$4="Neattiecināmās izmaksas",IF('2a+c+n'!$Q31="N",'2a+c+n'!D31,0))</f>
        <v>0</v>
      </c>
      <c r="E31" s="57"/>
      <c r="F31" s="79"/>
      <c r="G31" s="27">
        <f>IF($C$4="Neattiecināmās izmaksas",IF('2a+c+n'!$Q31="N",'2a+c+n'!G31,0))</f>
        <v>0</v>
      </c>
      <c r="H31" s="27">
        <f>IF($C$4="Neattiecināmās izmaksas",IF('2a+c+n'!$Q31="N",'2a+c+n'!H31,0))</f>
        <v>0</v>
      </c>
      <c r="I31" s="27"/>
      <c r="J31" s="27"/>
      <c r="K31" s="57">
        <f>IF($C$4="Neattiecināmās izmaksas",IF('2a+c+n'!$Q31="N",'2a+c+n'!K31,0))</f>
        <v>0</v>
      </c>
      <c r="L31" s="109">
        <f>IF($C$4="Neattiecināmās izmaksas",IF('2a+c+n'!$Q31="N",'2a+c+n'!L31,0))</f>
        <v>0</v>
      </c>
      <c r="M31" s="27">
        <f>IF($C$4="Neattiecināmās izmaksas",IF('2a+c+n'!$Q31="N",'2a+c+n'!M31,0))</f>
        <v>0</v>
      </c>
      <c r="N31" s="27">
        <f>IF($C$4="Neattiecināmās izmaksas",IF('2a+c+n'!$Q31="N",'2a+c+n'!N31,0))</f>
        <v>0</v>
      </c>
      <c r="O31" s="27">
        <f>IF($C$4="Neattiecināmās izmaksas",IF('2a+c+n'!$Q31="N",'2a+c+n'!O31,0))</f>
        <v>0</v>
      </c>
      <c r="P31" s="57">
        <f>IF($C$4="Neattiecināmās izmaksas",IF('2a+c+n'!$Q31="N",'2a+c+n'!P31,0))</f>
        <v>0</v>
      </c>
    </row>
    <row r="32" spans="1:16" ht="12" thickBot="1" x14ac:dyDescent="0.25">
      <c r="A32" s="63">
        <f>IF(P32=0,0,IF(COUNTBLANK(P32)=1,0,COUNTA($P$14:P32)))</f>
        <v>0</v>
      </c>
      <c r="B32" s="27">
        <f>IF($C$4="Neattiecināmās izmaksas",IF('2a+c+n'!$Q32="N",'2a+c+n'!B32,0))</f>
        <v>0</v>
      </c>
      <c r="C32" s="27">
        <f>IF($C$4="Neattiecināmās izmaksas",IF('2a+c+n'!$Q32="N",'2a+c+n'!C32,0))</f>
        <v>0</v>
      </c>
      <c r="D32" s="27">
        <f>IF($C$4="Neattiecināmās izmaksas",IF('2a+c+n'!$Q32="N",'2a+c+n'!D32,0))</f>
        <v>0</v>
      </c>
      <c r="E32" s="57"/>
      <c r="F32" s="79"/>
      <c r="G32" s="27">
        <f>IF($C$4="Neattiecināmās izmaksas",IF('2a+c+n'!$Q32="N",'2a+c+n'!G32,0))</f>
        <v>0</v>
      </c>
      <c r="H32" s="27">
        <f>IF($C$4="Neattiecināmās izmaksas",IF('2a+c+n'!$Q32="N",'2a+c+n'!H32,0))</f>
        <v>0</v>
      </c>
      <c r="I32" s="27"/>
      <c r="J32" s="27"/>
      <c r="K32" s="57">
        <f>IF($C$4="Neattiecināmās izmaksas",IF('2a+c+n'!$Q32="N",'2a+c+n'!K32,0))</f>
        <v>0</v>
      </c>
      <c r="L32" s="109">
        <f>IF($C$4="Neattiecināmās izmaksas",IF('2a+c+n'!$Q32="N",'2a+c+n'!L32,0))</f>
        <v>0</v>
      </c>
      <c r="M32" s="27">
        <f>IF($C$4="Neattiecināmās izmaksas",IF('2a+c+n'!$Q32="N",'2a+c+n'!M32,0))</f>
        <v>0</v>
      </c>
      <c r="N32" s="27">
        <f>IF($C$4="Neattiecināmās izmaksas",IF('2a+c+n'!$Q32="N",'2a+c+n'!N32,0))</f>
        <v>0</v>
      </c>
      <c r="O32" s="27">
        <f>IF($C$4="Neattiecināmās izmaksas",IF('2a+c+n'!$Q32="N",'2a+c+n'!O32,0))</f>
        <v>0</v>
      </c>
      <c r="P32" s="57">
        <f>IF($C$4="Neattiecināmās izmaksas",IF('2a+c+n'!$Q32="N",'2a+c+n'!P32,0))</f>
        <v>0</v>
      </c>
    </row>
    <row r="33" spans="1:16" ht="12" thickBot="1" x14ac:dyDescent="0.25">
      <c r="A33" s="63">
        <f>IF(P33=0,0,IF(COUNTBLANK(P33)=1,0,COUNTA($P$14:P33)))</f>
        <v>0</v>
      </c>
      <c r="B33" s="27">
        <f>IF($C$4="Neattiecināmās izmaksas",IF('2a+c+n'!$Q33="N",'2a+c+n'!B33,0))</f>
        <v>0</v>
      </c>
      <c r="C33" s="27">
        <f>IF($C$4="Neattiecināmās izmaksas",IF('2a+c+n'!$Q33="N",'2a+c+n'!C33,0))</f>
        <v>0</v>
      </c>
      <c r="D33" s="27">
        <f>IF($C$4="Neattiecināmās izmaksas",IF('2a+c+n'!$Q33="N",'2a+c+n'!D33,0))</f>
        <v>0</v>
      </c>
      <c r="E33" s="57"/>
      <c r="F33" s="79"/>
      <c r="G33" s="27">
        <f>IF($C$4="Neattiecināmās izmaksas",IF('2a+c+n'!$Q33="N",'2a+c+n'!G33,0))</f>
        <v>0</v>
      </c>
      <c r="H33" s="27">
        <f>IF($C$4="Neattiecināmās izmaksas",IF('2a+c+n'!$Q33="N",'2a+c+n'!H33,0))</f>
        <v>0</v>
      </c>
      <c r="I33" s="27"/>
      <c r="J33" s="27"/>
      <c r="K33" s="57">
        <f>IF($C$4="Neattiecināmās izmaksas",IF('2a+c+n'!$Q33="N",'2a+c+n'!K33,0))</f>
        <v>0</v>
      </c>
      <c r="L33" s="109">
        <f>IF($C$4="Neattiecināmās izmaksas",IF('2a+c+n'!$Q33="N",'2a+c+n'!L33,0))</f>
        <v>0</v>
      </c>
      <c r="M33" s="27">
        <f>IF($C$4="Neattiecināmās izmaksas",IF('2a+c+n'!$Q33="N",'2a+c+n'!M33,0))</f>
        <v>0</v>
      </c>
      <c r="N33" s="27">
        <f>IF($C$4="Neattiecināmās izmaksas",IF('2a+c+n'!$Q33="N",'2a+c+n'!N33,0))</f>
        <v>0</v>
      </c>
      <c r="O33" s="27">
        <f>IF($C$4="Neattiecināmās izmaksas",IF('2a+c+n'!$Q33="N",'2a+c+n'!O33,0))</f>
        <v>0</v>
      </c>
      <c r="P33" s="57">
        <f>IF($C$4="Neattiecināmās izmaksas",IF('2a+c+n'!$Q33="N",'2a+c+n'!P33,0))</f>
        <v>0</v>
      </c>
    </row>
    <row r="34" spans="1:16" ht="12" customHeight="1" thickBot="1" x14ac:dyDescent="0.25">
      <c r="A34" s="264" t="s">
        <v>63</v>
      </c>
      <c r="B34" s="265"/>
      <c r="C34" s="265"/>
      <c r="D34" s="265"/>
      <c r="E34" s="265"/>
      <c r="F34" s="265"/>
      <c r="G34" s="265"/>
      <c r="H34" s="265"/>
      <c r="I34" s="265"/>
      <c r="J34" s="265"/>
      <c r="K34" s="266"/>
      <c r="L34" s="111">
        <f>SUM(L14:L33)</f>
        <v>0</v>
      </c>
      <c r="M34" s="112">
        <f>SUM(M14:M33)</f>
        <v>0</v>
      </c>
      <c r="N34" s="112">
        <f>SUM(N14:N33)</f>
        <v>0</v>
      </c>
      <c r="O34" s="112">
        <f>SUM(O14:O33)</f>
        <v>0</v>
      </c>
      <c r="P34" s="113">
        <f>SUM(P14:P33)</f>
        <v>0</v>
      </c>
    </row>
    <row r="35" spans="1:16" x14ac:dyDescent="0.2">
      <c r="A35" s="20"/>
      <c r="B35" s="20"/>
      <c r="C35" s="20"/>
      <c r="D35" s="20"/>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14</v>
      </c>
      <c r="B37" s="20"/>
      <c r="C37" s="267">
        <f>'Kops n'!C35:H35</f>
        <v>0</v>
      </c>
      <c r="D37" s="267"/>
      <c r="E37" s="267"/>
      <c r="F37" s="267"/>
      <c r="G37" s="267"/>
      <c r="H37" s="267"/>
      <c r="I37" s="20"/>
      <c r="J37" s="20"/>
      <c r="K37" s="20"/>
      <c r="L37" s="20"/>
      <c r="M37" s="20"/>
      <c r="N37" s="20"/>
      <c r="O37" s="20"/>
      <c r="P37" s="20"/>
    </row>
    <row r="38" spans="1:16" x14ac:dyDescent="0.2">
      <c r="A38" s="20"/>
      <c r="B38" s="20"/>
      <c r="C38" s="193" t="s">
        <v>15</v>
      </c>
      <c r="D38" s="193"/>
      <c r="E38" s="193"/>
      <c r="F38" s="193"/>
      <c r="G38" s="193"/>
      <c r="H38" s="193"/>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210" t="str">
        <f>'Kops n'!A38:D38</f>
        <v>Tāme sastādīta 2023. gada __. ________</v>
      </c>
      <c r="B40" s="211"/>
      <c r="C40" s="211"/>
      <c r="D40" s="211"/>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41</v>
      </c>
      <c r="B42" s="20"/>
      <c r="C42" s="267">
        <f>'Kops n'!C40:H40</f>
        <v>0</v>
      </c>
      <c r="D42" s="267"/>
      <c r="E42" s="267"/>
      <c r="F42" s="267"/>
      <c r="G42" s="267"/>
      <c r="H42" s="267"/>
      <c r="I42" s="20"/>
      <c r="J42" s="20"/>
      <c r="K42" s="20"/>
      <c r="L42" s="20"/>
      <c r="M42" s="20"/>
      <c r="N42" s="20"/>
      <c r="O42" s="20"/>
      <c r="P42" s="20"/>
    </row>
    <row r="43" spans="1:16" x14ac:dyDescent="0.2">
      <c r="A43" s="20"/>
      <c r="B43" s="20"/>
      <c r="C43" s="193" t="s">
        <v>15</v>
      </c>
      <c r="D43" s="193"/>
      <c r="E43" s="193"/>
      <c r="F43" s="193"/>
      <c r="G43" s="193"/>
      <c r="H43" s="193"/>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04" t="s">
        <v>16</v>
      </c>
      <c r="B45" s="52"/>
      <c r="C45" s="115">
        <f>'Kops n'!C43</f>
        <v>0</v>
      </c>
      <c r="D45" s="52"/>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sheetData>
  <mergeCells count="23">
    <mergeCell ref="C2:I2"/>
    <mergeCell ref="C3:I3"/>
    <mergeCell ref="C4:I4"/>
    <mergeCell ref="D5:L5"/>
    <mergeCell ref="D6:L6"/>
    <mergeCell ref="D8:L8"/>
    <mergeCell ref="A9:F9"/>
    <mergeCell ref="J9:M9"/>
    <mergeCell ref="N9:O9"/>
    <mergeCell ref="D7:L7"/>
    <mergeCell ref="C43:H43"/>
    <mergeCell ref="L12:P12"/>
    <mergeCell ref="A34:K34"/>
    <mergeCell ref="C37:H37"/>
    <mergeCell ref="C38:H38"/>
    <mergeCell ref="A40:D40"/>
    <mergeCell ref="C42:H42"/>
    <mergeCell ref="A12:A13"/>
    <mergeCell ref="B12:B13"/>
    <mergeCell ref="C12:C13"/>
    <mergeCell ref="D12:D13"/>
    <mergeCell ref="E12:E13"/>
    <mergeCell ref="F12:K12"/>
  </mergeCells>
  <conditionalFormatting sqref="A34:K34">
    <cfRule type="containsText" dxfId="617" priority="4" operator="containsText" text="Tiešās izmaksas kopā, t. sk. darba devēja sociālais nodoklis __.__% ">
      <formula>NOT(ISERROR(SEARCH("Tiešās izmaksas kopā, t. sk. darba devēja sociālais nodoklis __.__% ",A34)))</formula>
    </cfRule>
  </conditionalFormatting>
  <conditionalFormatting sqref="N9:O9 D5:L8 C2:I2 L34:P34 C37:H37 C42:H42 C45 B14:P33">
    <cfRule type="cellIs" dxfId="616" priority="3" operator="equal">
      <formula>0</formula>
    </cfRule>
  </conditionalFormatting>
  <conditionalFormatting sqref="A14:A33">
    <cfRule type="cellIs" dxfId="615" priority="2"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Q120"/>
  <sheetViews>
    <sheetView topLeftCell="B1" zoomScale="85" zoomScaleNormal="85" workbookViewId="0">
      <selection activeCell="I14" sqref="I14:J107"/>
    </sheetView>
  </sheetViews>
  <sheetFormatPr defaultColWidth="9.140625" defaultRowHeight="11.25" x14ac:dyDescent="0.2"/>
  <cols>
    <col min="1" max="1" width="4.5703125" style="1" customWidth="1"/>
    <col min="2" max="2" width="9.42578125" style="1" bestFit="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3</v>
      </c>
      <c r="E1" s="26"/>
      <c r="F1" s="26"/>
      <c r="G1" s="26"/>
      <c r="H1" s="26"/>
      <c r="I1" s="26"/>
      <c r="J1" s="26"/>
      <c r="N1" s="30"/>
      <c r="O1" s="31"/>
      <c r="P1" s="32"/>
    </row>
    <row r="2" spans="1:17" x14ac:dyDescent="0.2">
      <c r="A2" s="33"/>
      <c r="B2" s="33"/>
      <c r="C2" s="279" t="s">
        <v>230</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P108</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31" t="s">
        <v>86</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87</v>
      </c>
      <c r="C15" s="48" t="s">
        <v>88</v>
      </c>
      <c r="D15" s="132" t="s">
        <v>142</v>
      </c>
      <c r="E15" s="133">
        <v>70</v>
      </c>
      <c r="F15" s="183"/>
      <c r="G15" s="49"/>
      <c r="H15" s="49">
        <f>F15*G15</f>
        <v>0</v>
      </c>
      <c r="I15" s="49"/>
      <c r="J15" s="49"/>
      <c r="K15" s="50">
        <f t="shared" ref="K15:K102" si="0">SUM(H15:J15)</f>
        <v>0</v>
      </c>
      <c r="L15" s="51">
        <f t="shared" ref="L15:L102" si="1">E15*F15</f>
        <v>0</v>
      </c>
      <c r="M15" s="49">
        <f t="shared" ref="M15:M102" si="2">H15*E15</f>
        <v>0</v>
      </c>
      <c r="N15" s="49">
        <f t="shared" ref="N15:N102" si="3">I15*E15</f>
        <v>0</v>
      </c>
      <c r="O15" s="49">
        <f t="shared" ref="O15:O102" si="4">J15*E15</f>
        <v>0</v>
      </c>
      <c r="P15" s="108">
        <f t="shared" ref="P15:P102" si="5">SUM(M15:O15)</f>
        <v>0</v>
      </c>
      <c r="Q15" s="77" t="s">
        <v>47</v>
      </c>
    </row>
    <row r="16" spans="1:17" x14ac:dyDescent="0.2">
      <c r="A16" s="40">
        <v>2</v>
      </c>
      <c r="B16" s="28" t="s">
        <v>87</v>
      </c>
      <c r="C16" s="48" t="s">
        <v>89</v>
      </c>
      <c r="D16" s="132" t="s">
        <v>80</v>
      </c>
      <c r="E16" s="133">
        <v>6.38</v>
      </c>
      <c r="F16" s="183"/>
      <c r="G16" s="49"/>
      <c r="H16" s="49">
        <f t="shared" ref="H16:H103" si="6">F16*G16</f>
        <v>0</v>
      </c>
      <c r="I16" s="49"/>
      <c r="J16" s="49"/>
      <c r="K16" s="50">
        <f t="shared" si="0"/>
        <v>0</v>
      </c>
      <c r="L16" s="51">
        <f t="shared" si="1"/>
        <v>0</v>
      </c>
      <c r="M16" s="49">
        <f t="shared" si="2"/>
        <v>0</v>
      </c>
      <c r="N16" s="49">
        <f t="shared" si="3"/>
        <v>0</v>
      </c>
      <c r="O16" s="49">
        <f t="shared" si="4"/>
        <v>0</v>
      </c>
      <c r="P16" s="108">
        <f t="shared" si="5"/>
        <v>0</v>
      </c>
      <c r="Q16" s="77" t="s">
        <v>47</v>
      </c>
    </row>
    <row r="17" spans="1:17" ht="33.75" x14ac:dyDescent="0.2">
      <c r="A17" s="40">
        <v>3</v>
      </c>
      <c r="B17" s="28" t="s">
        <v>87</v>
      </c>
      <c r="C17" s="48" t="s">
        <v>255</v>
      </c>
      <c r="D17" s="132" t="s">
        <v>80</v>
      </c>
      <c r="E17" s="133">
        <v>171.23699999999999</v>
      </c>
      <c r="F17" s="183"/>
      <c r="G17" s="49"/>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33.75" x14ac:dyDescent="0.2">
      <c r="A18" s="40">
        <v>4</v>
      </c>
      <c r="B18" s="28" t="s">
        <v>87</v>
      </c>
      <c r="C18" s="48" t="s">
        <v>256</v>
      </c>
      <c r="D18" s="132" t="s">
        <v>80</v>
      </c>
      <c r="E18" s="133">
        <v>171.23699999999999</v>
      </c>
      <c r="F18" s="183"/>
      <c r="G18" s="49"/>
      <c r="H18" s="49">
        <f t="shared" si="6"/>
        <v>0</v>
      </c>
      <c r="I18" s="49"/>
      <c r="J18" s="49"/>
      <c r="K18" s="50">
        <f t="shared" si="0"/>
        <v>0</v>
      </c>
      <c r="L18" s="51">
        <f t="shared" si="1"/>
        <v>0</v>
      </c>
      <c r="M18" s="49">
        <f>H18*E18</f>
        <v>0</v>
      </c>
      <c r="N18" s="49">
        <f t="shared" si="3"/>
        <v>0</v>
      </c>
      <c r="O18" s="49">
        <f t="shared" si="4"/>
        <v>0</v>
      </c>
      <c r="P18" s="108">
        <f t="shared" si="5"/>
        <v>0</v>
      </c>
      <c r="Q18" s="77" t="s">
        <v>47</v>
      </c>
    </row>
    <row r="19" spans="1:17" x14ac:dyDescent="0.2">
      <c r="A19" s="40">
        <v>5</v>
      </c>
      <c r="B19" s="93"/>
      <c r="C19" s="188" t="s">
        <v>92</v>
      </c>
      <c r="D19" s="28"/>
      <c r="E19" s="59"/>
      <c r="F19" s="51"/>
      <c r="G19" s="49"/>
      <c r="H19" s="49">
        <f t="shared" si="6"/>
        <v>0</v>
      </c>
      <c r="I19" s="49"/>
      <c r="J19" s="49"/>
      <c r="K19" s="50">
        <f t="shared" si="0"/>
        <v>0</v>
      </c>
      <c r="L19" s="51">
        <f t="shared" si="1"/>
        <v>0</v>
      </c>
      <c r="M19" s="49">
        <f t="shared" si="2"/>
        <v>0</v>
      </c>
      <c r="N19" s="49">
        <f t="shared" si="3"/>
        <v>0</v>
      </c>
      <c r="O19" s="49">
        <f t="shared" si="4"/>
        <v>0</v>
      </c>
      <c r="P19" s="108">
        <f t="shared" si="5"/>
        <v>0</v>
      </c>
      <c r="Q19" s="77"/>
    </row>
    <row r="20" spans="1:17" ht="22.5" x14ac:dyDescent="0.2">
      <c r="A20" s="40">
        <v>6</v>
      </c>
      <c r="B20" s="28" t="s">
        <v>87</v>
      </c>
      <c r="C20" s="135" t="s">
        <v>257</v>
      </c>
      <c r="D20" s="132" t="s">
        <v>96</v>
      </c>
      <c r="E20" s="172">
        <v>459.62400000000008</v>
      </c>
      <c r="F20" s="183"/>
      <c r="G20" s="49"/>
      <c r="H20" s="49">
        <f t="shared" si="6"/>
        <v>0</v>
      </c>
      <c r="I20" s="134"/>
      <c r="J20" s="134"/>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87</v>
      </c>
      <c r="C21" s="135" t="s">
        <v>258</v>
      </c>
      <c r="D21" s="132" t="s">
        <v>96</v>
      </c>
      <c r="E21" s="172">
        <v>766.04000000000019</v>
      </c>
      <c r="F21" s="183"/>
      <c r="G21" s="49"/>
      <c r="H21" s="49">
        <f t="shared" si="6"/>
        <v>0</v>
      </c>
      <c r="I21" s="134"/>
      <c r="J21" s="134"/>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87</v>
      </c>
      <c r="C22" s="135" t="s">
        <v>93</v>
      </c>
      <c r="D22" s="132" t="s">
        <v>91</v>
      </c>
      <c r="E22" s="172">
        <v>153.20800000000003</v>
      </c>
      <c r="F22" s="183"/>
      <c r="G22" s="49"/>
      <c r="H22" s="49">
        <f t="shared" si="6"/>
        <v>0</v>
      </c>
      <c r="I22" s="134"/>
      <c r="J22" s="134"/>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87</v>
      </c>
      <c r="C23" s="135" t="s">
        <v>259</v>
      </c>
      <c r="D23" s="132" t="s">
        <v>96</v>
      </c>
      <c r="E23" s="172">
        <v>2924.88</v>
      </c>
      <c r="F23" s="183"/>
      <c r="G23" s="49"/>
      <c r="H23" s="49">
        <f t="shared" si="6"/>
        <v>0</v>
      </c>
      <c r="I23" s="134"/>
      <c r="J23" s="134"/>
      <c r="K23" s="50">
        <f t="shared" si="0"/>
        <v>0</v>
      </c>
      <c r="L23" s="51">
        <f t="shared" si="1"/>
        <v>0</v>
      </c>
      <c r="M23" s="49">
        <f t="shared" si="2"/>
        <v>0</v>
      </c>
      <c r="N23" s="49">
        <f t="shared" si="3"/>
        <v>0</v>
      </c>
      <c r="O23" s="49">
        <f t="shared" si="4"/>
        <v>0</v>
      </c>
      <c r="P23" s="108">
        <f t="shared" si="5"/>
        <v>0</v>
      </c>
      <c r="Q23" s="77" t="s">
        <v>47</v>
      </c>
    </row>
    <row r="24" spans="1:17" ht="22.5" x14ac:dyDescent="0.2">
      <c r="A24" s="40">
        <v>10</v>
      </c>
      <c r="B24" s="28" t="s">
        <v>87</v>
      </c>
      <c r="C24" s="135" t="s">
        <v>260</v>
      </c>
      <c r="D24" s="132" t="s">
        <v>91</v>
      </c>
      <c r="E24" s="172">
        <v>292.488</v>
      </c>
      <c r="F24" s="183"/>
      <c r="G24" s="49"/>
      <c r="H24" s="49">
        <f t="shared" si="6"/>
        <v>0</v>
      </c>
      <c r="I24" s="134"/>
      <c r="J24" s="134"/>
      <c r="K24" s="50">
        <f t="shared" si="0"/>
        <v>0</v>
      </c>
      <c r="L24" s="51">
        <f t="shared" si="1"/>
        <v>0</v>
      </c>
      <c r="M24" s="49">
        <f t="shared" si="2"/>
        <v>0</v>
      </c>
      <c r="N24" s="49">
        <f t="shared" si="3"/>
        <v>0</v>
      </c>
      <c r="O24" s="49">
        <f t="shared" si="4"/>
        <v>0</v>
      </c>
      <c r="P24" s="108">
        <f t="shared" si="5"/>
        <v>0</v>
      </c>
      <c r="Q24" s="77" t="s">
        <v>47</v>
      </c>
    </row>
    <row r="25" spans="1:17" x14ac:dyDescent="0.2">
      <c r="A25" s="40">
        <v>11</v>
      </c>
      <c r="B25" s="28" t="s">
        <v>87</v>
      </c>
      <c r="C25" s="135" t="s">
        <v>261</v>
      </c>
      <c r="D25" s="132" t="s">
        <v>96</v>
      </c>
      <c r="E25" s="172">
        <v>877.46399999999994</v>
      </c>
      <c r="F25" s="183"/>
      <c r="G25" s="49"/>
      <c r="H25" s="49">
        <f t="shared" si="6"/>
        <v>0</v>
      </c>
      <c r="I25" s="134"/>
      <c r="J25" s="134"/>
      <c r="K25" s="50">
        <f t="shared" si="0"/>
        <v>0</v>
      </c>
      <c r="L25" s="51">
        <f t="shared" si="1"/>
        <v>0</v>
      </c>
      <c r="M25" s="49">
        <f t="shared" si="2"/>
        <v>0</v>
      </c>
      <c r="N25" s="49">
        <f t="shared" si="3"/>
        <v>0</v>
      </c>
      <c r="O25" s="49">
        <f t="shared" si="4"/>
        <v>0</v>
      </c>
      <c r="P25" s="108">
        <f t="shared" si="5"/>
        <v>0</v>
      </c>
      <c r="Q25" s="77" t="s">
        <v>47</v>
      </c>
    </row>
    <row r="26" spans="1:17" x14ac:dyDescent="0.2">
      <c r="A26" s="40">
        <v>12</v>
      </c>
      <c r="B26" s="28" t="s">
        <v>87</v>
      </c>
      <c r="C26" s="135" t="s">
        <v>262</v>
      </c>
      <c r="D26" s="132" t="s">
        <v>96</v>
      </c>
      <c r="E26" s="172">
        <v>16.249333333333333</v>
      </c>
      <c r="F26" s="183"/>
      <c r="G26" s="49"/>
      <c r="H26" s="49">
        <f t="shared" si="6"/>
        <v>0</v>
      </c>
      <c r="I26" s="134"/>
      <c r="J26" s="134"/>
      <c r="K26" s="50">
        <f t="shared" si="0"/>
        <v>0</v>
      </c>
      <c r="L26" s="51">
        <f t="shared" si="1"/>
        <v>0</v>
      </c>
      <c r="M26" s="49">
        <f t="shared" si="2"/>
        <v>0</v>
      </c>
      <c r="N26" s="49">
        <f t="shared" si="3"/>
        <v>0</v>
      </c>
      <c r="O26" s="49">
        <f t="shared" si="4"/>
        <v>0</v>
      </c>
      <c r="P26" s="108">
        <f t="shared" si="5"/>
        <v>0</v>
      </c>
      <c r="Q26" s="77" t="s">
        <v>47</v>
      </c>
    </row>
    <row r="27" spans="1:17" ht="22.5" x14ac:dyDescent="0.2">
      <c r="A27" s="40">
        <v>13</v>
      </c>
      <c r="B27" s="28" t="s">
        <v>87</v>
      </c>
      <c r="C27" s="135" t="s">
        <v>263</v>
      </c>
      <c r="D27" s="132" t="s">
        <v>91</v>
      </c>
      <c r="E27" s="172">
        <v>292.488</v>
      </c>
      <c r="F27" s="183"/>
      <c r="G27" s="49"/>
      <c r="H27" s="49">
        <f t="shared" si="6"/>
        <v>0</v>
      </c>
      <c r="I27" s="134"/>
      <c r="J27" s="134"/>
      <c r="K27" s="50">
        <f t="shared" si="0"/>
        <v>0</v>
      </c>
      <c r="L27" s="51">
        <f t="shared" si="1"/>
        <v>0</v>
      </c>
      <c r="M27" s="49">
        <f t="shared" si="2"/>
        <v>0</v>
      </c>
      <c r="N27" s="49">
        <f t="shared" si="3"/>
        <v>0</v>
      </c>
      <c r="O27" s="49">
        <f t="shared" si="4"/>
        <v>0</v>
      </c>
      <c r="P27" s="108">
        <f t="shared" si="5"/>
        <v>0</v>
      </c>
      <c r="Q27" s="77" t="s">
        <v>47</v>
      </c>
    </row>
    <row r="28" spans="1:17" ht="33.75" x14ac:dyDescent="0.2">
      <c r="A28" s="40">
        <v>14</v>
      </c>
      <c r="B28" s="28" t="s">
        <v>87</v>
      </c>
      <c r="C28" s="135" t="s">
        <v>94</v>
      </c>
      <c r="D28" s="132" t="s">
        <v>76</v>
      </c>
      <c r="E28" s="133">
        <v>85</v>
      </c>
      <c r="F28" s="183"/>
      <c r="G28" s="49"/>
      <c r="H28" s="49">
        <f t="shared" si="6"/>
        <v>0</v>
      </c>
      <c r="I28" s="134"/>
      <c r="J28" s="134"/>
      <c r="K28" s="50">
        <f t="shared" si="0"/>
        <v>0</v>
      </c>
      <c r="L28" s="51">
        <f t="shared" si="1"/>
        <v>0</v>
      </c>
      <c r="M28" s="49">
        <f t="shared" si="2"/>
        <v>0</v>
      </c>
      <c r="N28" s="49">
        <f t="shared" si="3"/>
        <v>0</v>
      </c>
      <c r="O28" s="49">
        <f t="shared" si="4"/>
        <v>0</v>
      </c>
      <c r="P28" s="108">
        <f t="shared" si="5"/>
        <v>0</v>
      </c>
      <c r="Q28" s="77" t="s">
        <v>47</v>
      </c>
    </row>
    <row r="29" spans="1:17" ht="22.5" x14ac:dyDescent="0.2">
      <c r="A29" s="40">
        <v>15</v>
      </c>
      <c r="B29" s="28" t="s">
        <v>87</v>
      </c>
      <c r="C29" s="135" t="s">
        <v>95</v>
      </c>
      <c r="D29" s="132" t="s">
        <v>78</v>
      </c>
      <c r="E29" s="172">
        <v>1754.9279999999999</v>
      </c>
      <c r="F29" s="183"/>
      <c r="G29" s="49"/>
      <c r="H29" s="49">
        <f t="shared" si="6"/>
        <v>0</v>
      </c>
      <c r="I29" s="134"/>
      <c r="J29" s="134"/>
      <c r="K29" s="50">
        <f>SUM(H29:J29)</f>
        <v>0</v>
      </c>
      <c r="L29" s="51">
        <f t="shared" ref="L29" si="7">E29*F29</f>
        <v>0</v>
      </c>
      <c r="M29" s="49">
        <f t="shared" ref="M29" si="8">H29*E29</f>
        <v>0</v>
      </c>
      <c r="N29" s="49">
        <f t="shared" ref="N29" si="9">I29*E29</f>
        <v>0</v>
      </c>
      <c r="O29" s="49">
        <f t="shared" ref="O29" si="10">J29*E29</f>
        <v>0</v>
      </c>
      <c r="P29" s="108">
        <f>SUM(M29:O29)</f>
        <v>0</v>
      </c>
      <c r="Q29" s="77" t="s">
        <v>47</v>
      </c>
    </row>
    <row r="30" spans="1:17" x14ac:dyDescent="0.2">
      <c r="A30" s="40">
        <v>16</v>
      </c>
      <c r="B30" s="93"/>
      <c r="C30" s="188" t="s">
        <v>97</v>
      </c>
      <c r="D30" s="28"/>
      <c r="E30" s="59"/>
      <c r="F30" s="51"/>
      <c r="G30" s="49"/>
      <c r="H30" s="49">
        <f t="shared" si="6"/>
        <v>0</v>
      </c>
      <c r="I30" s="49"/>
      <c r="J30" s="49"/>
      <c r="K30" s="50">
        <f t="shared" si="0"/>
        <v>0</v>
      </c>
      <c r="L30" s="51">
        <f t="shared" si="1"/>
        <v>0</v>
      </c>
      <c r="M30" s="49">
        <f t="shared" si="2"/>
        <v>0</v>
      </c>
      <c r="N30" s="49">
        <f t="shared" si="3"/>
        <v>0</v>
      </c>
      <c r="O30" s="49">
        <f t="shared" si="4"/>
        <v>0</v>
      </c>
      <c r="P30" s="108">
        <f t="shared" si="5"/>
        <v>0</v>
      </c>
      <c r="Q30" s="77"/>
    </row>
    <row r="31" spans="1:17" ht="90" x14ac:dyDescent="0.2">
      <c r="A31" s="40">
        <v>17</v>
      </c>
      <c r="B31" s="28" t="s">
        <v>87</v>
      </c>
      <c r="C31" s="135" t="s">
        <v>264</v>
      </c>
      <c r="D31" s="132" t="s">
        <v>91</v>
      </c>
      <c r="E31" s="133">
        <v>383.32</v>
      </c>
      <c r="F31" s="183"/>
      <c r="G31" s="49"/>
      <c r="H31" s="49">
        <f t="shared" si="6"/>
        <v>0</v>
      </c>
      <c r="I31" s="134"/>
      <c r="J31" s="134"/>
      <c r="K31" s="50">
        <f t="shared" si="0"/>
        <v>0</v>
      </c>
      <c r="L31" s="51">
        <f t="shared" si="1"/>
        <v>0</v>
      </c>
      <c r="M31" s="49">
        <f t="shared" si="2"/>
        <v>0</v>
      </c>
      <c r="N31" s="49">
        <f t="shared" si="3"/>
        <v>0</v>
      </c>
      <c r="O31" s="49">
        <f t="shared" si="4"/>
        <v>0</v>
      </c>
      <c r="P31" s="108">
        <f t="shared" si="5"/>
        <v>0</v>
      </c>
      <c r="Q31" s="77" t="s">
        <v>47</v>
      </c>
    </row>
    <row r="32" spans="1:17" x14ac:dyDescent="0.2">
      <c r="A32" s="40">
        <v>18</v>
      </c>
      <c r="B32" s="28" t="s">
        <v>87</v>
      </c>
      <c r="C32" s="135" t="s">
        <v>98</v>
      </c>
      <c r="D32" s="132" t="s">
        <v>91</v>
      </c>
      <c r="E32" s="133">
        <v>1277.7160000000001</v>
      </c>
      <c r="F32" s="183"/>
      <c r="G32" s="49"/>
      <c r="H32" s="49">
        <f t="shared" si="6"/>
        <v>0</v>
      </c>
      <c r="I32" s="134"/>
      <c r="J32" s="134"/>
      <c r="K32" s="50">
        <f t="shared" si="0"/>
        <v>0</v>
      </c>
      <c r="L32" s="51">
        <f t="shared" si="1"/>
        <v>0</v>
      </c>
      <c r="M32" s="49">
        <f t="shared" si="2"/>
        <v>0</v>
      </c>
      <c r="N32" s="49">
        <f t="shared" si="3"/>
        <v>0</v>
      </c>
      <c r="O32" s="49">
        <f t="shared" si="4"/>
        <v>0</v>
      </c>
      <c r="P32" s="108">
        <f t="shared" si="5"/>
        <v>0</v>
      </c>
      <c r="Q32" s="77" t="s">
        <v>47</v>
      </c>
    </row>
    <row r="33" spans="1:17" ht="33.75" x14ac:dyDescent="0.2">
      <c r="A33" s="40">
        <v>19</v>
      </c>
      <c r="B33" s="28" t="s">
        <v>87</v>
      </c>
      <c r="C33" s="135" t="s">
        <v>265</v>
      </c>
      <c r="D33" s="132" t="s">
        <v>77</v>
      </c>
      <c r="E33" s="133">
        <v>1</v>
      </c>
      <c r="F33" s="183"/>
      <c r="G33" s="49"/>
      <c r="H33" s="49">
        <f t="shared" si="6"/>
        <v>0</v>
      </c>
      <c r="I33" s="134"/>
      <c r="J33" s="134"/>
      <c r="K33" s="50">
        <f t="shared" si="0"/>
        <v>0</v>
      </c>
      <c r="L33" s="51">
        <f t="shared" si="1"/>
        <v>0</v>
      </c>
      <c r="M33" s="49">
        <f t="shared" si="2"/>
        <v>0</v>
      </c>
      <c r="N33" s="49">
        <f t="shared" si="3"/>
        <v>0</v>
      </c>
      <c r="O33" s="49">
        <f t="shared" si="4"/>
        <v>0</v>
      </c>
      <c r="P33" s="108">
        <f t="shared" si="5"/>
        <v>0</v>
      </c>
      <c r="Q33" s="77" t="s">
        <v>47</v>
      </c>
    </row>
    <row r="34" spans="1:17" ht="22.5" x14ac:dyDescent="0.2">
      <c r="A34" s="40">
        <v>20</v>
      </c>
      <c r="B34" s="93"/>
      <c r="C34" s="188" t="s">
        <v>99</v>
      </c>
      <c r="D34" s="28"/>
      <c r="E34" s="59"/>
      <c r="F34" s="51"/>
      <c r="G34" s="49"/>
      <c r="H34" s="49">
        <f t="shared" si="6"/>
        <v>0</v>
      </c>
      <c r="I34" s="49"/>
      <c r="J34" s="49"/>
      <c r="K34" s="50">
        <f t="shared" si="0"/>
        <v>0</v>
      </c>
      <c r="L34" s="51">
        <f t="shared" si="1"/>
        <v>0</v>
      </c>
      <c r="M34" s="49">
        <f t="shared" si="2"/>
        <v>0</v>
      </c>
      <c r="N34" s="49">
        <f t="shared" si="3"/>
        <v>0</v>
      </c>
      <c r="O34" s="49">
        <f t="shared" si="4"/>
        <v>0</v>
      </c>
      <c r="P34" s="108">
        <f t="shared" si="5"/>
        <v>0</v>
      </c>
      <c r="Q34" s="77"/>
    </row>
    <row r="35" spans="1:17" ht="33.75" x14ac:dyDescent="0.2">
      <c r="A35" s="40">
        <v>21</v>
      </c>
      <c r="B35" s="28" t="s">
        <v>87</v>
      </c>
      <c r="C35" s="135" t="s">
        <v>266</v>
      </c>
      <c r="D35" s="132" t="s">
        <v>96</v>
      </c>
      <c r="E35" s="172">
        <v>7027.438000000001</v>
      </c>
      <c r="F35" s="183"/>
      <c r="G35" s="49"/>
      <c r="H35" s="49">
        <f t="shared" si="6"/>
        <v>0</v>
      </c>
      <c r="I35" s="134"/>
      <c r="J35" s="134"/>
      <c r="K35" s="50">
        <f t="shared" si="0"/>
        <v>0</v>
      </c>
      <c r="L35" s="51">
        <f t="shared" si="1"/>
        <v>0</v>
      </c>
      <c r="M35" s="49">
        <f t="shared" si="2"/>
        <v>0</v>
      </c>
      <c r="N35" s="49">
        <f t="shared" si="3"/>
        <v>0</v>
      </c>
      <c r="O35" s="49">
        <f t="shared" si="4"/>
        <v>0</v>
      </c>
      <c r="P35" s="108">
        <f t="shared" si="5"/>
        <v>0</v>
      </c>
      <c r="Q35" s="77" t="s">
        <v>47</v>
      </c>
    </row>
    <row r="36" spans="1:17" ht="22.5" x14ac:dyDescent="0.2">
      <c r="A36" s="40">
        <v>22</v>
      </c>
      <c r="B36" s="28" t="s">
        <v>87</v>
      </c>
      <c r="C36" s="135" t="s">
        <v>100</v>
      </c>
      <c r="D36" s="132" t="s">
        <v>91</v>
      </c>
      <c r="E36" s="172">
        <v>1277.7160000000001</v>
      </c>
      <c r="F36" s="183"/>
      <c r="G36" s="49"/>
      <c r="H36" s="49">
        <f t="shared" si="6"/>
        <v>0</v>
      </c>
      <c r="I36" s="134"/>
      <c r="J36" s="134"/>
      <c r="K36" s="50">
        <f t="shared" si="0"/>
        <v>0</v>
      </c>
      <c r="L36" s="51">
        <f t="shared" si="1"/>
        <v>0</v>
      </c>
      <c r="M36" s="49">
        <f t="shared" si="2"/>
        <v>0</v>
      </c>
      <c r="N36" s="49">
        <f t="shared" si="3"/>
        <v>0</v>
      </c>
      <c r="O36" s="49">
        <f t="shared" si="4"/>
        <v>0</v>
      </c>
      <c r="P36" s="108">
        <f t="shared" si="5"/>
        <v>0</v>
      </c>
      <c r="Q36" s="77" t="s">
        <v>47</v>
      </c>
    </row>
    <row r="37" spans="1:17" ht="22.5" x14ac:dyDescent="0.2">
      <c r="A37" s="40">
        <v>23</v>
      </c>
      <c r="B37" s="28" t="s">
        <v>87</v>
      </c>
      <c r="C37" s="135" t="s">
        <v>267</v>
      </c>
      <c r="D37" s="132" t="s">
        <v>96</v>
      </c>
      <c r="E37" s="172">
        <v>5672.37</v>
      </c>
      <c r="F37" s="183"/>
      <c r="G37" s="49"/>
      <c r="H37" s="49">
        <f t="shared" si="6"/>
        <v>0</v>
      </c>
      <c r="I37" s="134"/>
      <c r="J37" s="134"/>
      <c r="K37" s="50">
        <f t="shared" si="0"/>
        <v>0</v>
      </c>
      <c r="L37" s="51">
        <f t="shared" si="1"/>
        <v>0</v>
      </c>
      <c r="M37" s="49">
        <f t="shared" si="2"/>
        <v>0</v>
      </c>
      <c r="N37" s="49">
        <f t="shared" si="3"/>
        <v>0</v>
      </c>
      <c r="O37" s="49">
        <f t="shared" si="4"/>
        <v>0</v>
      </c>
      <c r="P37" s="108">
        <f t="shared" si="5"/>
        <v>0</v>
      </c>
      <c r="Q37" s="77" t="s">
        <v>47</v>
      </c>
    </row>
    <row r="38" spans="1:17" ht="22.5" x14ac:dyDescent="0.2">
      <c r="A38" s="40">
        <v>24</v>
      </c>
      <c r="B38" s="28" t="s">
        <v>87</v>
      </c>
      <c r="C38" s="135" t="s">
        <v>268</v>
      </c>
      <c r="D38" s="132" t="s">
        <v>91</v>
      </c>
      <c r="E38" s="172">
        <v>1134.4739999999999</v>
      </c>
      <c r="F38" s="183"/>
      <c r="G38" s="49"/>
      <c r="H38" s="49">
        <f t="shared" si="6"/>
        <v>0</v>
      </c>
      <c r="I38" s="134"/>
      <c r="J38" s="134"/>
      <c r="K38" s="50">
        <f t="shared" si="0"/>
        <v>0</v>
      </c>
      <c r="L38" s="51">
        <f t="shared" si="1"/>
        <v>0</v>
      </c>
      <c r="M38" s="49">
        <f t="shared" si="2"/>
        <v>0</v>
      </c>
      <c r="N38" s="49">
        <f t="shared" si="3"/>
        <v>0</v>
      </c>
      <c r="O38" s="49">
        <f t="shared" si="4"/>
        <v>0</v>
      </c>
      <c r="P38" s="108">
        <f t="shared" si="5"/>
        <v>0</v>
      </c>
      <c r="Q38" s="77" t="s">
        <v>47</v>
      </c>
    </row>
    <row r="39" spans="1:17" ht="33.75" x14ac:dyDescent="0.2">
      <c r="A39" s="40">
        <v>25</v>
      </c>
      <c r="B39" s="28" t="s">
        <v>87</v>
      </c>
      <c r="C39" s="135" t="s">
        <v>269</v>
      </c>
      <c r="D39" s="132" t="s">
        <v>96</v>
      </c>
      <c r="E39" s="172">
        <v>2864.8400000000038</v>
      </c>
      <c r="F39" s="183"/>
      <c r="G39" s="49"/>
      <c r="H39" s="49">
        <f t="shared" si="6"/>
        <v>0</v>
      </c>
      <c r="I39" s="134"/>
      <c r="J39" s="134"/>
      <c r="K39" s="50">
        <f t="shared" si="0"/>
        <v>0</v>
      </c>
      <c r="L39" s="51">
        <f t="shared" si="1"/>
        <v>0</v>
      </c>
      <c r="M39" s="49">
        <f t="shared" si="2"/>
        <v>0</v>
      </c>
      <c r="N39" s="49">
        <f t="shared" si="3"/>
        <v>0</v>
      </c>
      <c r="O39" s="49">
        <f t="shared" si="4"/>
        <v>0</v>
      </c>
      <c r="P39" s="108">
        <f t="shared" si="5"/>
        <v>0</v>
      </c>
      <c r="Q39" s="77" t="s">
        <v>47</v>
      </c>
    </row>
    <row r="40" spans="1:17" ht="22.5" x14ac:dyDescent="0.2">
      <c r="A40" s="40">
        <v>26</v>
      </c>
      <c r="B40" s="28" t="s">
        <v>87</v>
      </c>
      <c r="C40" s="135" t="s">
        <v>270</v>
      </c>
      <c r="D40" s="132" t="s">
        <v>91</v>
      </c>
      <c r="E40" s="172">
        <v>286.48400000000038</v>
      </c>
      <c r="F40" s="183"/>
      <c r="G40" s="49"/>
      <c r="H40" s="49">
        <f t="shared" si="6"/>
        <v>0</v>
      </c>
      <c r="I40" s="134"/>
      <c r="J40" s="134"/>
      <c r="K40" s="50">
        <f t="shared" si="0"/>
        <v>0</v>
      </c>
      <c r="L40" s="51">
        <f t="shared" si="1"/>
        <v>0</v>
      </c>
      <c r="M40" s="49">
        <f t="shared" si="2"/>
        <v>0</v>
      </c>
      <c r="N40" s="49">
        <f t="shared" si="3"/>
        <v>0</v>
      </c>
      <c r="O40" s="49">
        <f t="shared" si="4"/>
        <v>0</v>
      </c>
      <c r="P40" s="108">
        <f t="shared" si="5"/>
        <v>0</v>
      </c>
      <c r="Q40" s="77" t="s">
        <v>47</v>
      </c>
    </row>
    <row r="41" spans="1:17" ht="22.5" x14ac:dyDescent="0.2">
      <c r="A41" s="40">
        <v>27</v>
      </c>
      <c r="B41" s="28" t="s">
        <v>87</v>
      </c>
      <c r="C41" s="135" t="s">
        <v>271</v>
      </c>
      <c r="D41" s="132" t="s">
        <v>96</v>
      </c>
      <c r="E41" s="172">
        <v>511.08640000000008</v>
      </c>
      <c r="F41" s="183"/>
      <c r="G41" s="49"/>
      <c r="H41" s="49">
        <f t="shared" si="6"/>
        <v>0</v>
      </c>
      <c r="I41" s="134"/>
      <c r="J41" s="134"/>
      <c r="K41" s="50">
        <f t="shared" si="0"/>
        <v>0</v>
      </c>
      <c r="L41" s="51">
        <f t="shared" si="1"/>
        <v>0</v>
      </c>
      <c r="M41" s="49">
        <f t="shared" si="2"/>
        <v>0</v>
      </c>
      <c r="N41" s="49">
        <f t="shared" si="3"/>
        <v>0</v>
      </c>
      <c r="O41" s="49">
        <f t="shared" si="4"/>
        <v>0</v>
      </c>
      <c r="P41" s="108">
        <f t="shared" si="5"/>
        <v>0</v>
      </c>
      <c r="Q41" s="77" t="s">
        <v>47</v>
      </c>
    </row>
    <row r="42" spans="1:17" ht="33.75" x14ac:dyDescent="0.2">
      <c r="A42" s="40">
        <v>28</v>
      </c>
      <c r="B42" s="28" t="s">
        <v>87</v>
      </c>
      <c r="C42" s="135" t="s">
        <v>272</v>
      </c>
      <c r="D42" s="132" t="s">
        <v>96</v>
      </c>
      <c r="E42" s="172">
        <v>3833.1480000000001</v>
      </c>
      <c r="F42" s="183"/>
      <c r="G42" s="49"/>
      <c r="H42" s="49">
        <f t="shared" si="6"/>
        <v>0</v>
      </c>
      <c r="I42" s="134"/>
      <c r="J42" s="134"/>
      <c r="K42" s="50">
        <f t="shared" si="0"/>
        <v>0</v>
      </c>
      <c r="L42" s="51">
        <f t="shared" si="1"/>
        <v>0</v>
      </c>
      <c r="M42" s="49">
        <f t="shared" si="2"/>
        <v>0</v>
      </c>
      <c r="N42" s="49">
        <f t="shared" si="3"/>
        <v>0</v>
      </c>
      <c r="O42" s="49">
        <f t="shared" si="4"/>
        <v>0</v>
      </c>
      <c r="P42" s="108">
        <f t="shared" si="5"/>
        <v>0</v>
      </c>
      <c r="Q42" s="77" t="s">
        <v>47</v>
      </c>
    </row>
    <row r="43" spans="1:17" x14ac:dyDescent="0.2">
      <c r="A43" s="40">
        <v>29</v>
      </c>
      <c r="B43" s="28" t="s">
        <v>87</v>
      </c>
      <c r="C43" s="135" t="s">
        <v>101</v>
      </c>
      <c r="D43" s="132" t="s">
        <v>78</v>
      </c>
      <c r="E43" s="172">
        <v>7666.2960000000003</v>
      </c>
      <c r="F43" s="183"/>
      <c r="G43" s="49"/>
      <c r="H43" s="49">
        <f t="shared" si="6"/>
        <v>0</v>
      </c>
      <c r="I43" s="134"/>
      <c r="J43" s="134"/>
      <c r="K43" s="50">
        <f t="shared" si="0"/>
        <v>0</v>
      </c>
      <c r="L43" s="51">
        <f t="shared" si="1"/>
        <v>0</v>
      </c>
      <c r="M43" s="49">
        <f t="shared" si="2"/>
        <v>0</v>
      </c>
      <c r="N43" s="49">
        <f t="shared" si="3"/>
        <v>0</v>
      </c>
      <c r="O43" s="49">
        <f t="shared" si="4"/>
        <v>0</v>
      </c>
      <c r="P43" s="108">
        <f t="shared" si="5"/>
        <v>0</v>
      </c>
      <c r="Q43" s="77" t="s">
        <v>47</v>
      </c>
    </row>
    <row r="44" spans="1:17" ht="22.5" x14ac:dyDescent="0.2">
      <c r="A44" s="40">
        <v>30</v>
      </c>
      <c r="B44" s="93"/>
      <c r="C44" s="188" t="s">
        <v>283</v>
      </c>
      <c r="D44" s="28"/>
      <c r="E44" s="59"/>
      <c r="F44" s="51"/>
      <c r="G44" s="49"/>
      <c r="H44" s="49">
        <f t="shared" si="6"/>
        <v>0</v>
      </c>
      <c r="I44" s="49"/>
      <c r="J44" s="49"/>
      <c r="K44" s="50">
        <f t="shared" si="0"/>
        <v>0</v>
      </c>
      <c r="L44" s="51">
        <f t="shared" si="1"/>
        <v>0</v>
      </c>
      <c r="M44" s="49">
        <f t="shared" si="2"/>
        <v>0</v>
      </c>
      <c r="N44" s="49">
        <f t="shared" si="3"/>
        <v>0</v>
      </c>
      <c r="O44" s="49">
        <f t="shared" si="4"/>
        <v>0</v>
      </c>
      <c r="P44" s="108">
        <f t="shared" si="5"/>
        <v>0</v>
      </c>
      <c r="Q44" s="77"/>
    </row>
    <row r="45" spans="1:17" ht="33.75" x14ac:dyDescent="0.2">
      <c r="A45" s="40">
        <v>31</v>
      </c>
      <c r="B45" s="28" t="s">
        <v>87</v>
      </c>
      <c r="C45" s="135" t="s">
        <v>266</v>
      </c>
      <c r="D45" s="140" t="s">
        <v>96</v>
      </c>
      <c r="E45" s="147">
        <v>2541.0000000000005</v>
      </c>
      <c r="F45" s="184"/>
      <c r="G45" s="49"/>
      <c r="H45" s="49">
        <f t="shared" si="6"/>
        <v>0</v>
      </c>
      <c r="I45" s="134"/>
      <c r="J45" s="134"/>
      <c r="K45" s="50">
        <f t="shared" si="0"/>
        <v>0</v>
      </c>
      <c r="L45" s="51">
        <f t="shared" si="1"/>
        <v>0</v>
      </c>
      <c r="M45" s="49">
        <f t="shared" si="2"/>
        <v>0</v>
      </c>
      <c r="N45" s="49">
        <f t="shared" si="3"/>
        <v>0</v>
      </c>
      <c r="O45" s="49">
        <f t="shared" si="4"/>
        <v>0</v>
      </c>
      <c r="P45" s="108">
        <f t="shared" si="5"/>
        <v>0</v>
      </c>
      <c r="Q45" s="77" t="s">
        <v>47</v>
      </c>
    </row>
    <row r="46" spans="1:17" ht="22.5" x14ac:dyDescent="0.2">
      <c r="A46" s="40">
        <v>32</v>
      </c>
      <c r="B46" s="28" t="s">
        <v>87</v>
      </c>
      <c r="C46" s="161" t="s">
        <v>273</v>
      </c>
      <c r="D46" s="140" t="s">
        <v>274</v>
      </c>
      <c r="E46" s="147">
        <v>462.00000000000006</v>
      </c>
      <c r="F46" s="184"/>
      <c r="G46" s="49"/>
      <c r="H46" s="49">
        <f t="shared" si="6"/>
        <v>0</v>
      </c>
      <c r="I46" s="134"/>
      <c r="J46" s="134"/>
      <c r="K46" s="50">
        <f t="shared" si="0"/>
        <v>0</v>
      </c>
      <c r="L46" s="51">
        <f t="shared" si="1"/>
        <v>0</v>
      </c>
      <c r="M46" s="49">
        <f t="shared" si="2"/>
        <v>0</v>
      </c>
      <c r="N46" s="49">
        <f t="shared" si="3"/>
        <v>0</v>
      </c>
      <c r="O46" s="49">
        <f t="shared" si="4"/>
        <v>0</v>
      </c>
      <c r="P46" s="108">
        <f t="shared" si="5"/>
        <v>0</v>
      </c>
      <c r="Q46" s="77" t="s">
        <v>47</v>
      </c>
    </row>
    <row r="47" spans="1:17" ht="22.5" x14ac:dyDescent="0.2">
      <c r="A47" s="40">
        <v>33</v>
      </c>
      <c r="B47" s="28" t="s">
        <v>87</v>
      </c>
      <c r="C47" s="135" t="s">
        <v>267</v>
      </c>
      <c r="D47" s="140" t="s">
        <v>96</v>
      </c>
      <c r="E47" s="147">
        <v>1848</v>
      </c>
      <c r="F47" s="184"/>
      <c r="G47" s="49"/>
      <c r="H47" s="49">
        <f t="shared" si="6"/>
        <v>0</v>
      </c>
      <c r="I47" s="134"/>
      <c r="J47" s="134"/>
      <c r="K47" s="50">
        <f t="shared" si="0"/>
        <v>0</v>
      </c>
      <c r="L47" s="51">
        <f t="shared" si="1"/>
        <v>0</v>
      </c>
      <c r="M47" s="49">
        <f t="shared" si="2"/>
        <v>0</v>
      </c>
      <c r="N47" s="49">
        <f t="shared" si="3"/>
        <v>0</v>
      </c>
      <c r="O47" s="49">
        <f t="shared" si="4"/>
        <v>0</v>
      </c>
      <c r="P47" s="108">
        <f t="shared" si="5"/>
        <v>0</v>
      </c>
      <c r="Q47" s="77" t="s">
        <v>47</v>
      </c>
    </row>
    <row r="48" spans="1:17" ht="22.5" x14ac:dyDescent="0.2">
      <c r="A48" s="40">
        <v>34</v>
      </c>
      <c r="B48" s="28" t="s">
        <v>87</v>
      </c>
      <c r="C48" s="135" t="s">
        <v>268</v>
      </c>
      <c r="D48" s="140" t="s">
        <v>274</v>
      </c>
      <c r="E48" s="147">
        <v>369.6</v>
      </c>
      <c r="F48" s="184"/>
      <c r="G48" s="49"/>
      <c r="H48" s="49">
        <f t="shared" si="6"/>
        <v>0</v>
      </c>
      <c r="I48" s="134"/>
      <c r="J48" s="134"/>
      <c r="K48" s="50">
        <f t="shared" si="0"/>
        <v>0</v>
      </c>
      <c r="L48" s="51">
        <f t="shared" si="1"/>
        <v>0</v>
      </c>
      <c r="M48" s="49">
        <f t="shared" si="2"/>
        <v>0</v>
      </c>
      <c r="N48" s="49">
        <f t="shared" si="3"/>
        <v>0</v>
      </c>
      <c r="O48" s="49">
        <f t="shared" si="4"/>
        <v>0</v>
      </c>
      <c r="P48" s="108">
        <f t="shared" si="5"/>
        <v>0</v>
      </c>
      <c r="Q48" s="77" t="s">
        <v>47</v>
      </c>
    </row>
    <row r="49" spans="1:17" ht="33.75" x14ac:dyDescent="0.2">
      <c r="A49" s="40">
        <v>35</v>
      </c>
      <c r="B49" s="28" t="s">
        <v>87</v>
      </c>
      <c r="C49" s="161" t="s">
        <v>275</v>
      </c>
      <c r="D49" s="140" t="s">
        <v>96</v>
      </c>
      <c r="E49" s="147">
        <v>792</v>
      </c>
      <c r="F49" s="184"/>
      <c r="G49" s="49"/>
      <c r="H49" s="49">
        <f t="shared" si="6"/>
        <v>0</v>
      </c>
      <c r="I49" s="134"/>
      <c r="J49" s="134"/>
      <c r="K49" s="50">
        <f t="shared" si="0"/>
        <v>0</v>
      </c>
      <c r="L49" s="51">
        <f t="shared" si="1"/>
        <v>0</v>
      </c>
      <c r="M49" s="49">
        <f t="shared" si="2"/>
        <v>0</v>
      </c>
      <c r="N49" s="49">
        <f t="shared" si="3"/>
        <v>0</v>
      </c>
      <c r="O49" s="49">
        <f t="shared" si="4"/>
        <v>0</v>
      </c>
      <c r="P49" s="108">
        <f t="shared" si="5"/>
        <v>0</v>
      </c>
      <c r="Q49" s="77" t="s">
        <v>47</v>
      </c>
    </row>
    <row r="50" spans="1:17" ht="33.75" x14ac:dyDescent="0.2">
      <c r="A50" s="40">
        <v>36</v>
      </c>
      <c r="B50" s="28" t="s">
        <v>87</v>
      </c>
      <c r="C50" s="161" t="s">
        <v>276</v>
      </c>
      <c r="D50" s="140" t="s">
        <v>274</v>
      </c>
      <c r="E50" s="147">
        <v>158.4</v>
      </c>
      <c r="F50" s="184"/>
      <c r="G50" s="49"/>
      <c r="H50" s="49">
        <f t="shared" si="6"/>
        <v>0</v>
      </c>
      <c r="I50" s="134"/>
      <c r="J50" s="134"/>
      <c r="K50" s="50">
        <f t="shared" si="0"/>
        <v>0</v>
      </c>
      <c r="L50" s="51">
        <f t="shared" si="1"/>
        <v>0</v>
      </c>
      <c r="M50" s="49">
        <f t="shared" si="2"/>
        <v>0</v>
      </c>
      <c r="N50" s="49">
        <f t="shared" si="3"/>
        <v>0</v>
      </c>
      <c r="O50" s="49">
        <f t="shared" si="4"/>
        <v>0</v>
      </c>
      <c r="P50" s="108">
        <f t="shared" si="5"/>
        <v>0</v>
      </c>
      <c r="Q50" s="77" t="s">
        <v>47</v>
      </c>
    </row>
    <row r="51" spans="1:17" ht="22.5" x14ac:dyDescent="0.2">
      <c r="A51" s="40">
        <v>37</v>
      </c>
      <c r="B51" s="28" t="s">
        <v>87</v>
      </c>
      <c r="C51" s="161" t="s">
        <v>271</v>
      </c>
      <c r="D51" s="140" t="s">
        <v>96</v>
      </c>
      <c r="E51" s="147">
        <v>184.80000000000004</v>
      </c>
      <c r="F51" s="184"/>
      <c r="G51" s="49"/>
      <c r="H51" s="49">
        <f t="shared" si="6"/>
        <v>0</v>
      </c>
      <c r="I51" s="134"/>
      <c r="J51" s="134"/>
      <c r="K51" s="50">
        <f t="shared" si="0"/>
        <v>0</v>
      </c>
      <c r="L51" s="51">
        <f t="shared" si="1"/>
        <v>0</v>
      </c>
      <c r="M51" s="49">
        <f t="shared" si="2"/>
        <v>0</v>
      </c>
      <c r="N51" s="49">
        <f t="shared" si="3"/>
        <v>0</v>
      </c>
      <c r="O51" s="49">
        <f t="shared" si="4"/>
        <v>0</v>
      </c>
      <c r="P51" s="108">
        <f t="shared" si="5"/>
        <v>0</v>
      </c>
      <c r="Q51" s="77" t="s">
        <v>47</v>
      </c>
    </row>
    <row r="52" spans="1:17" ht="22.5" x14ac:dyDescent="0.2">
      <c r="A52" s="40">
        <v>38</v>
      </c>
      <c r="B52" s="28" t="s">
        <v>87</v>
      </c>
      <c r="C52" s="161" t="s">
        <v>277</v>
      </c>
      <c r="D52" s="140" t="s">
        <v>96</v>
      </c>
      <c r="E52" s="147">
        <v>1386.0000000000002</v>
      </c>
      <c r="F52" s="184"/>
      <c r="G52" s="49"/>
      <c r="H52" s="49">
        <f t="shared" si="6"/>
        <v>0</v>
      </c>
      <c r="I52" s="134"/>
      <c r="J52" s="134"/>
      <c r="K52" s="50">
        <f t="shared" si="0"/>
        <v>0</v>
      </c>
      <c r="L52" s="51">
        <f t="shared" si="1"/>
        <v>0</v>
      </c>
      <c r="M52" s="49">
        <f t="shared" si="2"/>
        <v>0</v>
      </c>
      <c r="N52" s="49">
        <f t="shared" si="3"/>
        <v>0</v>
      </c>
      <c r="O52" s="49">
        <f t="shared" si="4"/>
        <v>0</v>
      </c>
      <c r="P52" s="108">
        <f t="shared" si="5"/>
        <v>0</v>
      </c>
      <c r="Q52" s="77" t="s">
        <v>47</v>
      </c>
    </row>
    <row r="53" spans="1:17" x14ac:dyDescent="0.2">
      <c r="A53" s="40">
        <v>39</v>
      </c>
      <c r="B53" s="28" t="s">
        <v>87</v>
      </c>
      <c r="C53" s="161" t="s">
        <v>101</v>
      </c>
      <c r="D53" s="140" t="s">
        <v>78</v>
      </c>
      <c r="E53" s="147">
        <v>2772.0000000000005</v>
      </c>
      <c r="F53" s="184"/>
      <c r="G53" s="49"/>
      <c r="H53" s="49">
        <f t="shared" si="6"/>
        <v>0</v>
      </c>
      <c r="I53" s="134"/>
      <c r="J53" s="134"/>
      <c r="K53" s="50">
        <f t="shared" si="0"/>
        <v>0</v>
      </c>
      <c r="L53" s="51">
        <f t="shared" si="1"/>
        <v>0</v>
      </c>
      <c r="M53" s="49">
        <f t="shared" si="2"/>
        <v>0</v>
      </c>
      <c r="N53" s="49">
        <f t="shared" si="3"/>
        <v>0</v>
      </c>
      <c r="O53" s="49">
        <f t="shared" si="4"/>
        <v>0</v>
      </c>
      <c r="P53" s="108">
        <f t="shared" si="5"/>
        <v>0</v>
      </c>
      <c r="Q53" s="77" t="s">
        <v>47</v>
      </c>
    </row>
    <row r="54" spans="1:17" ht="45" x14ac:dyDescent="0.2">
      <c r="A54" s="40">
        <v>40</v>
      </c>
      <c r="B54" s="28" t="s">
        <v>87</v>
      </c>
      <c r="C54" s="48" t="s">
        <v>278</v>
      </c>
      <c r="D54" s="140" t="s">
        <v>90</v>
      </c>
      <c r="E54" s="147">
        <v>4.9350000000000005</v>
      </c>
      <c r="F54" s="184"/>
      <c r="G54" s="49"/>
      <c r="H54" s="49">
        <f t="shared" si="6"/>
        <v>0</v>
      </c>
      <c r="I54" s="134"/>
      <c r="J54" s="134"/>
      <c r="K54" s="50">
        <f t="shared" si="0"/>
        <v>0</v>
      </c>
      <c r="L54" s="51">
        <f t="shared" si="1"/>
        <v>0</v>
      </c>
      <c r="M54" s="49">
        <f t="shared" si="2"/>
        <v>0</v>
      </c>
      <c r="N54" s="49">
        <f t="shared" si="3"/>
        <v>0</v>
      </c>
      <c r="O54" s="49">
        <f t="shared" si="4"/>
        <v>0</v>
      </c>
      <c r="P54" s="108">
        <f t="shared" si="5"/>
        <v>0</v>
      </c>
      <c r="Q54" s="77" t="s">
        <v>47</v>
      </c>
    </row>
    <row r="55" spans="1:17" ht="45" x14ac:dyDescent="0.2">
      <c r="A55" s="40">
        <v>41</v>
      </c>
      <c r="B55" s="28" t="s">
        <v>87</v>
      </c>
      <c r="C55" s="48" t="s">
        <v>279</v>
      </c>
      <c r="D55" s="140" t="s">
        <v>90</v>
      </c>
      <c r="E55" s="147">
        <v>68.31</v>
      </c>
      <c r="F55" s="184"/>
      <c r="G55" s="49"/>
      <c r="H55" s="49">
        <f t="shared" si="6"/>
        <v>0</v>
      </c>
      <c r="I55" s="134"/>
      <c r="J55" s="134"/>
      <c r="K55" s="50">
        <f t="shared" si="0"/>
        <v>0</v>
      </c>
      <c r="L55" s="51">
        <f t="shared" si="1"/>
        <v>0</v>
      </c>
      <c r="M55" s="49">
        <f t="shared" si="2"/>
        <v>0</v>
      </c>
      <c r="N55" s="49">
        <f t="shared" si="3"/>
        <v>0</v>
      </c>
      <c r="O55" s="49">
        <f t="shared" si="4"/>
        <v>0</v>
      </c>
      <c r="P55" s="108">
        <f t="shared" si="5"/>
        <v>0</v>
      </c>
      <c r="Q55" s="77" t="s">
        <v>47</v>
      </c>
    </row>
    <row r="56" spans="1:17" ht="22.5" x14ac:dyDescent="0.2">
      <c r="A56" s="40">
        <v>42</v>
      </c>
      <c r="B56" s="28" t="s">
        <v>87</v>
      </c>
      <c r="C56" s="48" t="s">
        <v>280</v>
      </c>
      <c r="D56" s="140" t="s">
        <v>274</v>
      </c>
      <c r="E56" s="147">
        <v>434.70000000000005</v>
      </c>
      <c r="F56" s="184"/>
      <c r="G56" s="49"/>
      <c r="H56" s="49">
        <f t="shared" si="6"/>
        <v>0</v>
      </c>
      <c r="I56" s="134"/>
      <c r="J56" s="134"/>
      <c r="K56" s="50">
        <f t="shared" si="0"/>
        <v>0</v>
      </c>
      <c r="L56" s="51">
        <f t="shared" si="1"/>
        <v>0</v>
      </c>
      <c r="M56" s="49">
        <f t="shared" si="2"/>
        <v>0</v>
      </c>
      <c r="N56" s="49">
        <f t="shared" si="3"/>
        <v>0</v>
      </c>
      <c r="O56" s="49">
        <f t="shared" si="4"/>
        <v>0</v>
      </c>
      <c r="P56" s="108">
        <f t="shared" si="5"/>
        <v>0</v>
      </c>
      <c r="Q56" s="77" t="s">
        <v>47</v>
      </c>
    </row>
    <row r="57" spans="1:17" ht="22.5" x14ac:dyDescent="0.2">
      <c r="A57" s="40">
        <v>43</v>
      </c>
      <c r="B57" s="28" t="s">
        <v>87</v>
      </c>
      <c r="C57" s="48" t="s">
        <v>281</v>
      </c>
      <c r="D57" s="28" t="s">
        <v>96</v>
      </c>
      <c r="E57" s="147">
        <v>4347</v>
      </c>
      <c r="F57" s="184"/>
      <c r="G57" s="49"/>
      <c r="H57" s="49">
        <f t="shared" si="6"/>
        <v>0</v>
      </c>
      <c r="I57" s="134"/>
      <c r="J57" s="134"/>
      <c r="K57" s="50">
        <f t="shared" si="0"/>
        <v>0</v>
      </c>
      <c r="L57" s="51">
        <f t="shared" ref="L57:L63" si="11">E57*F57</f>
        <v>0</v>
      </c>
      <c r="M57" s="49">
        <f t="shared" ref="M57:M63" si="12">H57*E57</f>
        <v>0</v>
      </c>
      <c r="N57" s="49">
        <f t="shared" ref="N57:N63" si="13">I57*E57</f>
        <v>0</v>
      </c>
      <c r="O57" s="49">
        <f t="shared" ref="O57:O63" si="14">J57*E57</f>
        <v>0</v>
      </c>
      <c r="P57" s="108">
        <f t="shared" ref="P57:P63" si="15">SUM(M57:O57)</f>
        <v>0</v>
      </c>
      <c r="Q57" s="77" t="s">
        <v>47</v>
      </c>
    </row>
    <row r="58" spans="1:17" ht="22.5" x14ac:dyDescent="0.2">
      <c r="A58" s="40">
        <v>44</v>
      </c>
      <c r="B58" s="28" t="s">
        <v>87</v>
      </c>
      <c r="C58" s="48" t="s">
        <v>282</v>
      </c>
      <c r="D58" s="140" t="s">
        <v>274</v>
      </c>
      <c r="E58" s="147">
        <v>434.70000000000005</v>
      </c>
      <c r="F58" s="184"/>
      <c r="G58" s="49"/>
      <c r="H58" s="49">
        <f t="shared" si="6"/>
        <v>0</v>
      </c>
      <c r="I58" s="134"/>
      <c r="J58" s="134"/>
      <c r="K58" s="50">
        <f t="shared" si="0"/>
        <v>0</v>
      </c>
      <c r="L58" s="51">
        <f t="shared" si="11"/>
        <v>0</v>
      </c>
      <c r="M58" s="49">
        <f t="shared" si="12"/>
        <v>0</v>
      </c>
      <c r="N58" s="49">
        <f t="shared" si="13"/>
        <v>0</v>
      </c>
      <c r="O58" s="49">
        <f t="shared" si="14"/>
        <v>0</v>
      </c>
      <c r="P58" s="108">
        <f t="shared" si="15"/>
        <v>0</v>
      </c>
      <c r="Q58" s="77" t="s">
        <v>47</v>
      </c>
    </row>
    <row r="59" spans="1:17" ht="22.5" x14ac:dyDescent="0.2">
      <c r="A59" s="40">
        <v>45</v>
      </c>
      <c r="B59" s="28"/>
      <c r="C59" s="171" t="s">
        <v>292</v>
      </c>
      <c r="D59" s="132"/>
      <c r="E59" s="136"/>
      <c r="F59" s="189"/>
      <c r="G59" s="49"/>
      <c r="H59" s="49">
        <f t="shared" si="6"/>
        <v>0</v>
      </c>
      <c r="I59" s="134"/>
      <c r="J59" s="134"/>
      <c r="K59" s="50">
        <f t="shared" si="0"/>
        <v>0</v>
      </c>
      <c r="L59" s="51">
        <f t="shared" si="11"/>
        <v>0</v>
      </c>
      <c r="M59" s="49">
        <f t="shared" si="12"/>
        <v>0</v>
      </c>
      <c r="N59" s="49">
        <f t="shared" si="13"/>
        <v>0</v>
      </c>
      <c r="O59" s="49">
        <f t="shared" si="14"/>
        <v>0</v>
      </c>
      <c r="P59" s="108">
        <f t="shared" si="15"/>
        <v>0</v>
      </c>
      <c r="Q59" s="77"/>
    </row>
    <row r="60" spans="1:17" ht="33.75" x14ac:dyDescent="0.2">
      <c r="A60" s="40">
        <v>46</v>
      </c>
      <c r="B60" s="28" t="s">
        <v>87</v>
      </c>
      <c r="C60" s="135" t="s">
        <v>269</v>
      </c>
      <c r="D60" s="132" t="s">
        <v>96</v>
      </c>
      <c r="E60" s="133">
        <v>190</v>
      </c>
      <c r="F60" s="184"/>
      <c r="G60" s="49"/>
      <c r="H60" s="49">
        <f t="shared" si="6"/>
        <v>0</v>
      </c>
      <c r="I60" s="134"/>
      <c r="J60" s="134"/>
      <c r="K60" s="50">
        <f t="shared" si="0"/>
        <v>0</v>
      </c>
      <c r="L60" s="51">
        <f t="shared" si="11"/>
        <v>0</v>
      </c>
      <c r="M60" s="49">
        <f t="shared" si="12"/>
        <v>0</v>
      </c>
      <c r="N60" s="49">
        <f t="shared" si="13"/>
        <v>0</v>
      </c>
      <c r="O60" s="49">
        <f t="shared" si="14"/>
        <v>0</v>
      </c>
      <c r="P60" s="108">
        <f t="shared" si="15"/>
        <v>0</v>
      </c>
      <c r="Q60" s="77" t="s">
        <v>47</v>
      </c>
    </row>
    <row r="61" spans="1:17" ht="22.5" x14ac:dyDescent="0.2">
      <c r="A61" s="40">
        <v>47</v>
      </c>
      <c r="B61" s="28" t="s">
        <v>87</v>
      </c>
      <c r="C61" s="135" t="s">
        <v>284</v>
      </c>
      <c r="D61" s="132" t="s">
        <v>91</v>
      </c>
      <c r="E61" s="133">
        <v>19</v>
      </c>
      <c r="F61" s="184"/>
      <c r="G61" s="49"/>
      <c r="H61" s="49">
        <f t="shared" si="6"/>
        <v>0</v>
      </c>
      <c r="I61" s="134"/>
      <c r="J61" s="134"/>
      <c r="K61" s="50">
        <f t="shared" si="0"/>
        <v>0</v>
      </c>
      <c r="L61" s="51">
        <f t="shared" si="11"/>
        <v>0</v>
      </c>
      <c r="M61" s="49">
        <f t="shared" si="12"/>
        <v>0</v>
      </c>
      <c r="N61" s="49">
        <f t="shared" si="13"/>
        <v>0</v>
      </c>
      <c r="O61" s="49">
        <f t="shared" si="14"/>
        <v>0</v>
      </c>
      <c r="P61" s="108">
        <f t="shared" si="15"/>
        <v>0</v>
      </c>
      <c r="Q61" s="77" t="s">
        <v>47</v>
      </c>
    </row>
    <row r="62" spans="1:17" ht="22.5" x14ac:dyDescent="0.2">
      <c r="A62" s="40">
        <v>48</v>
      </c>
      <c r="B62" s="28" t="s">
        <v>87</v>
      </c>
      <c r="C62" s="135" t="s">
        <v>271</v>
      </c>
      <c r="D62" s="132" t="s">
        <v>96</v>
      </c>
      <c r="E62" s="133">
        <v>9.5</v>
      </c>
      <c r="F62" s="184"/>
      <c r="G62" s="49"/>
      <c r="H62" s="49">
        <f t="shared" si="6"/>
        <v>0</v>
      </c>
      <c r="I62" s="134"/>
      <c r="J62" s="134"/>
      <c r="K62" s="50">
        <f t="shared" si="0"/>
        <v>0</v>
      </c>
      <c r="L62" s="51">
        <f t="shared" si="11"/>
        <v>0</v>
      </c>
      <c r="M62" s="49">
        <f t="shared" si="12"/>
        <v>0</v>
      </c>
      <c r="N62" s="49">
        <f t="shared" si="13"/>
        <v>0</v>
      </c>
      <c r="O62" s="49">
        <f t="shared" si="14"/>
        <v>0</v>
      </c>
      <c r="P62" s="108">
        <f t="shared" si="15"/>
        <v>0</v>
      </c>
      <c r="Q62" s="77" t="s">
        <v>47</v>
      </c>
    </row>
    <row r="63" spans="1:17" ht="33.75" x14ac:dyDescent="0.2">
      <c r="A63" s="40">
        <v>49</v>
      </c>
      <c r="B63" s="28" t="s">
        <v>87</v>
      </c>
      <c r="C63" s="135" t="s">
        <v>272</v>
      </c>
      <c r="D63" s="132" t="s">
        <v>96</v>
      </c>
      <c r="E63" s="133">
        <v>28.5</v>
      </c>
      <c r="F63" s="184"/>
      <c r="G63" s="49"/>
      <c r="H63" s="49">
        <f t="shared" si="6"/>
        <v>0</v>
      </c>
      <c r="I63" s="134"/>
      <c r="J63" s="134"/>
      <c r="K63" s="50">
        <f t="shared" si="0"/>
        <v>0</v>
      </c>
      <c r="L63" s="51">
        <f t="shared" si="11"/>
        <v>0</v>
      </c>
      <c r="M63" s="49">
        <f t="shared" si="12"/>
        <v>0</v>
      </c>
      <c r="N63" s="49">
        <f t="shared" si="13"/>
        <v>0</v>
      </c>
      <c r="O63" s="49">
        <f t="shared" si="14"/>
        <v>0</v>
      </c>
      <c r="P63" s="108">
        <f t="shared" si="15"/>
        <v>0</v>
      </c>
      <c r="Q63" s="77" t="s">
        <v>47</v>
      </c>
    </row>
    <row r="64" spans="1:17" x14ac:dyDescent="0.2">
      <c r="A64" s="40">
        <v>50</v>
      </c>
      <c r="B64" s="93"/>
      <c r="C64" s="188" t="s">
        <v>102</v>
      </c>
      <c r="D64" s="28"/>
      <c r="E64" s="59"/>
      <c r="F64" s="51"/>
      <c r="G64" s="49"/>
      <c r="H64" s="49">
        <f t="shared" si="6"/>
        <v>0</v>
      </c>
      <c r="I64" s="49"/>
      <c r="J64" s="49"/>
      <c r="K64" s="50">
        <f t="shared" si="0"/>
        <v>0</v>
      </c>
      <c r="L64" s="51">
        <f t="shared" si="1"/>
        <v>0</v>
      </c>
      <c r="M64" s="49">
        <f t="shared" si="2"/>
        <v>0</v>
      </c>
      <c r="N64" s="49">
        <f t="shared" si="3"/>
        <v>0</v>
      </c>
      <c r="O64" s="49">
        <f t="shared" si="4"/>
        <v>0</v>
      </c>
      <c r="P64" s="108">
        <f t="shared" si="5"/>
        <v>0</v>
      </c>
      <c r="Q64" s="77"/>
    </row>
    <row r="65" spans="1:17" ht="33.75" x14ac:dyDescent="0.2">
      <c r="A65" s="40">
        <v>51</v>
      </c>
      <c r="B65" s="28" t="s">
        <v>87</v>
      </c>
      <c r="C65" s="135" t="s">
        <v>266</v>
      </c>
      <c r="D65" s="132" t="s">
        <v>96</v>
      </c>
      <c r="E65" s="172">
        <v>84.700000000000017</v>
      </c>
      <c r="F65" s="183"/>
      <c r="G65" s="49"/>
      <c r="H65" s="49">
        <f t="shared" si="6"/>
        <v>0</v>
      </c>
      <c r="I65" s="134"/>
      <c r="J65" s="134"/>
      <c r="K65" s="50">
        <f t="shared" si="0"/>
        <v>0</v>
      </c>
      <c r="L65" s="51">
        <f t="shared" si="1"/>
        <v>0</v>
      </c>
      <c r="M65" s="49">
        <f t="shared" si="2"/>
        <v>0</v>
      </c>
      <c r="N65" s="49">
        <f t="shared" si="3"/>
        <v>0</v>
      </c>
      <c r="O65" s="49">
        <f t="shared" si="4"/>
        <v>0</v>
      </c>
      <c r="P65" s="108">
        <f t="shared" si="5"/>
        <v>0</v>
      </c>
      <c r="Q65" s="77" t="s">
        <v>47</v>
      </c>
    </row>
    <row r="66" spans="1:17" ht="33.75" x14ac:dyDescent="0.2">
      <c r="A66" s="40">
        <v>52</v>
      </c>
      <c r="B66" s="28" t="s">
        <v>87</v>
      </c>
      <c r="C66" s="161" t="s">
        <v>391</v>
      </c>
      <c r="D66" s="132" t="s">
        <v>91</v>
      </c>
      <c r="E66" s="172">
        <v>15.400000000000002</v>
      </c>
      <c r="F66" s="183"/>
      <c r="G66" s="49"/>
      <c r="H66" s="49">
        <f t="shared" si="6"/>
        <v>0</v>
      </c>
      <c r="I66" s="134"/>
      <c r="J66" s="134"/>
      <c r="K66" s="50">
        <f t="shared" si="0"/>
        <v>0</v>
      </c>
      <c r="L66" s="51">
        <f t="shared" si="1"/>
        <v>0</v>
      </c>
      <c r="M66" s="49">
        <f t="shared" si="2"/>
        <v>0</v>
      </c>
      <c r="N66" s="49">
        <f t="shared" si="3"/>
        <v>0</v>
      </c>
      <c r="O66" s="49">
        <f t="shared" si="4"/>
        <v>0</v>
      </c>
      <c r="P66" s="108">
        <f t="shared" si="5"/>
        <v>0</v>
      </c>
      <c r="Q66" s="77" t="s">
        <v>47</v>
      </c>
    </row>
    <row r="67" spans="1:17" ht="22.5" x14ac:dyDescent="0.2">
      <c r="A67" s="40">
        <v>53</v>
      </c>
      <c r="B67" s="28" t="s">
        <v>87</v>
      </c>
      <c r="C67" s="135" t="s">
        <v>267</v>
      </c>
      <c r="D67" s="132" t="s">
        <v>96</v>
      </c>
      <c r="E67" s="172">
        <v>77.000000000000014</v>
      </c>
      <c r="F67" s="183"/>
      <c r="G67" s="49"/>
      <c r="H67" s="49">
        <f t="shared" si="6"/>
        <v>0</v>
      </c>
      <c r="I67" s="134"/>
      <c r="J67" s="134"/>
      <c r="K67" s="50">
        <f t="shared" si="0"/>
        <v>0</v>
      </c>
      <c r="L67" s="51">
        <f t="shared" si="1"/>
        <v>0</v>
      </c>
      <c r="M67" s="49">
        <f t="shared" si="2"/>
        <v>0</v>
      </c>
      <c r="N67" s="49">
        <f t="shared" si="3"/>
        <v>0</v>
      </c>
      <c r="O67" s="49">
        <f t="shared" si="4"/>
        <v>0</v>
      </c>
      <c r="P67" s="108">
        <f t="shared" si="5"/>
        <v>0</v>
      </c>
      <c r="Q67" s="77" t="s">
        <v>47</v>
      </c>
    </row>
    <row r="68" spans="1:17" ht="22.5" x14ac:dyDescent="0.2">
      <c r="A68" s="40">
        <v>54</v>
      </c>
      <c r="B68" s="28" t="s">
        <v>87</v>
      </c>
      <c r="C68" s="135" t="s">
        <v>285</v>
      </c>
      <c r="D68" s="132" t="s">
        <v>91</v>
      </c>
      <c r="E68" s="172">
        <v>16.940000000000005</v>
      </c>
      <c r="F68" s="183"/>
      <c r="G68" s="49"/>
      <c r="H68" s="49">
        <f t="shared" si="6"/>
        <v>0</v>
      </c>
      <c r="I68" s="134"/>
      <c r="J68" s="134"/>
      <c r="K68" s="50">
        <f t="shared" si="0"/>
        <v>0</v>
      </c>
      <c r="L68" s="51">
        <f t="shared" si="1"/>
        <v>0</v>
      </c>
      <c r="M68" s="49">
        <f t="shared" si="2"/>
        <v>0</v>
      </c>
      <c r="N68" s="49">
        <f t="shared" si="3"/>
        <v>0</v>
      </c>
      <c r="O68" s="49">
        <f t="shared" si="4"/>
        <v>0</v>
      </c>
      <c r="P68" s="108">
        <f t="shared" si="5"/>
        <v>0</v>
      </c>
      <c r="Q68" s="77" t="s">
        <v>47</v>
      </c>
    </row>
    <row r="69" spans="1:17" ht="22.5" x14ac:dyDescent="0.2">
      <c r="A69" s="40">
        <v>55</v>
      </c>
      <c r="B69" s="28" t="s">
        <v>87</v>
      </c>
      <c r="C69" s="161" t="s">
        <v>271</v>
      </c>
      <c r="D69" s="132" t="s">
        <v>96</v>
      </c>
      <c r="E69" s="172">
        <v>6.160000000000001</v>
      </c>
      <c r="F69" s="183"/>
      <c r="G69" s="49"/>
      <c r="H69" s="49">
        <f t="shared" si="6"/>
        <v>0</v>
      </c>
      <c r="I69" s="134"/>
      <c r="J69" s="134"/>
      <c r="K69" s="50">
        <f t="shared" si="0"/>
        <v>0</v>
      </c>
      <c r="L69" s="51">
        <f t="shared" si="1"/>
        <v>0</v>
      </c>
      <c r="M69" s="49">
        <f t="shared" si="2"/>
        <v>0</v>
      </c>
      <c r="N69" s="49">
        <f t="shared" si="3"/>
        <v>0</v>
      </c>
      <c r="O69" s="49">
        <f t="shared" si="4"/>
        <v>0</v>
      </c>
      <c r="P69" s="108">
        <f t="shared" si="5"/>
        <v>0</v>
      </c>
      <c r="Q69" s="77" t="s">
        <v>47</v>
      </c>
    </row>
    <row r="70" spans="1:17" ht="33.75" x14ac:dyDescent="0.2">
      <c r="A70" s="40">
        <v>56</v>
      </c>
      <c r="B70" s="28" t="s">
        <v>87</v>
      </c>
      <c r="C70" s="135" t="s">
        <v>272</v>
      </c>
      <c r="D70" s="132" t="s">
        <v>96</v>
      </c>
      <c r="E70" s="172">
        <v>46.2</v>
      </c>
      <c r="F70" s="183"/>
      <c r="G70" s="49"/>
      <c r="H70" s="49">
        <f t="shared" si="6"/>
        <v>0</v>
      </c>
      <c r="I70" s="134"/>
      <c r="J70" s="134"/>
      <c r="K70" s="50">
        <f t="shared" si="0"/>
        <v>0</v>
      </c>
      <c r="L70" s="51">
        <f t="shared" si="1"/>
        <v>0</v>
      </c>
      <c r="M70" s="49">
        <f t="shared" si="2"/>
        <v>0</v>
      </c>
      <c r="N70" s="49">
        <f t="shared" si="3"/>
        <v>0</v>
      </c>
      <c r="O70" s="49">
        <f t="shared" si="4"/>
        <v>0</v>
      </c>
      <c r="P70" s="108">
        <f t="shared" si="5"/>
        <v>0</v>
      </c>
      <c r="Q70" s="77" t="s">
        <v>47</v>
      </c>
    </row>
    <row r="71" spans="1:17" ht="22.5" x14ac:dyDescent="0.2">
      <c r="A71" s="40">
        <v>57</v>
      </c>
      <c r="B71" s="28" t="s">
        <v>87</v>
      </c>
      <c r="C71" s="135" t="s">
        <v>286</v>
      </c>
      <c r="D71" s="132" t="s">
        <v>76</v>
      </c>
      <c r="E71" s="133">
        <v>704.2</v>
      </c>
      <c r="F71" s="183"/>
      <c r="G71" s="49"/>
      <c r="H71" s="49">
        <f t="shared" si="6"/>
        <v>0</v>
      </c>
      <c r="I71" s="134"/>
      <c r="J71" s="134"/>
      <c r="K71" s="50">
        <f t="shared" si="0"/>
        <v>0</v>
      </c>
      <c r="L71" s="51">
        <f t="shared" ref="L71:L74" si="16">E71*F71</f>
        <v>0</v>
      </c>
      <c r="M71" s="49">
        <f t="shared" ref="M71:M74" si="17">H71*E71</f>
        <v>0</v>
      </c>
      <c r="N71" s="49">
        <f t="shared" ref="N71:N74" si="18">I71*E71</f>
        <v>0</v>
      </c>
      <c r="O71" s="49">
        <f t="shared" ref="O71:O74" si="19">J71*E71</f>
        <v>0</v>
      </c>
      <c r="P71" s="108">
        <f t="shared" ref="P71:P74" si="20">SUM(M71:O71)</f>
        <v>0</v>
      </c>
      <c r="Q71" s="77" t="s">
        <v>47</v>
      </c>
    </row>
    <row r="72" spans="1:17" ht="22.5" x14ac:dyDescent="0.2">
      <c r="A72" s="40">
        <v>58</v>
      </c>
      <c r="B72" s="28" t="s">
        <v>87</v>
      </c>
      <c r="C72" s="135" t="s">
        <v>287</v>
      </c>
      <c r="D72" s="132" t="s">
        <v>76</v>
      </c>
      <c r="E72" s="133">
        <v>435</v>
      </c>
      <c r="F72" s="183"/>
      <c r="G72" s="49"/>
      <c r="H72" s="49">
        <f t="shared" si="6"/>
        <v>0</v>
      </c>
      <c r="I72" s="134"/>
      <c r="J72" s="134"/>
      <c r="K72" s="50">
        <f t="shared" si="0"/>
        <v>0</v>
      </c>
      <c r="L72" s="51">
        <f t="shared" si="16"/>
        <v>0</v>
      </c>
      <c r="M72" s="49">
        <f t="shared" si="17"/>
        <v>0</v>
      </c>
      <c r="N72" s="49">
        <f t="shared" si="18"/>
        <v>0</v>
      </c>
      <c r="O72" s="49">
        <f t="shared" si="19"/>
        <v>0</v>
      </c>
      <c r="P72" s="108">
        <f t="shared" si="20"/>
        <v>0</v>
      </c>
      <c r="Q72" s="77" t="s">
        <v>47</v>
      </c>
    </row>
    <row r="73" spans="1:17" ht="22.5" x14ac:dyDescent="0.2">
      <c r="A73" s="40">
        <v>59</v>
      </c>
      <c r="B73" s="28" t="s">
        <v>87</v>
      </c>
      <c r="C73" s="135" t="s">
        <v>288</v>
      </c>
      <c r="D73" s="132" t="s">
        <v>76</v>
      </c>
      <c r="E73" s="133">
        <v>280</v>
      </c>
      <c r="F73" s="183"/>
      <c r="G73" s="49"/>
      <c r="H73" s="49">
        <f t="shared" si="6"/>
        <v>0</v>
      </c>
      <c r="I73" s="134"/>
      <c r="J73" s="134"/>
      <c r="K73" s="50">
        <f t="shared" si="0"/>
        <v>0</v>
      </c>
      <c r="L73" s="51">
        <f t="shared" si="16"/>
        <v>0</v>
      </c>
      <c r="M73" s="49">
        <f t="shared" si="17"/>
        <v>0</v>
      </c>
      <c r="N73" s="49">
        <f t="shared" si="18"/>
        <v>0</v>
      </c>
      <c r="O73" s="49">
        <f t="shared" si="19"/>
        <v>0</v>
      </c>
      <c r="P73" s="108">
        <f t="shared" si="20"/>
        <v>0</v>
      </c>
      <c r="Q73" s="77" t="s">
        <v>47</v>
      </c>
    </row>
    <row r="74" spans="1:17" ht="22.5" x14ac:dyDescent="0.2">
      <c r="A74" s="40">
        <v>60</v>
      </c>
      <c r="B74" s="28" t="s">
        <v>87</v>
      </c>
      <c r="C74" s="135" t="s">
        <v>103</v>
      </c>
      <c r="D74" s="132" t="s">
        <v>76</v>
      </c>
      <c r="E74" s="133">
        <v>512</v>
      </c>
      <c r="F74" s="183"/>
      <c r="G74" s="49"/>
      <c r="H74" s="49">
        <f t="shared" si="6"/>
        <v>0</v>
      </c>
      <c r="I74" s="134"/>
      <c r="J74" s="134"/>
      <c r="K74" s="50">
        <f t="shared" si="0"/>
        <v>0</v>
      </c>
      <c r="L74" s="51">
        <f t="shared" si="16"/>
        <v>0</v>
      </c>
      <c r="M74" s="49">
        <f t="shared" si="17"/>
        <v>0</v>
      </c>
      <c r="N74" s="49">
        <f t="shared" si="18"/>
        <v>0</v>
      </c>
      <c r="O74" s="49">
        <f t="shared" si="19"/>
        <v>0</v>
      </c>
      <c r="P74" s="108">
        <f t="shared" si="20"/>
        <v>0</v>
      </c>
      <c r="Q74" s="77" t="s">
        <v>47</v>
      </c>
    </row>
    <row r="75" spans="1:17" ht="22.5" x14ac:dyDescent="0.2">
      <c r="A75" s="40">
        <v>61</v>
      </c>
      <c r="B75" s="28" t="s">
        <v>87</v>
      </c>
      <c r="C75" s="135" t="s">
        <v>289</v>
      </c>
      <c r="D75" s="132" t="s">
        <v>76</v>
      </c>
      <c r="E75" s="133">
        <v>610</v>
      </c>
      <c r="F75" s="183"/>
      <c r="G75" s="49"/>
      <c r="H75" s="49">
        <f t="shared" si="6"/>
        <v>0</v>
      </c>
      <c r="I75" s="134"/>
      <c r="J75" s="134"/>
      <c r="K75" s="50">
        <f t="shared" si="0"/>
        <v>0</v>
      </c>
      <c r="L75" s="51">
        <f t="shared" si="1"/>
        <v>0</v>
      </c>
      <c r="M75" s="49">
        <f t="shared" si="2"/>
        <v>0</v>
      </c>
      <c r="N75" s="49">
        <f t="shared" si="3"/>
        <v>0</v>
      </c>
      <c r="O75" s="49">
        <f t="shared" si="4"/>
        <v>0</v>
      </c>
      <c r="P75" s="108">
        <f t="shared" si="5"/>
        <v>0</v>
      </c>
      <c r="Q75" s="77" t="s">
        <v>47</v>
      </c>
    </row>
    <row r="76" spans="1:17" ht="22.5" x14ac:dyDescent="0.2">
      <c r="A76" s="40">
        <v>62</v>
      </c>
      <c r="B76" s="28" t="s">
        <v>87</v>
      </c>
      <c r="C76" s="135" t="s">
        <v>104</v>
      </c>
      <c r="D76" s="132" t="s">
        <v>76</v>
      </c>
      <c r="E76" s="133">
        <v>512</v>
      </c>
      <c r="F76" s="183"/>
      <c r="G76" s="49"/>
      <c r="H76" s="49">
        <f t="shared" si="6"/>
        <v>0</v>
      </c>
      <c r="I76" s="134"/>
      <c r="J76" s="134"/>
      <c r="K76" s="50">
        <f t="shared" si="0"/>
        <v>0</v>
      </c>
      <c r="L76" s="51">
        <f t="shared" si="1"/>
        <v>0</v>
      </c>
      <c r="M76" s="49">
        <f t="shared" si="2"/>
        <v>0</v>
      </c>
      <c r="N76" s="49">
        <f t="shared" si="3"/>
        <v>0</v>
      </c>
      <c r="O76" s="49">
        <f t="shared" si="4"/>
        <v>0</v>
      </c>
      <c r="P76" s="108">
        <f t="shared" si="5"/>
        <v>0</v>
      </c>
      <c r="Q76" s="77" t="s">
        <v>47</v>
      </c>
    </row>
    <row r="77" spans="1:17" ht="22.5" x14ac:dyDescent="0.2">
      <c r="A77" s="40">
        <v>63</v>
      </c>
      <c r="B77" s="28" t="s">
        <v>87</v>
      </c>
      <c r="C77" s="135" t="s">
        <v>105</v>
      </c>
      <c r="D77" s="132" t="s">
        <v>77</v>
      </c>
      <c r="E77" s="133">
        <v>96</v>
      </c>
      <c r="F77" s="183"/>
      <c r="G77" s="49"/>
      <c r="H77" s="49">
        <f t="shared" si="6"/>
        <v>0</v>
      </c>
      <c r="I77" s="134"/>
      <c r="J77" s="134"/>
      <c r="K77" s="50">
        <f t="shared" si="0"/>
        <v>0</v>
      </c>
      <c r="L77" s="51">
        <f t="shared" si="1"/>
        <v>0</v>
      </c>
      <c r="M77" s="49">
        <f t="shared" si="2"/>
        <v>0</v>
      </c>
      <c r="N77" s="49">
        <f t="shared" si="3"/>
        <v>0</v>
      </c>
      <c r="O77" s="49">
        <f t="shared" si="4"/>
        <v>0</v>
      </c>
      <c r="P77" s="108">
        <f t="shared" si="5"/>
        <v>0</v>
      </c>
      <c r="Q77" s="77" t="s">
        <v>47</v>
      </c>
    </row>
    <row r="78" spans="1:17" x14ac:dyDescent="0.2">
      <c r="A78" s="40">
        <v>64</v>
      </c>
      <c r="B78" s="28" t="s">
        <v>87</v>
      </c>
      <c r="C78" s="135" t="s">
        <v>290</v>
      </c>
      <c r="D78" s="132" t="s">
        <v>76</v>
      </c>
      <c r="E78" s="133">
        <v>512</v>
      </c>
      <c r="F78" s="183"/>
      <c r="G78" s="49"/>
      <c r="H78" s="49">
        <f t="shared" si="6"/>
        <v>0</v>
      </c>
      <c r="I78" s="49"/>
      <c r="J78" s="49"/>
      <c r="K78" s="50">
        <f t="shared" si="0"/>
        <v>0</v>
      </c>
      <c r="L78" s="51">
        <f t="shared" si="1"/>
        <v>0</v>
      </c>
      <c r="M78" s="49">
        <f t="shared" si="2"/>
        <v>0</v>
      </c>
      <c r="N78" s="49">
        <f t="shared" si="3"/>
        <v>0</v>
      </c>
      <c r="O78" s="49">
        <f t="shared" si="4"/>
        <v>0</v>
      </c>
      <c r="P78" s="108">
        <f t="shared" si="5"/>
        <v>0</v>
      </c>
      <c r="Q78" s="77" t="s">
        <v>47</v>
      </c>
    </row>
    <row r="79" spans="1:17" ht="22.5" x14ac:dyDescent="0.2">
      <c r="A79" s="40">
        <v>65</v>
      </c>
      <c r="B79" s="28" t="s">
        <v>87</v>
      </c>
      <c r="C79" s="135" t="s">
        <v>291</v>
      </c>
      <c r="D79" s="132" t="s">
        <v>77</v>
      </c>
      <c r="E79" s="133">
        <v>1</v>
      </c>
      <c r="F79" s="183"/>
      <c r="G79" s="49"/>
      <c r="H79" s="49">
        <f t="shared" si="6"/>
        <v>0</v>
      </c>
      <c r="I79" s="134"/>
      <c r="J79" s="134"/>
      <c r="K79" s="50">
        <f t="shared" si="0"/>
        <v>0</v>
      </c>
      <c r="L79" s="51">
        <f t="shared" si="1"/>
        <v>0</v>
      </c>
      <c r="M79" s="49">
        <f t="shared" si="2"/>
        <v>0</v>
      </c>
      <c r="N79" s="49">
        <f t="shared" si="3"/>
        <v>0</v>
      </c>
      <c r="O79" s="49">
        <f t="shared" si="4"/>
        <v>0</v>
      </c>
      <c r="P79" s="108">
        <f t="shared" si="5"/>
        <v>0</v>
      </c>
      <c r="Q79" s="77" t="s">
        <v>47</v>
      </c>
    </row>
    <row r="80" spans="1:17" x14ac:dyDescent="0.2">
      <c r="A80" s="40">
        <v>66</v>
      </c>
      <c r="B80" s="28"/>
      <c r="C80" s="173" t="s">
        <v>106</v>
      </c>
      <c r="D80" s="132"/>
      <c r="E80" s="133"/>
      <c r="F80" s="183"/>
      <c r="G80" s="49"/>
      <c r="H80" s="49">
        <f t="shared" si="6"/>
        <v>0</v>
      </c>
      <c r="I80" s="134"/>
      <c r="J80" s="134"/>
      <c r="K80" s="50">
        <f t="shared" si="0"/>
        <v>0</v>
      </c>
      <c r="L80" s="51">
        <f t="shared" ref="L80:L89" si="21">E80*F80</f>
        <v>0</v>
      </c>
      <c r="M80" s="49">
        <f t="shared" ref="M80:M89" si="22">H80*E80</f>
        <v>0</v>
      </c>
      <c r="N80" s="49">
        <f t="shared" ref="N80:N89" si="23">I80*E80</f>
        <v>0</v>
      </c>
      <c r="O80" s="49">
        <f t="shared" ref="O80:O89" si="24">J80*E80</f>
        <v>0</v>
      </c>
      <c r="P80" s="108">
        <f t="shared" ref="P80:P89" si="25">SUM(M80:O80)</f>
        <v>0</v>
      </c>
      <c r="Q80" s="77"/>
    </row>
    <row r="81" spans="1:17" ht="33.75" x14ac:dyDescent="0.2">
      <c r="A81" s="40">
        <v>67</v>
      </c>
      <c r="B81" s="28" t="s">
        <v>87</v>
      </c>
      <c r="C81" s="135" t="s">
        <v>266</v>
      </c>
      <c r="D81" s="132" t="s">
        <v>96</v>
      </c>
      <c r="E81" s="136">
        <v>31.02</v>
      </c>
      <c r="F81" s="183"/>
      <c r="G81" s="49"/>
      <c r="H81" s="49">
        <f t="shared" si="6"/>
        <v>0</v>
      </c>
      <c r="I81" s="134"/>
      <c r="J81" s="134"/>
      <c r="K81" s="50">
        <f t="shared" si="0"/>
        <v>0</v>
      </c>
      <c r="L81" s="51">
        <f t="shared" si="21"/>
        <v>0</v>
      </c>
      <c r="M81" s="49">
        <f t="shared" si="22"/>
        <v>0</v>
      </c>
      <c r="N81" s="49">
        <f t="shared" si="23"/>
        <v>0</v>
      </c>
      <c r="O81" s="49">
        <f t="shared" si="24"/>
        <v>0</v>
      </c>
      <c r="P81" s="108">
        <f t="shared" si="25"/>
        <v>0</v>
      </c>
      <c r="Q81" s="77" t="s">
        <v>47</v>
      </c>
    </row>
    <row r="82" spans="1:17" ht="22.5" x14ac:dyDescent="0.2">
      <c r="A82" s="40">
        <v>68</v>
      </c>
      <c r="B82" s="28" t="s">
        <v>87</v>
      </c>
      <c r="C82" s="161" t="s">
        <v>378</v>
      </c>
      <c r="D82" s="132" t="s">
        <v>91</v>
      </c>
      <c r="E82" s="136">
        <v>5.64</v>
      </c>
      <c r="F82" s="183"/>
      <c r="G82" s="49"/>
      <c r="H82" s="49">
        <f t="shared" si="6"/>
        <v>0</v>
      </c>
      <c r="I82" s="134"/>
      <c r="J82" s="134"/>
      <c r="K82" s="50">
        <f t="shared" si="0"/>
        <v>0</v>
      </c>
      <c r="L82" s="51">
        <f t="shared" si="21"/>
        <v>0</v>
      </c>
      <c r="M82" s="49">
        <f t="shared" si="22"/>
        <v>0</v>
      </c>
      <c r="N82" s="49">
        <f t="shared" si="23"/>
        <v>0</v>
      </c>
      <c r="O82" s="49">
        <f t="shared" si="24"/>
        <v>0</v>
      </c>
      <c r="P82" s="108">
        <f t="shared" si="25"/>
        <v>0</v>
      </c>
      <c r="Q82" s="77" t="s">
        <v>47</v>
      </c>
    </row>
    <row r="83" spans="1:17" ht="22.5" x14ac:dyDescent="0.2">
      <c r="A83" s="40">
        <v>69</v>
      </c>
      <c r="B83" s="28" t="s">
        <v>87</v>
      </c>
      <c r="C83" s="135" t="s">
        <v>267</v>
      </c>
      <c r="D83" s="132" t="s">
        <v>96</v>
      </c>
      <c r="E83" s="136">
        <v>28.2</v>
      </c>
      <c r="F83" s="183"/>
      <c r="G83" s="49"/>
      <c r="H83" s="49">
        <f t="shared" si="6"/>
        <v>0</v>
      </c>
      <c r="I83" s="134"/>
      <c r="J83" s="134"/>
      <c r="K83" s="50">
        <f t="shared" si="0"/>
        <v>0</v>
      </c>
      <c r="L83" s="51">
        <f t="shared" si="21"/>
        <v>0</v>
      </c>
      <c r="M83" s="49">
        <f t="shared" si="22"/>
        <v>0</v>
      </c>
      <c r="N83" s="49">
        <f t="shared" si="23"/>
        <v>0</v>
      </c>
      <c r="O83" s="49">
        <f t="shared" si="24"/>
        <v>0</v>
      </c>
      <c r="P83" s="108">
        <f t="shared" si="25"/>
        <v>0</v>
      </c>
      <c r="Q83" s="77" t="s">
        <v>47</v>
      </c>
    </row>
    <row r="84" spans="1:17" ht="22.5" x14ac:dyDescent="0.2">
      <c r="A84" s="40">
        <v>70</v>
      </c>
      <c r="B84" s="28" t="s">
        <v>87</v>
      </c>
      <c r="C84" s="135" t="s">
        <v>285</v>
      </c>
      <c r="D84" s="132" t="s">
        <v>91</v>
      </c>
      <c r="E84" s="136">
        <v>8.4599999999999991</v>
      </c>
      <c r="F84" s="183"/>
      <c r="G84" s="49"/>
      <c r="H84" s="49">
        <f t="shared" si="6"/>
        <v>0</v>
      </c>
      <c r="I84" s="134"/>
      <c r="J84" s="134"/>
      <c r="K84" s="50">
        <f t="shared" si="0"/>
        <v>0</v>
      </c>
      <c r="L84" s="51">
        <f t="shared" si="21"/>
        <v>0</v>
      </c>
      <c r="M84" s="49">
        <f t="shared" si="22"/>
        <v>0</v>
      </c>
      <c r="N84" s="49">
        <f t="shared" si="23"/>
        <v>0</v>
      </c>
      <c r="O84" s="49">
        <f t="shared" si="24"/>
        <v>0</v>
      </c>
      <c r="P84" s="108">
        <f t="shared" si="25"/>
        <v>0</v>
      </c>
      <c r="Q84" s="77" t="s">
        <v>47</v>
      </c>
    </row>
    <row r="85" spans="1:17" ht="22.5" x14ac:dyDescent="0.2">
      <c r="A85" s="40">
        <v>71</v>
      </c>
      <c r="B85" s="28" t="s">
        <v>87</v>
      </c>
      <c r="C85" s="161" t="s">
        <v>271</v>
      </c>
      <c r="D85" s="132" t="s">
        <v>96</v>
      </c>
      <c r="E85" s="136">
        <v>2.2559999999999998</v>
      </c>
      <c r="F85" s="183"/>
      <c r="G85" s="49"/>
      <c r="H85" s="49">
        <f t="shared" si="6"/>
        <v>0</v>
      </c>
      <c r="I85" s="134"/>
      <c r="J85" s="134"/>
      <c r="K85" s="50">
        <f t="shared" si="0"/>
        <v>0</v>
      </c>
      <c r="L85" s="51">
        <f t="shared" si="21"/>
        <v>0</v>
      </c>
      <c r="M85" s="49">
        <f t="shared" si="22"/>
        <v>0</v>
      </c>
      <c r="N85" s="49">
        <f t="shared" si="23"/>
        <v>0</v>
      </c>
      <c r="O85" s="49">
        <f t="shared" si="24"/>
        <v>0</v>
      </c>
      <c r="P85" s="108">
        <f t="shared" si="25"/>
        <v>0</v>
      </c>
      <c r="Q85" s="77" t="s">
        <v>47</v>
      </c>
    </row>
    <row r="86" spans="1:17" ht="33.75" x14ac:dyDescent="0.2">
      <c r="A86" s="40">
        <v>72</v>
      </c>
      <c r="B86" s="28" t="s">
        <v>87</v>
      </c>
      <c r="C86" s="135" t="s">
        <v>272</v>
      </c>
      <c r="D86" s="132" t="s">
        <v>96</v>
      </c>
      <c r="E86" s="136">
        <v>16.919999999999998</v>
      </c>
      <c r="F86" s="183"/>
      <c r="G86" s="49"/>
      <c r="H86" s="49">
        <f t="shared" si="6"/>
        <v>0</v>
      </c>
      <c r="I86" s="134"/>
      <c r="J86" s="134"/>
      <c r="K86" s="50">
        <f t="shared" si="0"/>
        <v>0</v>
      </c>
      <c r="L86" s="51">
        <f t="shared" si="21"/>
        <v>0</v>
      </c>
      <c r="M86" s="49">
        <f t="shared" si="22"/>
        <v>0</v>
      </c>
      <c r="N86" s="49">
        <f t="shared" si="23"/>
        <v>0</v>
      </c>
      <c r="O86" s="49">
        <f t="shared" si="24"/>
        <v>0</v>
      </c>
      <c r="P86" s="108">
        <f t="shared" si="25"/>
        <v>0</v>
      </c>
      <c r="Q86" s="77" t="s">
        <v>47</v>
      </c>
    </row>
    <row r="87" spans="1:17" ht="22.5" x14ac:dyDescent="0.2">
      <c r="A87" s="40">
        <v>73</v>
      </c>
      <c r="B87" s="28" t="s">
        <v>87</v>
      </c>
      <c r="C87" s="135" t="s">
        <v>293</v>
      </c>
      <c r="D87" s="132" t="s">
        <v>76</v>
      </c>
      <c r="E87" s="136">
        <v>19</v>
      </c>
      <c r="F87" s="183"/>
      <c r="G87" s="49"/>
      <c r="H87" s="49">
        <f t="shared" si="6"/>
        <v>0</v>
      </c>
      <c r="I87" s="134"/>
      <c r="J87" s="134"/>
      <c r="K87" s="50">
        <f t="shared" si="0"/>
        <v>0</v>
      </c>
      <c r="L87" s="51">
        <f t="shared" si="21"/>
        <v>0</v>
      </c>
      <c r="M87" s="49">
        <f t="shared" si="22"/>
        <v>0</v>
      </c>
      <c r="N87" s="49">
        <f t="shared" si="23"/>
        <v>0</v>
      </c>
      <c r="O87" s="49">
        <f t="shared" si="24"/>
        <v>0</v>
      </c>
      <c r="P87" s="108">
        <f t="shared" si="25"/>
        <v>0</v>
      </c>
      <c r="Q87" s="77" t="s">
        <v>47</v>
      </c>
    </row>
    <row r="88" spans="1:17" ht="22.5" x14ac:dyDescent="0.2">
      <c r="A88" s="40">
        <v>74</v>
      </c>
      <c r="B88" s="28" t="s">
        <v>87</v>
      </c>
      <c r="C88" s="135" t="s">
        <v>294</v>
      </c>
      <c r="D88" s="132" t="s">
        <v>76</v>
      </c>
      <c r="E88" s="136">
        <v>4.8</v>
      </c>
      <c r="F88" s="183"/>
      <c r="G88" s="49"/>
      <c r="H88" s="49">
        <f t="shared" si="6"/>
        <v>0</v>
      </c>
      <c r="I88" s="134"/>
      <c r="J88" s="134"/>
      <c r="K88" s="50">
        <f t="shared" si="0"/>
        <v>0</v>
      </c>
      <c r="L88" s="51">
        <f t="shared" si="21"/>
        <v>0</v>
      </c>
      <c r="M88" s="49">
        <f t="shared" si="22"/>
        <v>0</v>
      </c>
      <c r="N88" s="49">
        <f t="shared" si="23"/>
        <v>0</v>
      </c>
      <c r="O88" s="49">
        <f t="shared" si="24"/>
        <v>0</v>
      </c>
      <c r="P88" s="108">
        <f t="shared" si="25"/>
        <v>0</v>
      </c>
      <c r="Q88" s="77" t="s">
        <v>47</v>
      </c>
    </row>
    <row r="89" spans="1:17" ht="22.5" x14ac:dyDescent="0.2">
      <c r="A89" s="40">
        <v>75</v>
      </c>
      <c r="B89" s="28" t="s">
        <v>87</v>
      </c>
      <c r="C89" s="135" t="s">
        <v>295</v>
      </c>
      <c r="D89" s="132" t="s">
        <v>76</v>
      </c>
      <c r="E89" s="136">
        <v>14</v>
      </c>
      <c r="F89" s="183"/>
      <c r="G89" s="49"/>
      <c r="H89" s="49">
        <f t="shared" si="6"/>
        <v>0</v>
      </c>
      <c r="I89" s="134"/>
      <c r="J89" s="134"/>
      <c r="K89" s="50">
        <f t="shared" si="0"/>
        <v>0</v>
      </c>
      <c r="L89" s="51">
        <f t="shared" si="21"/>
        <v>0</v>
      </c>
      <c r="M89" s="49">
        <f t="shared" si="22"/>
        <v>0</v>
      </c>
      <c r="N89" s="49">
        <f t="shared" si="23"/>
        <v>0</v>
      </c>
      <c r="O89" s="49">
        <f t="shared" si="24"/>
        <v>0</v>
      </c>
      <c r="P89" s="108">
        <f t="shared" si="25"/>
        <v>0</v>
      </c>
      <c r="Q89" s="77" t="s">
        <v>47</v>
      </c>
    </row>
    <row r="90" spans="1:17" x14ac:dyDescent="0.2">
      <c r="A90" s="40">
        <v>76</v>
      </c>
      <c r="B90" s="28"/>
      <c r="C90" s="173" t="s">
        <v>296</v>
      </c>
      <c r="D90" s="132"/>
      <c r="E90" s="133"/>
      <c r="F90" s="183"/>
      <c r="G90" s="49"/>
      <c r="H90" s="49"/>
      <c r="I90" s="134"/>
      <c r="J90" s="134"/>
      <c r="K90" s="50"/>
      <c r="L90" s="51">
        <f t="shared" ref="L90:L98" si="26">E90*F90</f>
        <v>0</v>
      </c>
      <c r="M90" s="49">
        <f t="shared" ref="M90:M98" si="27">H90*E90</f>
        <v>0</v>
      </c>
      <c r="N90" s="49">
        <f t="shared" ref="N90:N98" si="28">I90*E90</f>
        <v>0</v>
      </c>
      <c r="O90" s="49">
        <f t="shared" ref="O90:O98" si="29">J90*E90</f>
        <v>0</v>
      </c>
      <c r="P90" s="108">
        <f t="shared" ref="P90:P98" si="30">SUM(M90:O90)</f>
        <v>0</v>
      </c>
      <c r="Q90" s="77"/>
    </row>
    <row r="91" spans="1:17" ht="22.5" x14ac:dyDescent="0.2">
      <c r="A91" s="40">
        <v>77</v>
      </c>
      <c r="B91" s="28" t="s">
        <v>87</v>
      </c>
      <c r="C91" s="135" t="s">
        <v>107</v>
      </c>
      <c r="D91" s="132" t="s">
        <v>77</v>
      </c>
      <c r="E91" s="136">
        <v>1</v>
      </c>
      <c r="F91" s="183"/>
      <c r="G91" s="49"/>
      <c r="H91" s="190">
        <f>ROUND(F91*G91,2)</f>
        <v>0</v>
      </c>
      <c r="I91" s="134"/>
      <c r="J91" s="134"/>
      <c r="K91" s="191">
        <f>SUM(H91:J91)</f>
        <v>0</v>
      </c>
      <c r="L91" s="51">
        <f t="shared" si="26"/>
        <v>0</v>
      </c>
      <c r="M91" s="49">
        <f t="shared" si="27"/>
        <v>0</v>
      </c>
      <c r="N91" s="49">
        <f t="shared" si="28"/>
        <v>0</v>
      </c>
      <c r="O91" s="49">
        <f t="shared" si="29"/>
        <v>0</v>
      </c>
      <c r="P91" s="108">
        <f t="shared" si="30"/>
        <v>0</v>
      </c>
      <c r="Q91" s="77" t="s">
        <v>47</v>
      </c>
    </row>
    <row r="92" spans="1:17" ht="45" x14ac:dyDescent="0.2">
      <c r="A92" s="40">
        <v>78</v>
      </c>
      <c r="B92" s="28" t="s">
        <v>87</v>
      </c>
      <c r="C92" s="135" t="s">
        <v>108</v>
      </c>
      <c r="D92" s="132" t="s">
        <v>77</v>
      </c>
      <c r="E92" s="136">
        <v>1</v>
      </c>
      <c r="F92" s="183"/>
      <c r="G92" s="49"/>
      <c r="H92" s="190">
        <f>ROUND(F92*G92,2)</f>
        <v>0</v>
      </c>
      <c r="I92" s="134"/>
      <c r="J92" s="134"/>
      <c r="K92" s="191">
        <f>SUM(H92:J92)</f>
        <v>0</v>
      </c>
      <c r="L92" s="51">
        <f t="shared" si="26"/>
        <v>0</v>
      </c>
      <c r="M92" s="49">
        <f t="shared" si="27"/>
        <v>0</v>
      </c>
      <c r="N92" s="49">
        <f t="shared" si="28"/>
        <v>0</v>
      </c>
      <c r="O92" s="49">
        <f t="shared" si="29"/>
        <v>0</v>
      </c>
      <c r="P92" s="108">
        <f t="shared" si="30"/>
        <v>0</v>
      </c>
      <c r="Q92" s="77" t="s">
        <v>47</v>
      </c>
    </row>
    <row r="93" spans="1:17" x14ac:dyDescent="0.2">
      <c r="A93" s="40">
        <v>79</v>
      </c>
      <c r="B93" s="28"/>
      <c r="C93" s="173" t="s">
        <v>110</v>
      </c>
      <c r="D93" s="132"/>
      <c r="E93" s="136"/>
      <c r="F93" s="183"/>
      <c r="G93" s="134"/>
      <c r="H93" s="190">
        <f t="shared" ref="H93:H98" si="31">ROUND(F93*G93,2)</f>
        <v>0</v>
      </c>
      <c r="I93" s="134"/>
      <c r="J93" s="134"/>
      <c r="K93" s="191">
        <f t="shared" ref="K93:K98" si="32">SUM(H93:J93)</f>
        <v>0</v>
      </c>
      <c r="L93" s="51">
        <f t="shared" si="26"/>
        <v>0</v>
      </c>
      <c r="M93" s="49">
        <f t="shared" si="27"/>
        <v>0</v>
      </c>
      <c r="N93" s="49">
        <f t="shared" si="28"/>
        <v>0</v>
      </c>
      <c r="O93" s="49">
        <f t="shared" si="29"/>
        <v>0</v>
      </c>
      <c r="P93" s="108">
        <f t="shared" si="30"/>
        <v>0</v>
      </c>
      <c r="Q93" s="77"/>
    </row>
    <row r="94" spans="1:17" ht="33.75" x14ac:dyDescent="0.2">
      <c r="A94" s="40">
        <v>80</v>
      </c>
      <c r="B94" s="28" t="s">
        <v>87</v>
      </c>
      <c r="C94" s="135" t="s">
        <v>111</v>
      </c>
      <c r="D94" s="132" t="s">
        <v>77</v>
      </c>
      <c r="E94" s="133">
        <v>1</v>
      </c>
      <c r="F94" s="183"/>
      <c r="G94" s="49"/>
      <c r="H94" s="190">
        <f t="shared" si="31"/>
        <v>0</v>
      </c>
      <c r="I94" s="134"/>
      <c r="J94" s="134"/>
      <c r="K94" s="191">
        <f t="shared" si="32"/>
        <v>0</v>
      </c>
      <c r="L94" s="51">
        <f t="shared" si="26"/>
        <v>0</v>
      </c>
      <c r="M94" s="49">
        <f t="shared" si="27"/>
        <v>0</v>
      </c>
      <c r="N94" s="49">
        <f t="shared" si="28"/>
        <v>0</v>
      </c>
      <c r="O94" s="49">
        <f t="shared" si="29"/>
        <v>0</v>
      </c>
      <c r="P94" s="108">
        <f t="shared" si="30"/>
        <v>0</v>
      </c>
      <c r="Q94" s="77" t="s">
        <v>48</v>
      </c>
    </row>
    <row r="95" spans="1:17" ht="33.75" x14ac:dyDescent="0.2">
      <c r="A95" s="40">
        <v>81</v>
      </c>
      <c r="B95" s="28" t="s">
        <v>87</v>
      </c>
      <c r="C95" s="135" t="s">
        <v>297</v>
      </c>
      <c r="D95" s="132" t="s">
        <v>77</v>
      </c>
      <c r="E95" s="133">
        <v>1</v>
      </c>
      <c r="F95" s="183"/>
      <c r="G95" s="49"/>
      <c r="H95" s="190">
        <f t="shared" si="31"/>
        <v>0</v>
      </c>
      <c r="I95" s="134"/>
      <c r="J95" s="134"/>
      <c r="K95" s="191">
        <f t="shared" si="32"/>
        <v>0</v>
      </c>
      <c r="L95" s="51">
        <f t="shared" si="26"/>
        <v>0</v>
      </c>
      <c r="M95" s="49">
        <f t="shared" si="27"/>
        <v>0</v>
      </c>
      <c r="N95" s="49">
        <f t="shared" si="28"/>
        <v>0</v>
      </c>
      <c r="O95" s="49">
        <f t="shared" si="29"/>
        <v>0</v>
      </c>
      <c r="P95" s="108">
        <f t="shared" si="30"/>
        <v>0</v>
      </c>
      <c r="Q95" s="77" t="s">
        <v>48</v>
      </c>
    </row>
    <row r="96" spans="1:17" ht="22.5" x14ac:dyDescent="0.2">
      <c r="A96" s="40">
        <v>82</v>
      </c>
      <c r="B96" s="28" t="s">
        <v>87</v>
      </c>
      <c r="C96" s="135" t="s">
        <v>109</v>
      </c>
      <c r="D96" s="132" t="s">
        <v>77</v>
      </c>
      <c r="E96" s="133">
        <v>1</v>
      </c>
      <c r="F96" s="183"/>
      <c r="G96" s="49"/>
      <c r="H96" s="190">
        <f t="shared" si="31"/>
        <v>0</v>
      </c>
      <c r="I96" s="134"/>
      <c r="J96" s="134"/>
      <c r="K96" s="191">
        <f t="shared" si="32"/>
        <v>0</v>
      </c>
      <c r="L96" s="51">
        <f t="shared" si="26"/>
        <v>0</v>
      </c>
      <c r="M96" s="49">
        <f t="shared" si="27"/>
        <v>0</v>
      </c>
      <c r="N96" s="49">
        <f t="shared" si="28"/>
        <v>0</v>
      </c>
      <c r="O96" s="49">
        <f t="shared" si="29"/>
        <v>0</v>
      </c>
      <c r="P96" s="108">
        <f t="shared" si="30"/>
        <v>0</v>
      </c>
      <c r="Q96" s="77" t="s">
        <v>47</v>
      </c>
    </row>
    <row r="97" spans="1:17" ht="45" x14ac:dyDescent="0.2">
      <c r="A97" s="40">
        <v>83</v>
      </c>
      <c r="B97" s="28" t="s">
        <v>87</v>
      </c>
      <c r="C97" s="48" t="s">
        <v>298</v>
      </c>
      <c r="D97" s="140" t="s">
        <v>90</v>
      </c>
      <c r="E97" s="174">
        <v>1.4</v>
      </c>
      <c r="F97" s="184"/>
      <c r="G97" s="49"/>
      <c r="H97" s="190">
        <f t="shared" si="31"/>
        <v>0</v>
      </c>
      <c r="I97" s="185"/>
      <c r="J97" s="185"/>
      <c r="K97" s="191">
        <f t="shared" si="32"/>
        <v>0</v>
      </c>
      <c r="L97" s="51">
        <f t="shared" si="26"/>
        <v>0</v>
      </c>
      <c r="M97" s="49">
        <f t="shared" si="27"/>
        <v>0</v>
      </c>
      <c r="N97" s="49">
        <f t="shared" si="28"/>
        <v>0</v>
      </c>
      <c r="O97" s="49">
        <f t="shared" si="29"/>
        <v>0</v>
      </c>
      <c r="P97" s="108">
        <f t="shared" si="30"/>
        <v>0</v>
      </c>
      <c r="Q97" s="77" t="s">
        <v>47</v>
      </c>
    </row>
    <row r="98" spans="1:17" ht="12.75" customHeight="1" x14ac:dyDescent="0.2">
      <c r="A98" s="40">
        <v>84</v>
      </c>
      <c r="B98" s="93"/>
      <c r="C98" s="188" t="s">
        <v>299</v>
      </c>
      <c r="D98" s="28"/>
      <c r="E98" s="59"/>
      <c r="F98" s="51"/>
      <c r="G98" s="49"/>
      <c r="H98" s="190">
        <f t="shared" si="31"/>
        <v>0</v>
      </c>
      <c r="I98" s="49"/>
      <c r="J98" s="49"/>
      <c r="K98" s="191">
        <f t="shared" si="32"/>
        <v>0</v>
      </c>
      <c r="L98" s="51">
        <f t="shared" si="26"/>
        <v>0</v>
      </c>
      <c r="M98" s="49">
        <f t="shared" si="27"/>
        <v>0</v>
      </c>
      <c r="N98" s="49">
        <f t="shared" si="28"/>
        <v>0</v>
      </c>
      <c r="O98" s="49">
        <f t="shared" si="29"/>
        <v>0</v>
      </c>
      <c r="P98" s="108">
        <f t="shared" si="30"/>
        <v>0</v>
      </c>
      <c r="Q98" s="77"/>
    </row>
    <row r="99" spans="1:17" ht="33.75" x14ac:dyDescent="0.2">
      <c r="A99" s="40">
        <v>85</v>
      </c>
      <c r="B99" s="28" t="s">
        <v>87</v>
      </c>
      <c r="C99" s="161" t="s">
        <v>300</v>
      </c>
      <c r="D99" s="140" t="s">
        <v>274</v>
      </c>
      <c r="E99" s="174">
        <v>15.8</v>
      </c>
      <c r="F99" s="184"/>
      <c r="G99" s="49"/>
      <c r="H99" s="49">
        <f t="shared" si="6"/>
        <v>0</v>
      </c>
      <c r="I99" s="134"/>
      <c r="J99" s="134"/>
      <c r="K99" s="50">
        <f t="shared" si="0"/>
        <v>0</v>
      </c>
      <c r="L99" s="51">
        <f t="shared" si="1"/>
        <v>0</v>
      </c>
      <c r="M99" s="49">
        <f t="shared" si="2"/>
        <v>0</v>
      </c>
      <c r="N99" s="49">
        <f t="shared" si="3"/>
        <v>0</v>
      </c>
      <c r="O99" s="49">
        <f t="shared" si="4"/>
        <v>0</v>
      </c>
      <c r="P99" s="108">
        <f t="shared" si="5"/>
        <v>0</v>
      </c>
      <c r="Q99" s="77" t="s">
        <v>48</v>
      </c>
    </row>
    <row r="100" spans="1:17" ht="22.5" x14ac:dyDescent="0.2">
      <c r="A100" s="40">
        <v>86</v>
      </c>
      <c r="B100" s="28" t="s">
        <v>87</v>
      </c>
      <c r="C100" s="161" t="s">
        <v>301</v>
      </c>
      <c r="D100" s="140" t="s">
        <v>274</v>
      </c>
      <c r="E100" s="174">
        <v>15.8</v>
      </c>
      <c r="F100" s="184"/>
      <c r="G100" s="49"/>
      <c r="H100" s="49">
        <f t="shared" si="6"/>
        <v>0</v>
      </c>
      <c r="I100" s="134"/>
      <c r="J100" s="134"/>
      <c r="K100" s="50">
        <f t="shared" si="0"/>
        <v>0</v>
      </c>
      <c r="L100" s="51">
        <f t="shared" si="1"/>
        <v>0</v>
      </c>
      <c r="M100" s="49">
        <f t="shared" si="2"/>
        <v>0</v>
      </c>
      <c r="N100" s="49">
        <f t="shared" si="3"/>
        <v>0</v>
      </c>
      <c r="O100" s="49">
        <f t="shared" si="4"/>
        <v>0</v>
      </c>
      <c r="P100" s="108">
        <f t="shared" si="5"/>
        <v>0</v>
      </c>
      <c r="Q100" s="77" t="s">
        <v>48</v>
      </c>
    </row>
    <row r="101" spans="1:17" ht="56.25" x14ac:dyDescent="0.2">
      <c r="A101" s="40">
        <v>87</v>
      </c>
      <c r="B101" s="28" t="s">
        <v>87</v>
      </c>
      <c r="C101" s="161" t="s">
        <v>302</v>
      </c>
      <c r="D101" s="140" t="s">
        <v>274</v>
      </c>
      <c r="E101" s="174">
        <v>15.8</v>
      </c>
      <c r="F101" s="184"/>
      <c r="G101" s="49"/>
      <c r="H101" s="49">
        <f t="shared" si="6"/>
        <v>0</v>
      </c>
      <c r="I101" s="134"/>
      <c r="J101" s="134"/>
      <c r="K101" s="50">
        <f t="shared" si="0"/>
        <v>0</v>
      </c>
      <c r="L101" s="51">
        <f t="shared" si="1"/>
        <v>0</v>
      </c>
      <c r="M101" s="49">
        <f t="shared" si="2"/>
        <v>0</v>
      </c>
      <c r="N101" s="49">
        <f t="shared" si="3"/>
        <v>0</v>
      </c>
      <c r="O101" s="49">
        <f t="shared" si="4"/>
        <v>0</v>
      </c>
      <c r="P101" s="108">
        <f t="shared" si="5"/>
        <v>0</v>
      </c>
      <c r="Q101" s="77" t="s">
        <v>48</v>
      </c>
    </row>
    <row r="102" spans="1:17" ht="67.5" x14ac:dyDescent="0.2">
      <c r="A102" s="40">
        <v>88</v>
      </c>
      <c r="B102" s="28" t="s">
        <v>87</v>
      </c>
      <c r="C102" s="161" t="s">
        <v>303</v>
      </c>
      <c r="D102" s="148" t="s">
        <v>76</v>
      </c>
      <c r="E102" s="174">
        <v>12.36</v>
      </c>
      <c r="F102" s="184"/>
      <c r="G102" s="49"/>
      <c r="H102" s="49">
        <f t="shared" si="6"/>
        <v>0</v>
      </c>
      <c r="I102" s="134"/>
      <c r="J102" s="134"/>
      <c r="K102" s="50">
        <f t="shared" si="0"/>
        <v>0</v>
      </c>
      <c r="L102" s="51">
        <f t="shared" si="1"/>
        <v>0</v>
      </c>
      <c r="M102" s="49">
        <f t="shared" si="2"/>
        <v>0</v>
      </c>
      <c r="N102" s="49">
        <f t="shared" si="3"/>
        <v>0</v>
      </c>
      <c r="O102" s="49">
        <f t="shared" si="4"/>
        <v>0</v>
      </c>
      <c r="P102" s="108">
        <f t="shared" si="5"/>
        <v>0</v>
      </c>
      <c r="Q102" s="77" t="s">
        <v>48</v>
      </c>
    </row>
    <row r="103" spans="1:17" ht="33.75" x14ac:dyDescent="0.2">
      <c r="A103" s="40">
        <v>89</v>
      </c>
      <c r="B103" s="28" t="s">
        <v>87</v>
      </c>
      <c r="C103" s="161" t="s">
        <v>304</v>
      </c>
      <c r="D103" s="148" t="s">
        <v>76</v>
      </c>
      <c r="E103" s="174">
        <v>11.25</v>
      </c>
      <c r="F103" s="184"/>
      <c r="G103" s="49"/>
      <c r="H103" s="49">
        <f t="shared" si="6"/>
        <v>0</v>
      </c>
      <c r="I103" s="134"/>
      <c r="J103" s="134"/>
      <c r="K103" s="50">
        <f t="shared" ref="K103:K107" si="33">SUM(H103:J103)</f>
        <v>0</v>
      </c>
      <c r="L103" s="51">
        <f t="shared" ref="L103:L107" si="34">E103*F103</f>
        <v>0</v>
      </c>
      <c r="M103" s="49">
        <f t="shared" ref="M103:M107" si="35">H103*E103</f>
        <v>0</v>
      </c>
      <c r="N103" s="49">
        <f t="shared" ref="N103:N107" si="36">I103*E103</f>
        <v>0</v>
      </c>
      <c r="O103" s="49">
        <f t="shared" ref="O103:O107" si="37">J103*E103</f>
        <v>0</v>
      </c>
      <c r="P103" s="108">
        <f t="shared" ref="P103:P107" si="38">SUM(M103:O103)</f>
        <v>0</v>
      </c>
      <c r="Q103" s="77" t="s">
        <v>48</v>
      </c>
    </row>
    <row r="104" spans="1:17" ht="33.75" x14ac:dyDescent="0.2">
      <c r="A104" s="40">
        <v>90</v>
      </c>
      <c r="B104" s="28" t="s">
        <v>87</v>
      </c>
      <c r="C104" s="161" t="s">
        <v>305</v>
      </c>
      <c r="D104" s="148" t="s">
        <v>77</v>
      </c>
      <c r="E104" s="174">
        <v>2</v>
      </c>
      <c r="F104" s="184"/>
      <c r="G104" s="49"/>
      <c r="H104" s="49">
        <f t="shared" ref="H104:H107" si="39">F104*G104</f>
        <v>0</v>
      </c>
      <c r="I104" s="134"/>
      <c r="J104" s="134"/>
      <c r="K104" s="50">
        <f t="shared" si="33"/>
        <v>0</v>
      </c>
      <c r="L104" s="51">
        <f t="shared" si="34"/>
        <v>0</v>
      </c>
      <c r="M104" s="49">
        <f t="shared" si="35"/>
        <v>0</v>
      </c>
      <c r="N104" s="49">
        <f t="shared" si="36"/>
        <v>0</v>
      </c>
      <c r="O104" s="49">
        <f t="shared" si="37"/>
        <v>0</v>
      </c>
      <c r="P104" s="108">
        <f t="shared" si="38"/>
        <v>0</v>
      </c>
      <c r="Q104" s="77" t="s">
        <v>48</v>
      </c>
    </row>
    <row r="105" spans="1:17" ht="22.5" x14ac:dyDescent="0.2">
      <c r="A105" s="40">
        <v>91</v>
      </c>
      <c r="B105" s="28" t="s">
        <v>87</v>
      </c>
      <c r="C105" s="161" t="s">
        <v>306</v>
      </c>
      <c r="D105" s="148" t="s">
        <v>77</v>
      </c>
      <c r="E105" s="174">
        <v>1</v>
      </c>
      <c r="F105" s="184"/>
      <c r="G105" s="49"/>
      <c r="H105" s="49">
        <f t="shared" si="39"/>
        <v>0</v>
      </c>
      <c r="I105" s="134"/>
      <c r="J105" s="134"/>
      <c r="K105" s="50">
        <f t="shared" si="33"/>
        <v>0</v>
      </c>
      <c r="L105" s="51">
        <f t="shared" si="34"/>
        <v>0</v>
      </c>
      <c r="M105" s="49">
        <f t="shared" si="35"/>
        <v>0</v>
      </c>
      <c r="N105" s="49">
        <f t="shared" si="36"/>
        <v>0</v>
      </c>
      <c r="O105" s="49">
        <f t="shared" si="37"/>
        <v>0</v>
      </c>
      <c r="P105" s="108">
        <f t="shared" si="38"/>
        <v>0</v>
      </c>
      <c r="Q105" s="77" t="s">
        <v>48</v>
      </c>
    </row>
    <row r="106" spans="1:17" ht="22.5" x14ac:dyDescent="0.2">
      <c r="A106" s="40">
        <v>92</v>
      </c>
      <c r="B106" s="28" t="s">
        <v>87</v>
      </c>
      <c r="C106" s="161" t="s">
        <v>307</v>
      </c>
      <c r="D106" s="140" t="s">
        <v>274</v>
      </c>
      <c r="E106" s="174">
        <v>3.71</v>
      </c>
      <c r="F106" s="185"/>
      <c r="G106" s="49"/>
      <c r="H106" s="49">
        <f t="shared" si="39"/>
        <v>0</v>
      </c>
      <c r="I106" s="134"/>
      <c r="J106" s="134"/>
      <c r="K106" s="50">
        <f t="shared" si="33"/>
        <v>0</v>
      </c>
      <c r="L106" s="51">
        <f t="shared" si="34"/>
        <v>0</v>
      </c>
      <c r="M106" s="49">
        <f t="shared" si="35"/>
        <v>0</v>
      </c>
      <c r="N106" s="49">
        <f t="shared" si="36"/>
        <v>0</v>
      </c>
      <c r="O106" s="49">
        <f t="shared" si="37"/>
        <v>0</v>
      </c>
      <c r="P106" s="108">
        <f t="shared" si="38"/>
        <v>0</v>
      </c>
      <c r="Q106" s="77" t="s">
        <v>48</v>
      </c>
    </row>
    <row r="107" spans="1:17" ht="22.5" x14ac:dyDescent="0.2">
      <c r="A107" s="40">
        <v>93</v>
      </c>
      <c r="B107" s="28" t="s">
        <v>87</v>
      </c>
      <c r="C107" s="48" t="s">
        <v>308</v>
      </c>
      <c r="D107" s="28" t="s">
        <v>76</v>
      </c>
      <c r="E107" s="174">
        <v>12.36</v>
      </c>
      <c r="F107" s="184"/>
      <c r="G107" s="49"/>
      <c r="H107" s="49">
        <f t="shared" si="39"/>
        <v>0</v>
      </c>
      <c r="I107" s="134"/>
      <c r="J107" s="134"/>
      <c r="K107" s="50">
        <f t="shared" si="33"/>
        <v>0</v>
      </c>
      <c r="L107" s="51">
        <f t="shared" si="34"/>
        <v>0</v>
      </c>
      <c r="M107" s="49">
        <f t="shared" si="35"/>
        <v>0</v>
      </c>
      <c r="N107" s="49">
        <f t="shared" si="36"/>
        <v>0</v>
      </c>
      <c r="O107" s="49">
        <f t="shared" si="37"/>
        <v>0</v>
      </c>
      <c r="P107" s="108">
        <f t="shared" si="38"/>
        <v>0</v>
      </c>
      <c r="Q107" s="77" t="s">
        <v>48</v>
      </c>
    </row>
    <row r="108" spans="1:17" ht="12" customHeight="1" thickBot="1" x14ac:dyDescent="0.25">
      <c r="A108" s="264" t="s">
        <v>63</v>
      </c>
      <c r="B108" s="265"/>
      <c r="C108" s="265"/>
      <c r="D108" s="265"/>
      <c r="E108" s="265"/>
      <c r="F108" s="265"/>
      <c r="G108" s="265"/>
      <c r="H108" s="265"/>
      <c r="I108" s="265"/>
      <c r="J108" s="265"/>
      <c r="K108" s="266"/>
      <c r="L108" s="74">
        <f>SUM(L14:L107)</f>
        <v>0</v>
      </c>
      <c r="M108" s="75">
        <f>SUM(M14:M107)</f>
        <v>0</v>
      </c>
      <c r="N108" s="75">
        <f>SUM(N14:N107)</f>
        <v>0</v>
      </c>
      <c r="O108" s="75">
        <f>SUM(O14:O107)</f>
        <v>0</v>
      </c>
      <c r="P108" s="76">
        <f>SUM(P14:P107)</f>
        <v>0</v>
      </c>
    </row>
    <row r="109" spans="1:17" x14ac:dyDescent="0.2">
      <c r="A109" s="20"/>
      <c r="B109" s="20"/>
      <c r="C109" s="20"/>
      <c r="D109" s="20"/>
      <c r="E109" s="20"/>
      <c r="F109" s="20"/>
      <c r="G109" s="20"/>
      <c r="H109" s="20"/>
      <c r="I109" s="20"/>
      <c r="J109" s="20"/>
      <c r="K109" s="20"/>
      <c r="L109" s="20"/>
      <c r="M109" s="20"/>
      <c r="N109" s="20"/>
      <c r="O109" s="20"/>
      <c r="P109" s="20"/>
    </row>
    <row r="110" spans="1:17" x14ac:dyDescent="0.2">
      <c r="A110" s="20"/>
      <c r="B110" s="20"/>
      <c r="C110" s="20"/>
      <c r="D110" s="20"/>
      <c r="E110" s="20"/>
      <c r="F110" s="20"/>
      <c r="G110" s="20"/>
      <c r="H110" s="20"/>
      <c r="I110" s="20"/>
      <c r="J110" s="20"/>
      <c r="K110" s="20"/>
      <c r="L110" s="20"/>
      <c r="M110" s="20"/>
      <c r="N110" s="20"/>
      <c r="O110" s="20"/>
      <c r="P110" s="20"/>
    </row>
    <row r="111" spans="1:17" x14ac:dyDescent="0.2">
      <c r="A111" s="1" t="s">
        <v>14</v>
      </c>
      <c r="B111" s="20"/>
      <c r="C111" s="267">
        <f>'Kops n'!C35:H35</f>
        <v>0</v>
      </c>
      <c r="D111" s="267"/>
      <c r="E111" s="267"/>
      <c r="F111" s="267"/>
      <c r="G111" s="267"/>
      <c r="H111" s="267"/>
      <c r="I111" s="20"/>
      <c r="J111" s="20"/>
      <c r="K111" s="20"/>
      <c r="L111" s="20"/>
      <c r="M111" s="20"/>
      <c r="N111" s="20"/>
      <c r="O111" s="20"/>
      <c r="P111" s="20"/>
    </row>
    <row r="112" spans="1:17" x14ac:dyDescent="0.2">
      <c r="A112" s="20"/>
      <c r="B112" s="20"/>
      <c r="C112" s="193" t="s">
        <v>15</v>
      </c>
      <c r="D112" s="193"/>
      <c r="E112" s="193"/>
      <c r="F112" s="193"/>
      <c r="G112" s="193"/>
      <c r="H112" s="193"/>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row r="114" spans="1:16" x14ac:dyDescent="0.2">
      <c r="A114" s="210" t="str">
        <f>'Kops n'!A38:D38</f>
        <v>Tāme sastādīta 2023. gada __. ________</v>
      </c>
      <c r="B114" s="211"/>
      <c r="C114" s="211"/>
      <c r="D114" s="211"/>
      <c r="E114" s="20"/>
      <c r="F114" s="20"/>
      <c r="G114" s="20"/>
      <c r="H114" s="20"/>
      <c r="I114" s="20"/>
      <c r="J114" s="20"/>
      <c r="K114" s="20"/>
      <c r="L114" s="20"/>
      <c r="M114" s="20"/>
      <c r="N114" s="20"/>
      <c r="O114" s="20"/>
      <c r="P114" s="20"/>
    </row>
    <row r="115" spans="1:16" x14ac:dyDescent="0.2">
      <c r="A115" s="20"/>
      <c r="B115" s="20"/>
      <c r="C115" s="20"/>
      <c r="D115" s="20"/>
      <c r="E115" s="20"/>
      <c r="F115" s="20"/>
      <c r="G115" s="20"/>
      <c r="H115" s="20"/>
      <c r="I115" s="20"/>
      <c r="J115" s="20"/>
      <c r="K115" s="20"/>
      <c r="L115" s="20"/>
      <c r="M115" s="20"/>
      <c r="N115" s="20"/>
      <c r="O115" s="20"/>
      <c r="P115" s="20"/>
    </row>
    <row r="116" spans="1:16" x14ac:dyDescent="0.2">
      <c r="A116" s="1" t="s">
        <v>41</v>
      </c>
      <c r="B116" s="20"/>
      <c r="C116" s="267">
        <f>'Kops n'!C40:H40</f>
        <v>0</v>
      </c>
      <c r="D116" s="267"/>
      <c r="E116" s="267"/>
      <c r="F116" s="267"/>
      <c r="G116" s="267"/>
      <c r="H116" s="267"/>
      <c r="I116" s="20"/>
      <c r="J116" s="20"/>
      <c r="K116" s="20"/>
      <c r="L116" s="20"/>
      <c r="M116" s="20"/>
      <c r="N116" s="20"/>
      <c r="O116" s="20"/>
      <c r="P116" s="20"/>
    </row>
    <row r="117" spans="1:16" x14ac:dyDescent="0.2">
      <c r="A117" s="20"/>
      <c r="B117" s="20"/>
      <c r="C117" s="193" t="s">
        <v>15</v>
      </c>
      <c r="D117" s="193"/>
      <c r="E117" s="193"/>
      <c r="F117" s="193"/>
      <c r="G117" s="193"/>
      <c r="H117" s="193"/>
      <c r="I117" s="20"/>
      <c r="J117" s="20"/>
      <c r="K117" s="20"/>
      <c r="L117" s="20"/>
      <c r="M117" s="20"/>
      <c r="N117" s="20"/>
      <c r="O117" s="20"/>
      <c r="P117" s="20"/>
    </row>
    <row r="118" spans="1:16" x14ac:dyDescent="0.2">
      <c r="A118" s="20"/>
      <c r="B118" s="20"/>
      <c r="C118" s="20"/>
      <c r="D118" s="20"/>
      <c r="E118" s="20"/>
      <c r="F118" s="20"/>
      <c r="G118" s="20"/>
      <c r="H118" s="20"/>
      <c r="I118" s="20"/>
      <c r="J118" s="20"/>
      <c r="K118" s="20"/>
      <c r="L118" s="20"/>
      <c r="M118" s="20"/>
      <c r="N118" s="20"/>
      <c r="O118" s="20"/>
      <c r="P118" s="20"/>
    </row>
    <row r="119" spans="1:16" x14ac:dyDescent="0.2">
      <c r="A119" s="104" t="s">
        <v>16</v>
      </c>
      <c r="B119" s="52"/>
      <c r="C119" s="115">
        <f>'Kops n'!C43</f>
        <v>0</v>
      </c>
      <c r="D119" s="52"/>
      <c r="E119" s="20"/>
      <c r="F119" s="20"/>
      <c r="G119" s="20"/>
      <c r="H119" s="20"/>
      <c r="I119" s="20"/>
      <c r="J119" s="20"/>
      <c r="K119" s="20"/>
      <c r="L119" s="20"/>
      <c r="M119" s="20"/>
      <c r="N119" s="20"/>
      <c r="O119" s="20"/>
      <c r="P119" s="20"/>
    </row>
    <row r="120" spans="1:16" x14ac:dyDescent="0.2">
      <c r="A120" s="20"/>
      <c r="B120" s="20"/>
      <c r="C120" s="20"/>
      <c r="D120" s="20"/>
      <c r="E120" s="20"/>
      <c r="F120" s="20"/>
      <c r="G120" s="20"/>
      <c r="H120" s="20"/>
      <c r="I120" s="20"/>
      <c r="J120" s="20"/>
      <c r="K120" s="20"/>
      <c r="L120" s="20"/>
      <c r="M120" s="20"/>
      <c r="N120" s="20"/>
      <c r="O120" s="20"/>
      <c r="P120"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117:H117"/>
    <mergeCell ref="C4:I4"/>
    <mergeCell ref="F12:K12"/>
    <mergeCell ref="A9:F9"/>
    <mergeCell ref="J9:M9"/>
    <mergeCell ref="D8:L8"/>
    <mergeCell ref="A108:K108"/>
    <mergeCell ref="C111:H111"/>
    <mergeCell ref="C112:H112"/>
    <mergeCell ref="A114:D114"/>
    <mergeCell ref="C116:H116"/>
  </mergeCells>
  <phoneticPr fontId="7" type="noConversion"/>
  <conditionalFormatting sqref="I14:J19 D14:G14 D19:G19 D30:G30 I30:J30 D34:G34 I34:J34 D44:G44 I44:J44 D64:G64 I64:J64 I78:J78 D98:G98 I98:J98 G15:G18 F80 I80:J80 I90:J90 Q14:Q107 A14:B107 G80:G92">
    <cfRule type="cellIs" dxfId="614" priority="288" operator="equal">
      <formula>0</formula>
    </cfRule>
  </conditionalFormatting>
  <conditionalFormatting sqref="N9:O9 H99:H107 K99:P107 H14:H90 K14:P89 K90 L90:P98">
    <cfRule type="cellIs" dxfId="613" priority="287" operator="equal">
      <formula>0</formula>
    </cfRule>
  </conditionalFormatting>
  <conditionalFormatting sqref="A9:F9">
    <cfRule type="containsText" dxfId="612" priority="28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611" priority="284" operator="equal">
      <formula>0</formula>
    </cfRule>
  </conditionalFormatting>
  <conditionalFormatting sqref="C116:H116">
    <cfRule type="cellIs" dxfId="610" priority="279" operator="equal">
      <formula>0</formula>
    </cfRule>
  </conditionalFormatting>
  <conditionalFormatting sqref="C111:H111">
    <cfRule type="cellIs" dxfId="609" priority="278" operator="equal">
      <formula>0</formula>
    </cfRule>
  </conditionalFormatting>
  <conditionalFormatting sqref="L108:P108">
    <cfRule type="cellIs" dxfId="608" priority="277" operator="equal">
      <formula>0</formula>
    </cfRule>
  </conditionalFormatting>
  <conditionalFormatting sqref="C4:I4">
    <cfRule type="cellIs" dxfId="607" priority="276" operator="equal">
      <formula>0</formula>
    </cfRule>
  </conditionalFormatting>
  <conditionalFormatting sqref="C14:C19 C34 C44 C64 C98 C30">
    <cfRule type="cellIs" dxfId="606" priority="275" operator="equal">
      <formula>0</formula>
    </cfRule>
  </conditionalFormatting>
  <conditionalFormatting sqref="D5:L8">
    <cfRule type="cellIs" dxfId="605" priority="273" operator="equal">
      <formula>0</formula>
    </cfRule>
  </conditionalFormatting>
  <conditionalFormatting sqref="D1">
    <cfRule type="cellIs" dxfId="604" priority="272" operator="equal">
      <formula>0</formula>
    </cfRule>
  </conditionalFormatting>
  <conditionalFormatting sqref="A108:K108">
    <cfRule type="containsText" dxfId="603" priority="270" operator="containsText" text="Tiešās izmaksas kopā, t. sk. darba devēja sociālais nodoklis __.__% ">
      <formula>NOT(ISERROR(SEARCH("Tiešās izmaksas kopā, t. sk. darba devēja sociālais nodoklis __.__% ",A108)))</formula>
    </cfRule>
  </conditionalFormatting>
  <conditionalFormatting sqref="I25:J29">
    <cfRule type="cellIs" dxfId="602" priority="253" operator="equal">
      <formula>0</formula>
    </cfRule>
  </conditionalFormatting>
  <conditionalFormatting sqref="I20:J20">
    <cfRule type="cellIs" dxfId="601" priority="258" operator="equal">
      <formula>0</formula>
    </cfRule>
  </conditionalFormatting>
  <conditionalFormatting sqref="I21:J21">
    <cfRule type="cellIs" dxfId="600" priority="257" operator="equal">
      <formula>0</formula>
    </cfRule>
  </conditionalFormatting>
  <conditionalFormatting sqref="I22:J22">
    <cfRule type="cellIs" dxfId="599" priority="256" operator="equal">
      <formula>0</formula>
    </cfRule>
  </conditionalFormatting>
  <conditionalFormatting sqref="I23:J23">
    <cfRule type="cellIs" dxfId="598" priority="255" operator="equal">
      <formula>0</formula>
    </cfRule>
  </conditionalFormatting>
  <conditionalFormatting sqref="I24:J24">
    <cfRule type="cellIs" dxfId="597" priority="254" operator="equal">
      <formula>0</formula>
    </cfRule>
  </conditionalFormatting>
  <conditionalFormatting sqref="F33">
    <cfRule type="cellIs" dxfId="596" priority="250" operator="equal">
      <formula>0</formula>
    </cfRule>
  </conditionalFormatting>
  <conditionalFormatting sqref="I31:J32">
    <cfRule type="cellIs" dxfId="595" priority="248" operator="equal">
      <formula>0</formula>
    </cfRule>
  </conditionalFormatting>
  <conditionalFormatting sqref="I33:J33">
    <cfRule type="cellIs" dxfId="594" priority="247" operator="equal">
      <formula>0</formula>
    </cfRule>
  </conditionalFormatting>
  <conditionalFormatting sqref="F38:F40 F42:F43">
    <cfRule type="cellIs" dxfId="593" priority="243" operator="equal">
      <formula>0</formula>
    </cfRule>
  </conditionalFormatting>
  <conditionalFormatting sqref="F35:F37">
    <cfRule type="cellIs" dxfId="592" priority="244" operator="equal">
      <formula>0</formula>
    </cfRule>
  </conditionalFormatting>
  <conditionalFormatting sqref="F41">
    <cfRule type="cellIs" dxfId="591" priority="242" operator="equal">
      <formula>0</formula>
    </cfRule>
  </conditionalFormatting>
  <conditionalFormatting sqref="I38:J40 I42:J43">
    <cfRule type="cellIs" dxfId="590" priority="239" operator="equal">
      <formula>0</formula>
    </cfRule>
  </conditionalFormatting>
  <conditionalFormatting sqref="I35:J37">
    <cfRule type="cellIs" dxfId="589" priority="240" operator="equal">
      <formula>0</formula>
    </cfRule>
  </conditionalFormatting>
  <conditionalFormatting sqref="I41:J41">
    <cfRule type="cellIs" dxfId="588" priority="238" operator="equal">
      <formula>0</formula>
    </cfRule>
  </conditionalFormatting>
  <conditionalFormatting sqref="I46:J46">
    <cfRule type="cellIs" dxfId="587" priority="220" operator="equal">
      <formula>0</formula>
    </cfRule>
  </conditionalFormatting>
  <conditionalFormatting sqref="I47:J47">
    <cfRule type="cellIs" dxfId="586" priority="218" operator="equal">
      <formula>0</formula>
    </cfRule>
  </conditionalFormatting>
  <conditionalFormatting sqref="I50:J50">
    <cfRule type="cellIs" dxfId="585" priority="216" operator="equal">
      <formula>0</formula>
    </cfRule>
  </conditionalFormatting>
  <conditionalFormatting sqref="I52:J52">
    <cfRule type="cellIs" dxfId="584" priority="214" operator="equal">
      <formula>0</formula>
    </cfRule>
  </conditionalFormatting>
  <conditionalFormatting sqref="I54:J54">
    <cfRule type="cellIs" dxfId="583" priority="212" operator="equal">
      <formula>0</formula>
    </cfRule>
  </conditionalFormatting>
  <conditionalFormatting sqref="I45:J45">
    <cfRule type="cellIs" dxfId="582" priority="221" operator="equal">
      <formula>0</formula>
    </cfRule>
  </conditionalFormatting>
  <conditionalFormatting sqref="I48:J48">
    <cfRule type="cellIs" dxfId="581" priority="219" operator="equal">
      <formula>0</formula>
    </cfRule>
  </conditionalFormatting>
  <conditionalFormatting sqref="I49:J49">
    <cfRule type="cellIs" dxfId="580" priority="217" operator="equal">
      <formula>0</formula>
    </cfRule>
  </conditionalFormatting>
  <conditionalFormatting sqref="I51:J51">
    <cfRule type="cellIs" dxfId="579" priority="215" operator="equal">
      <formula>0</formula>
    </cfRule>
  </conditionalFormatting>
  <conditionalFormatting sqref="I53:J53">
    <cfRule type="cellIs" dxfId="578" priority="213" operator="equal">
      <formula>0</formula>
    </cfRule>
  </conditionalFormatting>
  <conditionalFormatting sqref="I55:J59">
    <cfRule type="cellIs" dxfId="577" priority="211" operator="equal">
      <formula>0</formula>
    </cfRule>
  </conditionalFormatting>
  <conditionalFormatting sqref="I66:J66">
    <cfRule type="cellIs" dxfId="576" priority="198" operator="equal">
      <formula>0</formula>
    </cfRule>
  </conditionalFormatting>
  <conditionalFormatting sqref="I76:J76">
    <cfRule type="cellIs" dxfId="575" priority="192" operator="equal">
      <formula>0</formula>
    </cfRule>
  </conditionalFormatting>
  <conditionalFormatting sqref="I65:J65">
    <cfRule type="cellIs" dxfId="574" priority="199" operator="equal">
      <formula>0</formula>
    </cfRule>
  </conditionalFormatting>
  <conditionalFormatting sqref="I67:J67">
    <cfRule type="cellIs" dxfId="573" priority="197" operator="equal">
      <formula>0</formula>
    </cfRule>
  </conditionalFormatting>
  <conditionalFormatting sqref="I68:J68">
    <cfRule type="cellIs" dxfId="572" priority="196" operator="equal">
      <formula>0</formula>
    </cfRule>
  </conditionalFormatting>
  <conditionalFormatting sqref="I69:J69">
    <cfRule type="cellIs" dxfId="571" priority="195" operator="equal">
      <formula>0</formula>
    </cfRule>
  </conditionalFormatting>
  <conditionalFormatting sqref="I70:J74">
    <cfRule type="cellIs" dxfId="570" priority="194" operator="equal">
      <formula>0</formula>
    </cfRule>
  </conditionalFormatting>
  <conditionalFormatting sqref="I75:J75">
    <cfRule type="cellIs" dxfId="569" priority="193" operator="equal">
      <formula>0</formula>
    </cfRule>
  </conditionalFormatting>
  <conditionalFormatting sqref="I77:J77">
    <cfRule type="cellIs" dxfId="568" priority="191" operator="equal">
      <formula>0</formula>
    </cfRule>
  </conditionalFormatting>
  <conditionalFormatting sqref="I79:J79">
    <cfRule type="cellIs" dxfId="567" priority="185" operator="equal">
      <formula>0</formula>
    </cfRule>
  </conditionalFormatting>
  <conditionalFormatting sqref="F90">
    <cfRule type="cellIs" dxfId="566" priority="181" operator="equal">
      <formula>0</formula>
    </cfRule>
  </conditionalFormatting>
  <conditionalFormatting sqref="I107:J107">
    <cfRule type="cellIs" dxfId="565" priority="160" operator="equal">
      <formula>0</formula>
    </cfRule>
  </conditionalFormatting>
  <conditionalFormatting sqref="I99:J99">
    <cfRule type="cellIs" dxfId="564" priority="159" operator="equal">
      <formula>0</formula>
    </cfRule>
  </conditionalFormatting>
  <conditionalFormatting sqref="I100:J100">
    <cfRule type="cellIs" dxfId="563" priority="158" operator="equal">
      <formula>0</formula>
    </cfRule>
  </conditionalFormatting>
  <conditionalFormatting sqref="I101:J101">
    <cfRule type="cellIs" dxfId="562" priority="157" operator="equal">
      <formula>0</formula>
    </cfRule>
  </conditionalFormatting>
  <conditionalFormatting sqref="I102:J102">
    <cfRule type="cellIs" dxfId="561" priority="156" operator="equal">
      <formula>0</formula>
    </cfRule>
  </conditionalFormatting>
  <conditionalFormatting sqref="I103:J103">
    <cfRule type="cellIs" dxfId="560" priority="155" operator="equal">
      <formula>0</formula>
    </cfRule>
  </conditionalFormatting>
  <conditionalFormatting sqref="I104:J104">
    <cfRule type="cellIs" dxfId="559" priority="154" operator="equal">
      <formula>0</formula>
    </cfRule>
  </conditionalFormatting>
  <conditionalFormatting sqref="I105:J105">
    <cfRule type="cellIs" dxfId="558" priority="153" operator="equal">
      <formula>0</formula>
    </cfRule>
  </conditionalFormatting>
  <conditionalFormatting sqref="I106:J106">
    <cfRule type="cellIs" dxfId="557" priority="152" operator="equal">
      <formula>0</formula>
    </cfRule>
  </conditionalFormatting>
  <conditionalFormatting sqref="G20:G29">
    <cfRule type="cellIs" dxfId="556" priority="121" operator="equal">
      <formula>0</formula>
    </cfRule>
  </conditionalFormatting>
  <conditionalFormatting sqref="G31:G33">
    <cfRule type="cellIs" dxfId="555" priority="120" operator="equal">
      <formula>0</formula>
    </cfRule>
  </conditionalFormatting>
  <conditionalFormatting sqref="G35:G43">
    <cfRule type="cellIs" dxfId="554" priority="119" operator="equal">
      <formula>0</formula>
    </cfRule>
  </conditionalFormatting>
  <conditionalFormatting sqref="G45:G63">
    <cfRule type="cellIs" dxfId="553" priority="118" operator="equal">
      <formula>0</formula>
    </cfRule>
  </conditionalFormatting>
  <conditionalFormatting sqref="G65:G78">
    <cfRule type="cellIs" dxfId="552" priority="117" operator="equal">
      <formula>0</formula>
    </cfRule>
  </conditionalFormatting>
  <conditionalFormatting sqref="G79">
    <cfRule type="cellIs" dxfId="551" priority="116" operator="equal">
      <formula>0</formula>
    </cfRule>
  </conditionalFormatting>
  <conditionalFormatting sqref="G99:G107">
    <cfRule type="cellIs" dxfId="550" priority="114" operator="equal">
      <formula>0</formula>
    </cfRule>
  </conditionalFormatting>
  <conditionalFormatting sqref="F15">
    <cfRule type="cellIs" dxfId="549" priority="110" operator="equal">
      <formula>0</formula>
    </cfRule>
  </conditionalFormatting>
  <conditionalFormatting sqref="F16">
    <cfRule type="cellIs" dxfId="548" priority="111" operator="equal">
      <formula>0</formula>
    </cfRule>
  </conditionalFormatting>
  <conditionalFormatting sqref="F17">
    <cfRule type="cellIs" dxfId="547" priority="109" operator="equal">
      <formula>0</formula>
    </cfRule>
  </conditionalFormatting>
  <conditionalFormatting sqref="F18">
    <cfRule type="cellIs" dxfId="546" priority="108" operator="equal">
      <formula>0</formula>
    </cfRule>
  </conditionalFormatting>
  <conditionalFormatting sqref="C28">
    <cfRule type="cellIs" dxfId="545" priority="106" operator="equal">
      <formula>0</formula>
    </cfRule>
  </conditionalFormatting>
  <conditionalFormatting sqref="C23:C27">
    <cfRule type="cellIs" dxfId="544" priority="107" operator="equal">
      <formula>0</formula>
    </cfRule>
  </conditionalFormatting>
  <conditionalFormatting sqref="F25:F29">
    <cfRule type="cellIs" dxfId="543" priority="100" operator="equal">
      <formula>0</formula>
    </cfRule>
  </conditionalFormatting>
  <conditionalFormatting sqref="F20">
    <cfRule type="cellIs" dxfId="542" priority="105" operator="equal">
      <formula>0</formula>
    </cfRule>
  </conditionalFormatting>
  <conditionalFormatting sqref="F21">
    <cfRule type="cellIs" dxfId="541" priority="104" operator="equal">
      <formula>0</formula>
    </cfRule>
  </conditionalFormatting>
  <conditionalFormatting sqref="F22">
    <cfRule type="cellIs" dxfId="540" priority="103" operator="equal">
      <formula>0</formula>
    </cfRule>
  </conditionalFormatting>
  <conditionalFormatting sqref="F23">
    <cfRule type="cellIs" dxfId="539" priority="102" operator="equal">
      <formula>0</formula>
    </cfRule>
  </conditionalFormatting>
  <conditionalFormatting sqref="F24">
    <cfRule type="cellIs" dxfId="538" priority="101" operator="equal">
      <formula>0</formula>
    </cfRule>
  </conditionalFormatting>
  <conditionalFormatting sqref="F31:F32">
    <cfRule type="cellIs" dxfId="537" priority="99" operator="equal">
      <formula>0</formula>
    </cfRule>
  </conditionalFormatting>
  <conditionalFormatting sqref="C31">
    <cfRule type="cellIs" dxfId="536" priority="98" operator="equal">
      <formula>0</formula>
    </cfRule>
  </conditionalFormatting>
  <conditionalFormatting sqref="C37:C42">
    <cfRule type="cellIs" dxfId="535" priority="96" operator="equal">
      <formula>0</formula>
    </cfRule>
  </conditionalFormatting>
  <conditionalFormatting sqref="C35">
    <cfRule type="cellIs" dxfId="534" priority="97" operator="equal">
      <formula>0</formula>
    </cfRule>
  </conditionalFormatting>
  <conditionalFormatting sqref="C56:E58">
    <cfRule type="cellIs" dxfId="533" priority="95" operator="equal">
      <formula>0</formula>
    </cfRule>
  </conditionalFormatting>
  <conditionalFormatting sqref="C49:E51 C53:E54 D52:E52 D45:E48">
    <cfRule type="cellIs" dxfId="532" priority="94" operator="equal">
      <formula>0</formula>
    </cfRule>
  </conditionalFormatting>
  <conditionalFormatting sqref="F53">
    <cfRule type="cellIs" dxfId="531" priority="93" operator="equal">
      <formula>0</formula>
    </cfRule>
  </conditionalFormatting>
  <conditionalFormatting sqref="F45">
    <cfRule type="cellIs" dxfId="530" priority="92" operator="equal">
      <formula>0</formula>
    </cfRule>
  </conditionalFormatting>
  <conditionalFormatting sqref="F46">
    <cfRule type="cellIs" dxfId="529" priority="91" operator="equal">
      <formula>0</formula>
    </cfRule>
  </conditionalFormatting>
  <conditionalFormatting sqref="F49">
    <cfRule type="cellIs" dxfId="528" priority="90" operator="equal">
      <formula>0</formula>
    </cfRule>
  </conditionalFormatting>
  <conditionalFormatting sqref="F48">
    <cfRule type="cellIs" dxfId="527" priority="89" operator="equal">
      <formula>0</formula>
    </cfRule>
  </conditionalFormatting>
  <conditionalFormatting sqref="F47">
    <cfRule type="cellIs" dxfId="526" priority="88" operator="equal">
      <formula>0</formula>
    </cfRule>
  </conditionalFormatting>
  <conditionalFormatting sqref="F50">
    <cfRule type="cellIs" dxfId="525" priority="87" operator="equal">
      <formula>0</formula>
    </cfRule>
  </conditionalFormatting>
  <conditionalFormatting sqref="F51">
    <cfRule type="cellIs" dxfId="524" priority="86" operator="equal">
      <formula>0</formula>
    </cfRule>
  </conditionalFormatting>
  <conditionalFormatting sqref="F52">
    <cfRule type="cellIs" dxfId="523" priority="85" operator="equal">
      <formula>0</formula>
    </cfRule>
  </conditionalFormatting>
  <conditionalFormatting sqref="F54">
    <cfRule type="cellIs" dxfId="522" priority="84" operator="equal">
      <formula>0</formula>
    </cfRule>
  </conditionalFormatting>
  <conditionalFormatting sqref="F56">
    <cfRule type="cellIs" dxfId="521" priority="83" operator="equal">
      <formula>0</formula>
    </cfRule>
  </conditionalFormatting>
  <conditionalFormatting sqref="F57">
    <cfRule type="cellIs" dxfId="520" priority="82" operator="equal">
      <formula>0</formula>
    </cfRule>
  </conditionalFormatting>
  <conditionalFormatting sqref="F58">
    <cfRule type="cellIs" dxfId="519" priority="81" operator="equal">
      <formula>0</formula>
    </cfRule>
  </conditionalFormatting>
  <conditionalFormatting sqref="C55:E55">
    <cfRule type="cellIs" dxfId="518" priority="80" operator="equal">
      <formula>0</formula>
    </cfRule>
  </conditionalFormatting>
  <conditionalFormatting sqref="F55">
    <cfRule type="cellIs" dxfId="517" priority="79" operator="equal">
      <formula>0</formula>
    </cfRule>
  </conditionalFormatting>
  <conditionalFormatting sqref="C46">
    <cfRule type="cellIs" dxfId="516" priority="78" operator="equal">
      <formula>0</formula>
    </cfRule>
  </conditionalFormatting>
  <conditionalFormatting sqref="C52">
    <cfRule type="cellIs" dxfId="515" priority="77" operator="equal">
      <formula>0</formula>
    </cfRule>
  </conditionalFormatting>
  <conditionalFormatting sqref="C45">
    <cfRule type="cellIs" dxfId="514" priority="76" operator="equal">
      <formula>0</formula>
    </cfRule>
  </conditionalFormatting>
  <conditionalFormatting sqref="C47:C48">
    <cfRule type="cellIs" dxfId="513" priority="75" operator="equal">
      <formula>0</formula>
    </cfRule>
  </conditionalFormatting>
  <conditionalFormatting sqref="C60:C63">
    <cfRule type="cellIs" dxfId="512" priority="74" operator="equal">
      <formula>0</formula>
    </cfRule>
  </conditionalFormatting>
  <conditionalFormatting sqref="C59:F59">
    <cfRule type="cellIs" dxfId="511" priority="73" operator="equal">
      <formula>0</formula>
    </cfRule>
  </conditionalFormatting>
  <conditionalFormatting sqref="C68">
    <cfRule type="cellIs" dxfId="510" priority="70" operator="equal">
      <formula>0</formula>
    </cfRule>
  </conditionalFormatting>
  <conditionalFormatting sqref="C71:C73">
    <cfRule type="cellIs" dxfId="509" priority="68" operator="equal">
      <formula>0</formula>
    </cfRule>
  </conditionalFormatting>
  <conditionalFormatting sqref="C70">
    <cfRule type="cellIs" dxfId="508" priority="69" operator="equal">
      <formula>0</formula>
    </cfRule>
  </conditionalFormatting>
  <conditionalFormatting sqref="C65">
    <cfRule type="cellIs" dxfId="507" priority="67" operator="equal">
      <formula>0</formula>
    </cfRule>
  </conditionalFormatting>
  <conditionalFormatting sqref="C66">
    <cfRule type="cellIs" dxfId="506" priority="66" operator="equal">
      <formula>0</formula>
    </cfRule>
  </conditionalFormatting>
  <conditionalFormatting sqref="C67">
    <cfRule type="cellIs" dxfId="505" priority="65" operator="equal">
      <formula>0</formula>
    </cfRule>
  </conditionalFormatting>
  <conditionalFormatting sqref="C69">
    <cfRule type="cellIs" dxfId="504" priority="64" operator="equal">
      <formula>0</formula>
    </cfRule>
  </conditionalFormatting>
  <conditionalFormatting sqref="F66">
    <cfRule type="cellIs" dxfId="503" priority="62" operator="equal">
      <formula>0</formula>
    </cfRule>
  </conditionalFormatting>
  <conditionalFormatting sqref="F67">
    <cfRule type="cellIs" dxfId="502" priority="60" operator="equal">
      <formula>0</formula>
    </cfRule>
  </conditionalFormatting>
  <conditionalFormatting sqref="F70">
    <cfRule type="cellIs" dxfId="501" priority="58" operator="equal">
      <formula>0</formula>
    </cfRule>
  </conditionalFormatting>
  <conditionalFormatting sqref="F72">
    <cfRule type="cellIs" dxfId="500" priority="56" operator="equal">
      <formula>0</formula>
    </cfRule>
  </conditionalFormatting>
  <conditionalFormatting sqref="F74">
    <cfRule type="cellIs" dxfId="499" priority="54" operator="equal">
      <formula>0</formula>
    </cfRule>
  </conditionalFormatting>
  <conditionalFormatting sqref="F65">
    <cfRule type="cellIs" dxfId="498" priority="63" operator="equal">
      <formula>0</formula>
    </cfRule>
  </conditionalFormatting>
  <conditionalFormatting sqref="F68">
    <cfRule type="cellIs" dxfId="497" priority="61" operator="equal">
      <formula>0</formula>
    </cfRule>
  </conditionalFormatting>
  <conditionalFormatting sqref="F69">
    <cfRule type="cellIs" dxfId="496" priority="59" operator="equal">
      <formula>0</formula>
    </cfRule>
  </conditionalFormatting>
  <conditionalFormatting sqref="F71">
    <cfRule type="cellIs" dxfId="495" priority="57" operator="equal">
      <formula>0</formula>
    </cfRule>
  </conditionalFormatting>
  <conditionalFormatting sqref="F73">
    <cfRule type="cellIs" dxfId="494" priority="55" operator="equal">
      <formula>0</formula>
    </cfRule>
  </conditionalFormatting>
  <conditionalFormatting sqref="F75:F78">
    <cfRule type="cellIs" dxfId="493" priority="53" operator="equal">
      <formula>0</formula>
    </cfRule>
  </conditionalFormatting>
  <conditionalFormatting sqref="F79">
    <cfRule type="cellIs" dxfId="492" priority="52" operator="equal">
      <formula>0</formula>
    </cfRule>
  </conditionalFormatting>
  <conditionalFormatting sqref="C87:E89 D81:E86">
    <cfRule type="cellIs" dxfId="491" priority="51" operator="equal">
      <formula>0</formula>
    </cfRule>
  </conditionalFormatting>
  <conditionalFormatting sqref="C84">
    <cfRule type="cellIs" dxfId="490" priority="50" operator="equal">
      <formula>0</formula>
    </cfRule>
  </conditionalFormatting>
  <conditionalFormatting sqref="C86">
    <cfRule type="cellIs" dxfId="489" priority="49" operator="equal">
      <formula>0</formula>
    </cfRule>
  </conditionalFormatting>
  <conditionalFormatting sqref="C81">
    <cfRule type="cellIs" dxfId="488" priority="48" operator="equal">
      <formula>0</formula>
    </cfRule>
  </conditionalFormatting>
  <conditionalFormatting sqref="C82">
    <cfRule type="cellIs" dxfId="487" priority="47" operator="equal">
      <formula>0</formula>
    </cfRule>
  </conditionalFormatting>
  <conditionalFormatting sqref="C83">
    <cfRule type="cellIs" dxfId="486" priority="46" operator="equal">
      <formula>0</formula>
    </cfRule>
  </conditionalFormatting>
  <conditionalFormatting sqref="C85">
    <cfRule type="cellIs" dxfId="485" priority="45" operator="equal">
      <formula>0</formula>
    </cfRule>
  </conditionalFormatting>
  <conditionalFormatting sqref="F82">
    <cfRule type="cellIs" dxfId="484" priority="43" operator="equal">
      <formula>0</formula>
    </cfRule>
  </conditionalFormatting>
  <conditionalFormatting sqref="F88">
    <cfRule type="cellIs" dxfId="483" priority="37" operator="equal">
      <formula>0</formula>
    </cfRule>
  </conditionalFormatting>
  <conditionalFormatting sqref="F81">
    <cfRule type="cellIs" dxfId="482" priority="44" operator="equal">
      <formula>0</formula>
    </cfRule>
  </conditionalFormatting>
  <conditionalFormatting sqref="F83">
    <cfRule type="cellIs" dxfId="481" priority="42" operator="equal">
      <formula>0</formula>
    </cfRule>
  </conditionalFormatting>
  <conditionalFormatting sqref="F84">
    <cfRule type="cellIs" dxfId="480" priority="41" operator="equal">
      <formula>0</formula>
    </cfRule>
  </conditionalFormatting>
  <conditionalFormatting sqref="F85">
    <cfRule type="cellIs" dxfId="479" priority="40" operator="equal">
      <formula>0</formula>
    </cfRule>
  </conditionalFormatting>
  <conditionalFormatting sqref="F86">
    <cfRule type="cellIs" dxfId="478" priority="39" operator="equal">
      <formula>0</formula>
    </cfRule>
  </conditionalFormatting>
  <conditionalFormatting sqref="F87">
    <cfRule type="cellIs" dxfId="477" priority="38" operator="equal">
      <formula>0</formula>
    </cfRule>
  </conditionalFormatting>
  <conditionalFormatting sqref="F89">
    <cfRule type="cellIs" dxfId="476" priority="36" operator="equal">
      <formula>0</formula>
    </cfRule>
  </conditionalFormatting>
  <conditionalFormatting sqref="H91:H98 K91:K98">
    <cfRule type="cellIs" dxfId="475" priority="35" operator="equal">
      <formula>0</formula>
    </cfRule>
  </conditionalFormatting>
  <conditionalFormatting sqref="E92:F93 I92:J93">
    <cfRule type="cellIs" dxfId="474" priority="33" operator="equal">
      <formula>0</formula>
    </cfRule>
  </conditionalFormatting>
  <conditionalFormatting sqref="E91:F91 I91:J91">
    <cfRule type="cellIs" dxfId="473" priority="34" operator="equal">
      <formula>0</formula>
    </cfRule>
  </conditionalFormatting>
  <conditionalFormatting sqref="G93">
    <cfRule type="cellIs" dxfId="472" priority="32" operator="equal">
      <formula>0</formula>
    </cfRule>
  </conditionalFormatting>
  <conditionalFormatting sqref="C97:E97">
    <cfRule type="cellIs" dxfId="471" priority="31" operator="equal">
      <formula>0</formula>
    </cfRule>
  </conditionalFormatting>
  <conditionalFormatting sqref="C106:E106">
    <cfRule type="cellIs" dxfId="470" priority="30" operator="equal">
      <formula>0</formula>
    </cfRule>
  </conditionalFormatting>
  <conditionalFormatting sqref="C107:E107 C99:E105">
    <cfRule type="cellIs" dxfId="469" priority="29" operator="equal">
      <formula>0</formula>
    </cfRule>
  </conditionalFormatting>
  <conditionalFormatting sqref="F107 F99:F105">
    <cfRule type="cellIs" dxfId="468" priority="28" operator="equal">
      <formula>0</formula>
    </cfRule>
  </conditionalFormatting>
  <conditionalFormatting sqref="F106">
    <cfRule type="cellIs" dxfId="467" priority="27" operator="equal">
      <formula>0</formula>
    </cfRule>
  </conditionalFormatting>
  <conditionalFormatting sqref="I61:J61">
    <cfRule type="cellIs" dxfId="466" priority="25" operator="equal">
      <formula>0</formula>
    </cfRule>
  </conditionalFormatting>
  <conditionalFormatting sqref="I63:J63">
    <cfRule type="cellIs" dxfId="465" priority="23" operator="equal">
      <formula>0</formula>
    </cfRule>
  </conditionalFormatting>
  <conditionalFormatting sqref="I60:J60">
    <cfRule type="cellIs" dxfId="464" priority="26" operator="equal">
      <formula>0</formula>
    </cfRule>
  </conditionalFormatting>
  <conditionalFormatting sqref="I62:J62">
    <cfRule type="cellIs" dxfId="463" priority="24" operator="equal">
      <formula>0</formula>
    </cfRule>
  </conditionalFormatting>
  <conditionalFormatting sqref="F60">
    <cfRule type="cellIs" dxfId="462" priority="22" operator="equal">
      <formula>0</formula>
    </cfRule>
  </conditionalFormatting>
  <conditionalFormatting sqref="F61">
    <cfRule type="cellIs" dxfId="461" priority="21" operator="equal">
      <formula>0</formula>
    </cfRule>
  </conditionalFormatting>
  <conditionalFormatting sqref="F62">
    <cfRule type="cellIs" dxfId="460" priority="20" operator="equal">
      <formula>0</formula>
    </cfRule>
  </conditionalFormatting>
  <conditionalFormatting sqref="F63">
    <cfRule type="cellIs" dxfId="459" priority="19" operator="equal">
      <formula>0</formula>
    </cfRule>
  </conditionalFormatting>
  <conditionalFormatting sqref="I81:J81">
    <cfRule type="cellIs" dxfId="458" priority="18" operator="equal">
      <formula>0</formula>
    </cfRule>
  </conditionalFormatting>
  <conditionalFormatting sqref="I82:J82">
    <cfRule type="cellIs" dxfId="457" priority="17" operator="equal">
      <formula>0</formula>
    </cfRule>
  </conditionalFormatting>
  <conditionalFormatting sqref="I83:J83">
    <cfRule type="cellIs" dxfId="456" priority="16" operator="equal">
      <formula>0</formula>
    </cfRule>
  </conditionalFormatting>
  <conditionalFormatting sqref="I84:J84">
    <cfRule type="cellIs" dxfId="455" priority="15" operator="equal">
      <formula>0</formula>
    </cfRule>
  </conditionalFormatting>
  <conditionalFormatting sqref="I85:J85">
    <cfRule type="cellIs" dxfId="454" priority="14" operator="equal">
      <formula>0</formula>
    </cfRule>
  </conditionalFormatting>
  <conditionalFormatting sqref="I86:J86">
    <cfRule type="cellIs" dxfId="453" priority="13" operator="equal">
      <formula>0</formula>
    </cfRule>
  </conditionalFormatting>
  <conditionalFormatting sqref="I87:J89">
    <cfRule type="cellIs" dxfId="452" priority="12" operator="equal">
      <formula>0</formula>
    </cfRule>
  </conditionalFormatting>
  <conditionalFormatting sqref="F96">
    <cfRule type="cellIs" dxfId="451" priority="9" operator="equal">
      <formula>0</formula>
    </cfRule>
  </conditionalFormatting>
  <conditionalFormatting sqref="F95">
    <cfRule type="cellIs" dxfId="450" priority="8" operator="equal">
      <formula>0</formula>
    </cfRule>
  </conditionalFormatting>
  <conditionalFormatting sqref="F94">
    <cfRule type="cellIs" dxfId="449" priority="10" operator="equal">
      <formula>0</formula>
    </cfRule>
  </conditionalFormatting>
  <conditionalFormatting sqref="F97">
    <cfRule type="cellIs" dxfId="448" priority="7" operator="equal">
      <formula>0</formula>
    </cfRule>
  </conditionalFormatting>
  <conditionalFormatting sqref="I96:J96">
    <cfRule type="cellIs" dxfId="447" priority="5" operator="equal">
      <formula>0</formula>
    </cfRule>
  </conditionalFormatting>
  <conditionalFormatting sqref="I95:J95">
    <cfRule type="cellIs" dxfId="446" priority="4" operator="equal">
      <formula>0</formula>
    </cfRule>
  </conditionalFormatting>
  <conditionalFormatting sqref="I94:J94">
    <cfRule type="cellIs" dxfId="445" priority="6" operator="equal">
      <formula>0</formula>
    </cfRule>
  </conditionalFormatting>
  <conditionalFormatting sqref="J97">
    <cfRule type="cellIs" dxfId="444" priority="3" operator="equal">
      <formula>0</formula>
    </cfRule>
  </conditionalFormatting>
  <conditionalFormatting sqref="I97">
    <cfRule type="cellIs" dxfId="443" priority="2" operator="equal">
      <formula>0</formula>
    </cfRule>
  </conditionalFormatting>
  <conditionalFormatting sqref="G94:G97">
    <cfRule type="cellIs" dxfId="442" priority="1" operator="equal">
      <formula>0</formula>
    </cfRule>
  </conditionalFormatting>
  <dataValidations count="1">
    <dataValidation type="list" allowBlank="1" showInputMessage="1" showErrorMessage="1" sqref="Q14:Q107" xr:uid="{96EB30D8-7ECD-40A1-8337-C3D38FB50E71}">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81" operator="containsText" id="{EB1478B1-7CEE-4166-B5AA-31180DE08C6C}">
            <xm:f>NOT(ISERROR(SEARCH("Tāme sastādīta ____. gada ___. ______________",A114)))</xm:f>
            <xm:f>"Tāme sastādīta ____. gada ___. ______________"</xm:f>
            <x14:dxf>
              <font>
                <color auto="1"/>
              </font>
              <fill>
                <patternFill>
                  <bgColor rgb="FFC6EFCE"/>
                </patternFill>
              </fill>
            </x14:dxf>
          </x14:cfRule>
          <xm:sqref>A114</xm:sqref>
        </x14:conditionalFormatting>
        <x14:conditionalFormatting xmlns:xm="http://schemas.microsoft.com/office/excel/2006/main">
          <x14:cfRule type="containsText" priority="280" operator="containsText" id="{CB0C9649-3F63-46F2-A291-D15D80BFBF7C}">
            <xm:f>NOT(ISERROR(SEARCH("Sertifikāta Nr. _________________________________",A119)))</xm:f>
            <xm:f>"Sertifikāta Nr. _________________________________"</xm:f>
            <x14:dxf>
              <font>
                <color auto="1"/>
              </font>
              <fill>
                <patternFill>
                  <bgColor rgb="FFC6EFCE"/>
                </patternFill>
              </fill>
            </x14:dxf>
          </x14:cfRule>
          <xm:sqref>A119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15"/>
  <sheetViews>
    <sheetView topLeftCell="A79" workbookViewId="0">
      <selection activeCell="K15" sqref="K15:K9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79" t="str">
        <f>'3a+c+n'!C2:I2</f>
        <v>Fasādes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P103</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izmaksas",IF('3a+c+n'!$Q14="A",'3a+c+n'!B14,0),0)</f>
        <v>0</v>
      </c>
      <c r="C14" s="27">
        <f>IF($C$4="Attiecināmās izmaksas",IF('3a+c+n'!$Q14="A",'3a+c+n'!C14,0),0)</f>
        <v>0</v>
      </c>
      <c r="D14" s="27">
        <f>IF($C$4="Attiecināmās izmaksas",IF('3a+c+n'!$Q14="A",'3a+c+n'!D14,0),0)</f>
        <v>0</v>
      </c>
      <c r="E14" s="57"/>
      <c r="F14" s="79"/>
      <c r="G14" s="27">
        <f>IF($C$4="Attiecināmās izmaksas",IF('3a+c+n'!$Q14="A",'3a+c+n'!G14,0),0)</f>
        <v>0</v>
      </c>
      <c r="H14" s="27">
        <f>IF($C$4="Attiecināmās izmaksas",IF('3a+c+n'!$Q14="A",'3a+c+n'!H14,0),0)</f>
        <v>0</v>
      </c>
      <c r="I14" s="27"/>
      <c r="J14" s="27"/>
      <c r="K14" s="57">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x14ac:dyDescent="0.2">
      <c r="A15" s="64">
        <f>IF(P15=0,0,IF(COUNTBLANK(P15)=1,0,COUNTA($P$14:P15)))</f>
        <v>0</v>
      </c>
      <c r="B15" s="28" t="str">
        <f>IF($C$4="Attiecināmās izmaksas",IF('3a+c+n'!$Q15="A",'3a+c+n'!B15,0),0)</f>
        <v>13-00000</v>
      </c>
      <c r="C15" s="28" t="str">
        <f>IF($C$4="Attiecināmās izmaksas",IF('3a+c+n'!$Q15="A",'3a+c+n'!C15,0),0)</f>
        <v>Pamatu atrakšana ~ 1,2 m dziļumā (nogāzes leņķis ne stāvāks par 50°)</v>
      </c>
      <c r="D15" s="28" t="str">
        <f>IF($C$4="Attiecināmās izmaksas",IF('3a+c+n'!$Q15="A",'3a+c+n'!D15,0),0)</f>
        <v>m3</v>
      </c>
      <c r="E15" s="59"/>
      <c r="F15" s="81"/>
      <c r="G15" s="28"/>
      <c r="H15" s="28">
        <f>IF($C$4="Attiecināmās izmaksas",IF('3a+c+n'!$Q15="A",'3a+c+n'!H15,0),0)</f>
        <v>0</v>
      </c>
      <c r="I15" s="28"/>
      <c r="J15" s="28"/>
      <c r="K15" s="59">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22.5" x14ac:dyDescent="0.2">
      <c r="A16" s="64">
        <f>IF(P16=0,0,IF(COUNTBLANK(P16)=1,0,COUNTA($P$14:P16)))</f>
        <v>0</v>
      </c>
      <c r="B16" s="28" t="str">
        <f>IF($C$4="Attiecināmās izmaksas",IF('3a+c+n'!$Q16="A",'3a+c+n'!B16,0),0)</f>
        <v>13-00000</v>
      </c>
      <c r="C16" s="28" t="str">
        <f>IF($C$4="Attiecināmās izmaksas",IF('3a+c+n'!$Q16="A",'3a+c+n'!C16,0),0)</f>
        <v>Ventilācijas atvērumu daļēja aizmūrēšana</v>
      </c>
      <c r="D16" s="28" t="str">
        <f>IF($C$4="Attiecināmās izmaksas",IF('3a+c+n'!$Q16="A",'3a+c+n'!D16,0),0)</f>
        <v>m2</v>
      </c>
      <c r="E16" s="59"/>
      <c r="F16" s="81"/>
      <c r="G16" s="28"/>
      <c r="H16" s="28">
        <f>IF($C$4="Attiecināmās izmaksas",IF('3a+c+n'!$Q16="A",'3a+c+n'!H16,0),0)</f>
        <v>0</v>
      </c>
      <c r="I16" s="28"/>
      <c r="J16" s="28"/>
      <c r="K16" s="59">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33.75" x14ac:dyDescent="0.2">
      <c r="A17" s="64">
        <f>IF(P17=0,0,IF(COUNTBLANK(P17)=1,0,COUNTA($P$14:P17)))</f>
        <v>0</v>
      </c>
      <c r="B17" s="28" t="str">
        <f>IF($C$4="Attiecināmās izmaksas",IF('3a+c+n'!$Q17="A",'3a+c+n'!B17,0),0)</f>
        <v>13-00000</v>
      </c>
      <c r="C17" s="28" t="str">
        <f>IF($C$4="Attiecināmās izmaksas",IF('3a+c+n'!$Q17="A",'3a+c+n'!C17,0),0)</f>
        <v>Pamatu (h=1,2m) un cokola (0,7 m) attīrīšana no bojātā un atslāņotā apmetuma un augsnes paliekām, esošā, nodrupušā apmetuma nokalšana</v>
      </c>
      <c r="D17" s="28" t="str">
        <f>IF($C$4="Attiecināmās izmaksas",IF('3a+c+n'!$Q17="A",'3a+c+n'!D17,0),0)</f>
        <v>m2</v>
      </c>
      <c r="E17" s="59"/>
      <c r="F17" s="81"/>
      <c r="G17" s="28"/>
      <c r="H17" s="28">
        <f>IF($C$4="Attiecināmās izmaksas",IF('3a+c+n'!$Q17="A",'3a+c+n'!H17,0),0)</f>
        <v>0</v>
      </c>
      <c r="I17" s="28"/>
      <c r="J17" s="28"/>
      <c r="K17" s="59">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33.75" x14ac:dyDescent="0.2">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SAKRET BG vai ekvivlentu un javu SAKRET PM super vai ekvivalentu.</v>
      </c>
      <c r="D18" s="28" t="str">
        <f>IF($C$4="Attiecināmās izmaksas",IF('3a+c+n'!$Q18="A",'3a+c+n'!D18,0),0)</f>
        <v>m2</v>
      </c>
      <c r="E18" s="59"/>
      <c r="F18" s="81"/>
      <c r="G18" s="28"/>
      <c r="H18" s="28">
        <f>IF($C$4="Attiecināmās izmaksas",IF('3a+c+n'!$Q18="A",'3a+c+n'!H18,0),0)</f>
        <v>0</v>
      </c>
      <c r="I18" s="28"/>
      <c r="J18" s="28"/>
      <c r="K18" s="59">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x14ac:dyDescent="0.2">
      <c r="A19" s="64">
        <f>IF(P19=0,0,IF(COUNTBLANK(P19)=1,0,COUNTA($P$14:P19)))</f>
        <v>0</v>
      </c>
      <c r="B19" s="28">
        <f>IF($C$4="Attiecināmās izmaksas",IF('3a+c+n'!$Q19="A",'3a+c+n'!B19,0),0)</f>
        <v>0</v>
      </c>
      <c r="C19" s="28">
        <f>IF($C$4="Attiecināmās izmaksas",IF('3a+c+n'!$Q19="A",'3a+c+n'!C19,0),0)</f>
        <v>0</v>
      </c>
      <c r="D19" s="28">
        <f>IF($C$4="Attiecināmās izmaksas",IF('3a+c+n'!$Q19="A",'3a+c+n'!D19,0),0)</f>
        <v>0</v>
      </c>
      <c r="E19" s="59"/>
      <c r="F19" s="81"/>
      <c r="G19" s="28"/>
      <c r="H19" s="28">
        <f>IF($C$4="Attiecināmās izmaksas",IF('3a+c+n'!$Q19="A",'3a+c+n'!H19,0),0)</f>
        <v>0</v>
      </c>
      <c r="I19" s="28"/>
      <c r="J19" s="28"/>
      <c r="K19" s="59">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ht="22.5" x14ac:dyDescent="0.2">
      <c r="A20" s="64">
        <f>IF(P20=0,0,IF(COUNTBLANK(P20)=1,0,COUNTA($P$14:P20)))</f>
        <v>0</v>
      </c>
      <c r="B20" s="28" t="str">
        <f>IF($C$4="Attiecināmās izmaksas",IF('3a+c+n'!$Q20="A",'3a+c+n'!B20,0),0)</f>
        <v>13-00000</v>
      </c>
      <c r="C20" s="28" t="str">
        <f>IF($C$4="Attiecināmās izmaksas",IF('3a+c+n'!$Q20="A",'3a+c+n'!C20,0),0)</f>
        <v>Cokola un pamatu virsmas hidroizolēšana ar SAKRET TCM vai ekvivalentu</v>
      </c>
      <c r="D20" s="28" t="str">
        <f>IF($C$4="Attiecināmās izmaksas",IF('3a+c+n'!$Q20="A",'3a+c+n'!D20,0),0)</f>
        <v>kg</v>
      </c>
      <c r="E20" s="59"/>
      <c r="F20" s="81"/>
      <c r="G20" s="28"/>
      <c r="H20" s="28">
        <f>IF($C$4="Attiecināmās izmaksas",IF('3a+c+n'!$Q20="A",'3a+c+n'!H20,0),0)</f>
        <v>0</v>
      </c>
      <c r="I20" s="28"/>
      <c r="J20" s="28"/>
      <c r="K20" s="59">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x14ac:dyDescent="0.2">
      <c r="A21" s="64">
        <f>IF(P21=0,0,IF(COUNTBLANK(P21)=1,0,COUNTA($P$14:P21)))</f>
        <v>0</v>
      </c>
      <c r="B21" s="28" t="str">
        <f>IF($C$4="Attiecināmās izmaksas",IF('3a+c+n'!$Q21="A",'3a+c+n'!B21,0),0)</f>
        <v>13-00000</v>
      </c>
      <c r="C21" s="28" t="str">
        <f>IF($C$4="Attiecināmās izmaksas",IF('3a+c+n'!$Q21="A",'3a+c+n'!C21,0),0)</f>
        <v>Siltumizolācijas materiāla stiprināšana ar līmjavu SAKRET BAK vai ekvivalentu</v>
      </c>
      <c r="D21" s="28" t="str">
        <f>IF($C$4="Attiecināmās izmaksas",IF('3a+c+n'!$Q21="A",'3a+c+n'!D21,0),0)</f>
        <v>kg</v>
      </c>
      <c r="E21" s="59"/>
      <c r="F21" s="81"/>
      <c r="G21" s="28"/>
      <c r="H21" s="28">
        <f>IF($C$4="Attiecināmās izmaksas",IF('3a+c+n'!$Q21="A",'3a+c+n'!H21,0),0)</f>
        <v>0</v>
      </c>
      <c r="I21" s="28"/>
      <c r="J21" s="28"/>
      <c r="K21" s="59">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22.5" x14ac:dyDescent="0.2">
      <c r="A22" s="64">
        <f>IF(P22=0,0,IF(COUNTBLANK(P22)=1,0,COUNTA($P$14:P22)))</f>
        <v>0</v>
      </c>
      <c r="B22" s="28" t="str">
        <f>IF($C$4="Attiecināmās izmaksas",IF('3a+c+n'!$Q22="A",'3a+c+n'!B22,0),0)</f>
        <v>13-00000</v>
      </c>
      <c r="C22" s="28" t="str">
        <f>IF($C$4="Attiecināmās izmaksas",IF('3a+c+n'!$Q22="A",'3a+c+n'!C22,0),0)</f>
        <v>Putupolistirola plākšņu TENAPORS EPS 150 vai ekvivalentu (λ&lt;=0,034 W/(mK)) b=100mm, montāža</v>
      </c>
      <c r="D22" s="28" t="str">
        <f>IF($C$4="Attiecināmās izmaksas",IF('3a+c+n'!$Q22="A",'3a+c+n'!D22,0),0)</f>
        <v>m2</v>
      </c>
      <c r="E22" s="59"/>
      <c r="F22" s="81"/>
      <c r="G22" s="28"/>
      <c r="H22" s="28">
        <f>IF($C$4="Attiecināmās izmaksas",IF('3a+c+n'!$Q22="A",'3a+c+n'!H22,0),0)</f>
        <v>0</v>
      </c>
      <c r="I22" s="28"/>
      <c r="J22" s="28"/>
      <c r="K22" s="59">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22.5" x14ac:dyDescent="0.2">
      <c r="A23" s="64">
        <f>IF(P23=0,0,IF(COUNTBLANK(P23)=1,0,COUNTA($P$14:P23)))</f>
        <v>0</v>
      </c>
      <c r="B23" s="28" t="str">
        <f>IF($C$4="Attiecināmās izmaksas",IF('3a+c+n'!$Q23="A",'3a+c+n'!B23,0),0)</f>
        <v>13-00000</v>
      </c>
      <c r="C23" s="28" t="str">
        <f>IF($C$4="Attiecināmās izmaksas",IF('3a+c+n'!$Q23="A",'3a+c+n'!C23,0),0)</f>
        <v>Armējošā slāņa iestrāde ar javas kārtu SAKRET BAK vai ekvivalentu - 2 kārtās</v>
      </c>
      <c r="D23" s="28" t="str">
        <f>IF($C$4="Attiecināmās izmaksas",IF('3a+c+n'!$Q23="A",'3a+c+n'!D23,0),0)</f>
        <v>kg</v>
      </c>
      <c r="E23" s="59"/>
      <c r="F23" s="81"/>
      <c r="G23" s="28"/>
      <c r="H23" s="28">
        <f>IF($C$4="Attiecināmās izmaksas",IF('3a+c+n'!$Q23="A",'3a+c+n'!H23,0),0)</f>
        <v>0</v>
      </c>
      <c r="I23" s="28"/>
      <c r="J23" s="28"/>
      <c r="K23" s="59">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x14ac:dyDescent="0.2">
      <c r="A24" s="64">
        <f>IF(P24=0,0,IF(COUNTBLANK(P24)=1,0,COUNTA($P$14:P24)))</f>
        <v>0</v>
      </c>
      <c r="B24" s="28" t="str">
        <f>IF($C$4="Attiecināmās izmaksas",IF('3a+c+n'!$Q24="A",'3a+c+n'!B24,0),0)</f>
        <v>13-00000</v>
      </c>
      <c r="C24" s="28" t="str">
        <f>IF($C$4="Attiecināmās izmaksas",IF('3a+c+n'!$Q24="A",'3a+c+n'!C24,0),0)</f>
        <v>Stiklušķiedras siets SSA-1363-160 160 g/m² - 2 kārtās</v>
      </c>
      <c r="D24" s="28" t="str">
        <f>IF($C$4="Attiecināmās izmaksas",IF('3a+c+n'!$Q24="A",'3a+c+n'!D24,0),0)</f>
        <v>m2</v>
      </c>
      <c r="E24" s="59"/>
      <c r="F24" s="81"/>
      <c r="G24" s="28"/>
      <c r="H24" s="28">
        <f>IF($C$4="Attiecināmās izmaksas",IF('3a+c+n'!$Q24="A",'3a+c+n'!H24,0),0)</f>
        <v>0</v>
      </c>
      <c r="I24" s="28"/>
      <c r="J24" s="28"/>
      <c r="K24" s="59">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22.5" x14ac:dyDescent="0.2">
      <c r="A25" s="64">
        <f>IF(P25=0,0,IF(COUNTBLANK(P25)=1,0,COUNTA($P$14:P25)))</f>
        <v>0</v>
      </c>
      <c r="B25" s="28" t="str">
        <f>IF($C$4="Attiecināmās izmaksas",IF('3a+c+n'!$Q25="A",'3a+c+n'!B25,0),0)</f>
        <v>13-00000</v>
      </c>
      <c r="C25" s="28" t="str">
        <f>IF($C$4="Attiecināmās izmaksas",IF('3a+c+n'!$Q25="A",'3a+c+n'!C25,0),0)</f>
        <v>Hidroizolācija SAKRET TCM vai ekvivalenta</v>
      </c>
      <c r="D25" s="28" t="str">
        <f>IF($C$4="Attiecināmās izmaksas",IF('3a+c+n'!$Q25="A",'3a+c+n'!D25,0),0)</f>
        <v>kg</v>
      </c>
      <c r="E25" s="59"/>
      <c r="F25" s="81"/>
      <c r="G25" s="28"/>
      <c r="H25" s="28">
        <f>IF($C$4="Attiecināmās izmaksas",IF('3a+c+n'!$Q25="A",'3a+c+n'!H25,0),0)</f>
        <v>0</v>
      </c>
      <c r="I25" s="28"/>
      <c r="J25" s="28"/>
      <c r="K25" s="59">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22.5" x14ac:dyDescent="0.2">
      <c r="A26" s="64">
        <f>IF(P26=0,0,IF(COUNTBLANK(P26)=1,0,COUNTA($P$14:P26)))</f>
        <v>0</v>
      </c>
      <c r="B26" s="28" t="str">
        <f>IF($C$4="Attiecināmās izmaksas",IF('3a+c+n'!$Q26="A",'3a+c+n'!B26,0),0)</f>
        <v>13-00000</v>
      </c>
      <c r="C26" s="28" t="str">
        <f>IF($C$4="Attiecināmās izmaksas",IF('3a+c+n'!$Q26="A",'3a+c+n'!C26,0),0)</f>
        <v>Grunts SAKRET FM-G divās kārtās vai ekvivalents</v>
      </c>
      <c r="D26" s="28" t="str">
        <f>IF($C$4="Attiecināmās izmaksas",IF('3a+c+n'!$Q26="A",'3a+c+n'!D26,0),0)</f>
        <v>kg</v>
      </c>
      <c r="E26" s="59"/>
      <c r="F26" s="81"/>
      <c r="G26" s="28"/>
      <c r="H26" s="28">
        <f>IF($C$4="Attiecināmās izmaksas",IF('3a+c+n'!$Q26="A",'3a+c+n'!H26,0),0)</f>
        <v>0</v>
      </c>
      <c r="I26" s="28"/>
      <c r="J26" s="28"/>
      <c r="K26" s="59">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22.5" x14ac:dyDescent="0.2">
      <c r="A27" s="64">
        <f>IF(P27=0,0,IF(COUNTBLANK(P27)=1,0,COUNTA($P$14:P27)))</f>
        <v>0</v>
      </c>
      <c r="B27" s="28" t="str">
        <f>IF($C$4="Attiecināmās izmaksas",IF('3a+c+n'!$Q27="A",'3a+c+n'!B27,0),0)</f>
        <v>13-00000</v>
      </c>
      <c r="C27" s="28" t="str">
        <f>IF($C$4="Attiecināmās izmaksas",IF('3a+c+n'!$Q27="A",'3a+c+n'!C27,0),0)</f>
        <v>Cokola virsmas krāsošana ar SAKRET FC divās kārtās vai ekvivalentu, tonis pēc krāsu pases</v>
      </c>
      <c r="D27" s="28" t="str">
        <f>IF($C$4="Attiecināmās izmaksas",IF('3a+c+n'!$Q27="A",'3a+c+n'!D27,0),0)</f>
        <v>m2</v>
      </c>
      <c r="E27" s="59"/>
      <c r="F27" s="81"/>
      <c r="G27" s="28"/>
      <c r="H27" s="28">
        <f>IF($C$4="Attiecināmās izmaksas",IF('3a+c+n'!$Q27="A",'3a+c+n'!H27,0),0)</f>
        <v>0</v>
      </c>
      <c r="I27" s="28"/>
      <c r="J27" s="28"/>
      <c r="K27" s="59">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ht="33.75" x14ac:dyDescent="0.2">
      <c r="A28" s="64">
        <f>IF(P28=0,0,IF(COUNTBLANK(P28)=1,0,COUNTA($P$14:P28)))</f>
        <v>0</v>
      </c>
      <c r="B28" s="28" t="str">
        <f>IF($C$4="Attiecināmās izmaksas",IF('3a+c+n'!$Q28="A",'3a+c+n'!B28,0),0)</f>
        <v>13-00000</v>
      </c>
      <c r="C28" s="28" t="str">
        <f>IF($C$4="Attiecināmās izmaksas",IF('3a+c+n'!$Q28="A",'3a+c+n'!C28,0),0)</f>
        <v>Alumīnija cokola profila ar lāseni iestrāde, t.sk. stiprinājumi un papildus siltumizolācijas slāņa iestrāde savienojuma vietās</v>
      </c>
      <c r="D28" s="28" t="str">
        <f>IF($C$4="Attiecināmās izmaksas",IF('3a+c+n'!$Q28="A",'3a+c+n'!D28,0),0)</f>
        <v>tm</v>
      </c>
      <c r="E28" s="59"/>
      <c r="F28" s="81"/>
      <c r="G28" s="28"/>
      <c r="H28" s="28">
        <f>IF($C$4="Attiecināmās izmaksas",IF('3a+c+n'!$Q28="A",'3a+c+n'!H28,0),0)</f>
        <v>0</v>
      </c>
      <c r="I28" s="28"/>
      <c r="J28" s="28"/>
      <c r="K28" s="59">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ht="22.5" x14ac:dyDescent="0.2">
      <c r="A29" s="64">
        <f>IF(P29=0,0,IF(COUNTBLANK(P29)=1,0,COUNTA($P$14:P29)))</f>
        <v>0</v>
      </c>
      <c r="B29" s="28" t="str">
        <f>IF($C$4="Attiecināmās izmaksas",IF('3a+c+n'!$Q29="A",'3a+c+n'!B29,0),0)</f>
        <v>13-00000</v>
      </c>
      <c r="C29" s="28" t="str">
        <f>IF($C$4="Attiecināmās izmaksas",IF('3a+c+n'!$Q29="A",'3a+c+n'!C29,0),0)</f>
        <v>Dībeļi RAWLPLUG TFIX 8S vai ekvivalenti cokola virszemes daļā, l=155mm</v>
      </c>
      <c r="D29" s="28" t="str">
        <f>IF($C$4="Attiecināmās izmaksas",IF('3a+c+n'!$Q29="A",'3a+c+n'!D29,0),0)</f>
        <v>gab</v>
      </c>
      <c r="E29" s="59"/>
      <c r="F29" s="81"/>
      <c r="G29" s="28"/>
      <c r="H29" s="28">
        <f>IF($C$4="Attiecināmās izmaksas",IF('3a+c+n'!$Q29="A",'3a+c+n'!H29,0),0)</f>
        <v>0</v>
      </c>
      <c r="I29" s="28"/>
      <c r="J29" s="28"/>
      <c r="K29" s="59">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x14ac:dyDescent="0.2">
      <c r="A30" s="64">
        <f>IF(P30=0,0,IF(COUNTBLANK(P30)=1,0,COUNTA($P$14:P30)))</f>
        <v>0</v>
      </c>
      <c r="B30" s="28">
        <f>IF($C$4="Attiecināmās izmaksas",IF('3a+c+n'!$Q30="A",'3a+c+n'!B30,0),0)</f>
        <v>0</v>
      </c>
      <c r="C30" s="28">
        <f>IF($C$4="Attiecināmās izmaksas",IF('3a+c+n'!$Q30="A",'3a+c+n'!C30,0),0)</f>
        <v>0</v>
      </c>
      <c r="D30" s="28">
        <f>IF($C$4="Attiecināmās izmaksas",IF('3a+c+n'!$Q30="A",'3a+c+n'!D30,0),0)</f>
        <v>0</v>
      </c>
      <c r="E30" s="59"/>
      <c r="F30" s="81"/>
      <c r="G30" s="28"/>
      <c r="H30" s="28">
        <f>IF($C$4="Attiecināmās izmaksas",IF('3a+c+n'!$Q30="A",'3a+c+n'!H30,0),0)</f>
        <v>0</v>
      </c>
      <c r="I30" s="28"/>
      <c r="J30" s="28"/>
      <c r="K30" s="59">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90" x14ac:dyDescent="0.2">
      <c r="A31" s="64">
        <f>IF(P31=0,0,IF(COUNTBLANK(P31)=1,0,COUNTA($P$14:P31)))</f>
        <v>0</v>
      </c>
      <c r="B31" s="28" t="str">
        <f>IF($C$4="Attiecināmās izmaksas",IF('3a+c+n'!$Q31="A",'3a+c+n'!B31,0),0)</f>
        <v>13-00000</v>
      </c>
      <c r="C31" s="28" t="str">
        <f>IF($C$4="Attiecināmās izmaksas",IF('3a+c+n'!$Q31="A",'3a+c+n'!C31,0),0)</f>
        <v>Lokālu bojāto vietu remonts fasādē (līdz 30% no fasādes), t.sk. trauslā apmetuma nokalšana, plaisu un caurumu aizpildīšana ar javas kārtu, izkritušo ķieģeļu atjaunošana vai pārmūrēšana izmantot grunti SAKRET BG  vai ekvivalentu un  javu SAKRET PM super vai ekvivalentu. Gruntēšana, ja nepieciešams, virsmas sagatavošanai siltināšanas un apdares darbiem.</v>
      </c>
      <c r="D31" s="28" t="str">
        <f>IF($C$4="Attiecināmās izmaksas",IF('3a+c+n'!$Q31="A",'3a+c+n'!D31,0),0)</f>
        <v>m2</v>
      </c>
      <c r="E31" s="59"/>
      <c r="F31" s="81"/>
      <c r="G31" s="28"/>
      <c r="H31" s="28">
        <f>IF($C$4="Attiecināmās izmaksas",IF('3a+c+n'!$Q31="A",'3a+c+n'!H31,0),0)</f>
        <v>0</v>
      </c>
      <c r="I31" s="28"/>
      <c r="J31" s="28"/>
      <c r="K31" s="59">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ht="22.5" x14ac:dyDescent="0.2">
      <c r="A32" s="64">
        <f>IF(P32=0,0,IF(COUNTBLANK(P32)=1,0,COUNTA($P$14:P32)))</f>
        <v>0</v>
      </c>
      <c r="B32" s="28" t="str">
        <f>IF($C$4="Attiecināmās izmaksas",IF('3a+c+n'!$Q32="A",'3a+c+n'!B32,0),0)</f>
        <v>13-00000</v>
      </c>
      <c r="C32" s="28" t="str">
        <f>IF($C$4="Attiecināmās izmaksas",IF('3a+c+n'!$Q32="A",'3a+c+n'!C32,0),0)</f>
        <v xml:space="preserve">Virsmas izlīdzināšana ievērojot 20mm/m līdzenumu. </v>
      </c>
      <c r="D32" s="28" t="str">
        <f>IF($C$4="Attiecināmās izmaksas",IF('3a+c+n'!$Q32="A",'3a+c+n'!D32,0),0)</f>
        <v>m2</v>
      </c>
      <c r="E32" s="59"/>
      <c r="F32" s="81"/>
      <c r="G32" s="28"/>
      <c r="H32" s="28">
        <f>IF($C$4="Attiecināmās izmaksas",IF('3a+c+n'!$Q32="A",'3a+c+n'!H32,0),0)</f>
        <v>0</v>
      </c>
      <c r="I32" s="28"/>
      <c r="J32" s="28"/>
      <c r="K32" s="59">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ht="33.75" x14ac:dyDescent="0.2">
      <c r="A33" s="64">
        <f>IF(P33=0,0,IF(COUNTBLANK(P33)=1,0,COUNTA($P$14:P33)))</f>
        <v>0</v>
      </c>
      <c r="B33" s="28" t="str">
        <f>IF($C$4="Attiecināmās izmaksas",IF('3a+c+n'!$Q33="A",'3a+c+n'!B33,0),0)</f>
        <v>13-00000</v>
      </c>
      <c r="C33" s="28" t="str">
        <f>IF($C$4="Attiecināmās izmaksas",IF('3a+c+n'!$Q33="A",'3a+c+n'!C33,0),0)</f>
        <v>Starpķieģeļu šuvju atjaunošana. Drūpošās daļas izkalšana, šuvju aizpildīšana ar javu SAKRET PM super vai ekvivalentu</v>
      </c>
      <c r="D33" s="28" t="str">
        <f>IF($C$4="Attiecināmās izmaksas",IF('3a+c+n'!$Q33="A",'3a+c+n'!D33,0),0)</f>
        <v>kompl</v>
      </c>
      <c r="E33" s="59"/>
      <c r="F33" s="81"/>
      <c r="G33" s="28"/>
      <c r="H33" s="28">
        <f>IF($C$4="Attiecināmās izmaksas",IF('3a+c+n'!$Q33="A",'3a+c+n'!H33,0),0)</f>
        <v>0</v>
      </c>
      <c r="I33" s="28"/>
      <c r="J33" s="28"/>
      <c r="K33" s="59">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x14ac:dyDescent="0.2">
      <c r="A34" s="64">
        <f>IF(P34=0,0,IF(COUNTBLANK(P34)=1,0,COUNTA($P$14:P34)))</f>
        <v>0</v>
      </c>
      <c r="B34" s="28">
        <f>IF($C$4="Attiecināmās izmaksas",IF('3a+c+n'!$Q34="A",'3a+c+n'!B34,0),0)</f>
        <v>0</v>
      </c>
      <c r="C34" s="28">
        <f>IF($C$4="Attiecināmās izmaksas",IF('3a+c+n'!$Q34="A",'3a+c+n'!C34,0),0)</f>
        <v>0</v>
      </c>
      <c r="D34" s="28">
        <f>IF($C$4="Attiecināmās izmaksas",IF('3a+c+n'!$Q34="A",'3a+c+n'!D34,0),0)</f>
        <v>0</v>
      </c>
      <c r="E34" s="59"/>
      <c r="F34" s="81"/>
      <c r="G34" s="28"/>
      <c r="H34" s="28">
        <f>IF($C$4="Attiecināmās izmaksas",IF('3a+c+n'!$Q34="A",'3a+c+n'!H34,0),0)</f>
        <v>0</v>
      </c>
      <c r="I34" s="28"/>
      <c r="J34" s="28"/>
      <c r="K34" s="59">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33.75" x14ac:dyDescent="0.2">
      <c r="A35" s="64">
        <f>IF(P35=0,0,IF(COUNTBLANK(P35)=1,0,COUNTA($P$14:P35)))</f>
        <v>0</v>
      </c>
      <c r="B35" s="28" t="str">
        <f>IF($C$4="Attiecināmās izmaksas",IF('3a+c+n'!$Q35="A",'3a+c+n'!B35,0),0)</f>
        <v>13-00000</v>
      </c>
      <c r="C35" s="28" t="str">
        <f>IF($C$4="Attiecināmās izmaksas",IF('3a+c+n'!$Q35="A",'3a+c+n'!C35,0),0)</f>
        <v>Siltumizolācijas materiālu stiprināšana ar līmjavu SAKRET BAK  vai ekvivalentu. Pēc nepieciešamības pirms tam virsmas gruntēšana.</v>
      </c>
      <c r="D35" s="28" t="str">
        <f>IF($C$4="Attiecināmās izmaksas",IF('3a+c+n'!$Q35="A",'3a+c+n'!D35,0),0)</f>
        <v>kg</v>
      </c>
      <c r="E35" s="59"/>
      <c r="F35" s="81"/>
      <c r="G35" s="28"/>
      <c r="H35" s="28">
        <f>IF($C$4="Attiecināmās izmaksas",IF('3a+c+n'!$Q35="A",'3a+c+n'!H35,0),0)</f>
        <v>0</v>
      </c>
      <c r="I35" s="28"/>
      <c r="J35" s="28"/>
      <c r="K35" s="59">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22.5" x14ac:dyDescent="0.2">
      <c r="A36" s="64">
        <f>IF(P36=0,0,IF(COUNTBLANK(P36)=1,0,COUNTA($P$14:P36)))</f>
        <v>0</v>
      </c>
      <c r="B36" s="28" t="str">
        <f>IF($C$4="Attiecināmās izmaksas",IF('3a+c+n'!$Q36="A",'3a+c+n'!B36,0),0)</f>
        <v>13-00000</v>
      </c>
      <c r="C36" s="28" t="str">
        <f>IF($C$4="Attiecināmās izmaksas",IF('3a+c+n'!$Q36="A",'3a+c+n'!C36,0),0)</f>
        <v>Nedegoša akmens vates siltumizolācija plānajām apmetuma sistēmām - λ&lt;=0,036 W/(mK), b=150 mm</v>
      </c>
      <c r="D36" s="28" t="str">
        <f>IF($C$4="Attiecināmās izmaksas",IF('3a+c+n'!$Q36="A",'3a+c+n'!D36,0),0)</f>
        <v>m2</v>
      </c>
      <c r="E36" s="59"/>
      <c r="F36" s="81"/>
      <c r="G36" s="28"/>
      <c r="H36" s="28">
        <f>IF($C$4="Attiecināmās izmaksas",IF('3a+c+n'!$Q36="A",'3a+c+n'!H36,0),0)</f>
        <v>0</v>
      </c>
      <c r="I36" s="28"/>
      <c r="J36" s="28"/>
      <c r="K36" s="59">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x14ac:dyDescent="0.2">
      <c r="A37" s="64">
        <f>IF(P37=0,0,IF(COUNTBLANK(P37)=1,0,COUNTA($P$14:P37)))</f>
        <v>0</v>
      </c>
      <c r="B37" s="28" t="str">
        <f>IF($C$4="Attiecināmās izmaksas",IF('3a+c+n'!$Q37="A",'3a+c+n'!B37,0),0)</f>
        <v>13-00000</v>
      </c>
      <c r="C37" s="28" t="str">
        <f>IF($C$4="Attiecināmās izmaksas",IF('3a+c+n'!$Q37="A",'3a+c+n'!C37,0),0)</f>
        <v>Armējošā slāņa iestrāde ar javas kārtu SAKRET BAK vai ekvivalentu - 1 kārtā, II mehāniskās izturības zonā</v>
      </c>
      <c r="D37" s="28" t="str">
        <f>IF($C$4="Attiecināmās izmaksas",IF('3a+c+n'!$Q37="A",'3a+c+n'!D37,0),0)</f>
        <v>kg</v>
      </c>
      <c r="E37" s="59"/>
      <c r="F37" s="81"/>
      <c r="G37" s="28"/>
      <c r="H37" s="28">
        <f>IF($C$4="Attiecināmās izmaksas",IF('3a+c+n'!$Q37="A",'3a+c+n'!H37,0),0)</f>
        <v>0</v>
      </c>
      <c r="I37" s="28"/>
      <c r="J37" s="28"/>
      <c r="K37" s="59">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22.5" x14ac:dyDescent="0.2">
      <c r="A38" s="64">
        <f>IF(P38=0,0,IF(COUNTBLANK(P38)=1,0,COUNTA($P$14:P38)))</f>
        <v>0</v>
      </c>
      <c r="B38" s="28" t="str">
        <f>IF($C$4="Attiecināmās izmaksas",IF('3a+c+n'!$Q38="A",'3a+c+n'!B38,0),0)</f>
        <v>13-00000</v>
      </c>
      <c r="C38" s="28" t="str">
        <f>IF($C$4="Attiecināmās izmaksas",IF('3a+c+n'!$Q38="A",'3a+c+n'!C38,0),0)</f>
        <v>Stiklušķiedras siets SSA-1363-160 160 g/m² - 1 kārtā, II mehāniskās izturības zonā</v>
      </c>
      <c r="D38" s="28" t="str">
        <f>IF($C$4="Attiecināmās izmaksas",IF('3a+c+n'!$Q38="A",'3a+c+n'!D38,0),0)</f>
        <v>m2</v>
      </c>
      <c r="E38" s="59"/>
      <c r="F38" s="81"/>
      <c r="G38" s="28"/>
      <c r="H38" s="28">
        <f>IF($C$4="Attiecināmās izmaksas",IF('3a+c+n'!$Q38="A",'3a+c+n'!H38,0),0)</f>
        <v>0</v>
      </c>
      <c r="I38" s="28"/>
      <c r="J38" s="28"/>
      <c r="K38" s="59">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33.75" x14ac:dyDescent="0.2">
      <c r="A39" s="64">
        <f>IF(P39=0,0,IF(COUNTBLANK(P39)=1,0,COUNTA($P$14:P39)))</f>
        <v>0</v>
      </c>
      <c r="B39" s="28" t="str">
        <f>IF($C$4="Attiecināmās izmaksas",IF('3a+c+n'!$Q39="A",'3a+c+n'!B39,0),0)</f>
        <v>13-00000</v>
      </c>
      <c r="C39" s="28" t="str">
        <f>IF($C$4="Attiecināmās izmaksas",IF('3a+c+n'!$Q39="A",'3a+c+n'!C39,0),0)</f>
        <v>Armējošā slāņa iestrāde ar javas kārtu SAKRET BAK vai ekvivalentu - 2 kārtās, I mehāniskās izturības zonā</v>
      </c>
      <c r="D39" s="28" t="str">
        <f>IF($C$4="Attiecināmās izmaksas",IF('3a+c+n'!$Q39="A",'3a+c+n'!D39,0),0)</f>
        <v>kg</v>
      </c>
      <c r="E39" s="59"/>
      <c r="F39" s="81"/>
      <c r="G39" s="28"/>
      <c r="H39" s="28">
        <f>IF($C$4="Attiecināmās izmaksas",IF('3a+c+n'!$Q39="A",'3a+c+n'!H39,0),0)</f>
        <v>0</v>
      </c>
      <c r="I39" s="28"/>
      <c r="J39" s="28"/>
      <c r="K39" s="59">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x14ac:dyDescent="0.2">
      <c r="A40" s="64">
        <f>IF(P40=0,0,IF(COUNTBLANK(P40)=1,0,COUNTA($P$14:P40)))</f>
        <v>0</v>
      </c>
      <c r="B40" s="28" t="str">
        <f>IF($C$4="Attiecināmās izmaksas",IF('3a+c+n'!$Q40="A",'3a+c+n'!B40,0),0)</f>
        <v>13-00000</v>
      </c>
      <c r="C40" s="28" t="str">
        <f>IF($C$4="Attiecināmās izmaksas",IF('3a+c+n'!$Q40="A",'3a+c+n'!C40,0),0)</f>
        <v>Stiklušķiedras siets SSA-1363-160 160 g/m²  - 2 kārtās, I mehāniskās izturības zonā</v>
      </c>
      <c r="D40" s="28" t="str">
        <f>IF($C$4="Attiecināmās izmaksas",IF('3a+c+n'!$Q40="A",'3a+c+n'!D40,0),0)</f>
        <v>m2</v>
      </c>
      <c r="E40" s="59"/>
      <c r="F40" s="81"/>
      <c r="G40" s="28"/>
      <c r="H40" s="28">
        <f>IF($C$4="Attiecināmās izmaksas",IF('3a+c+n'!$Q40="A",'3a+c+n'!H40,0),0)</f>
        <v>0</v>
      </c>
      <c r="I40" s="28"/>
      <c r="J40" s="28"/>
      <c r="K40" s="59">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22.5" x14ac:dyDescent="0.2">
      <c r="A41" s="64">
        <f>IF(P41=0,0,IF(COUNTBLANK(P41)=1,0,COUNTA($P$14:P41)))</f>
        <v>0</v>
      </c>
      <c r="B41" s="28" t="str">
        <f>IF($C$4="Attiecināmās izmaksas",IF('3a+c+n'!$Q41="A",'3a+c+n'!B41,0),0)</f>
        <v>13-00000</v>
      </c>
      <c r="C41" s="28" t="str">
        <f>IF($C$4="Attiecināmās izmaksas",IF('3a+c+n'!$Q41="A",'3a+c+n'!C41,0),0)</f>
        <v>Armētā slāņa apstrāde ar zemapmetuma grunti SAKRET PG vai ekvivalentu</v>
      </c>
      <c r="D41" s="28" t="str">
        <f>IF($C$4="Attiecināmās izmaksas",IF('3a+c+n'!$Q41="A",'3a+c+n'!D41,0),0)</f>
        <v>kg</v>
      </c>
      <c r="E41" s="59"/>
      <c r="F41" s="81"/>
      <c r="G41" s="28"/>
      <c r="H41" s="28">
        <f>IF($C$4="Attiecināmās izmaksas",IF('3a+c+n'!$Q41="A",'3a+c+n'!H41,0),0)</f>
        <v>0</v>
      </c>
      <c r="I41" s="28"/>
      <c r="J41" s="28"/>
      <c r="K41" s="59">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33.75" x14ac:dyDescent="0.2">
      <c r="A42" s="64">
        <f>IF(P42=0,0,IF(COUNTBLANK(P42)=1,0,COUNTA($P$14:P42)))</f>
        <v>0</v>
      </c>
      <c r="B42" s="28" t="str">
        <f>IF($C$4="Attiecināmās izmaksas",IF('3a+c+n'!$Q42="A",'3a+c+n'!B42,0),0)</f>
        <v>13-00000</v>
      </c>
      <c r="C42" s="28" t="str">
        <f>IF($C$4="Attiecināmās izmaksas",IF('3a+c+n'!$Q42="A",'3a+c+n'!C42,0),0)</f>
        <v>Gatavā tonētā silikona apmetuma SAKRET SIP vai ekvivalenta iestrāde. Maksimālais grauda izmērs 2 mm. Tonis atbilstoši krāsu pasei.</v>
      </c>
      <c r="D42" s="28" t="str">
        <f>IF($C$4="Attiecināmās izmaksas",IF('3a+c+n'!$Q42="A",'3a+c+n'!D42,0),0)</f>
        <v>kg</v>
      </c>
      <c r="E42" s="59"/>
      <c r="F42" s="81"/>
      <c r="G42" s="28"/>
      <c r="H42" s="28">
        <f>IF($C$4="Attiecināmās izmaksas",IF('3a+c+n'!$Q42="A",'3a+c+n'!H42,0),0)</f>
        <v>0</v>
      </c>
      <c r="I42" s="28"/>
      <c r="J42" s="28"/>
      <c r="K42" s="59">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ht="22.5" x14ac:dyDescent="0.2">
      <c r="A43" s="64">
        <f>IF(P43=0,0,IF(COUNTBLANK(P43)=1,0,COUNTA($P$14:P43)))</f>
        <v>0</v>
      </c>
      <c r="B43" s="28" t="str">
        <f>IF($C$4="Attiecināmās izmaksas",IF('3a+c+n'!$Q43="A",'3a+c+n'!B43,0),0)</f>
        <v>13-00000</v>
      </c>
      <c r="C43" s="28" t="str">
        <f>IF($C$4="Attiecināmās izmaksas",IF('3a+c+n'!$Q43="A",'3a+c+n'!C43,0),0)</f>
        <v>Dībeļi RAWLPLUG TFIX 8S vai ekvivalenti, l=215mm</v>
      </c>
      <c r="D43" s="28" t="str">
        <f>IF($C$4="Attiecināmās izmaksas",IF('3a+c+n'!$Q43="A",'3a+c+n'!D43,0),0)</f>
        <v>gab</v>
      </c>
      <c r="E43" s="59"/>
      <c r="F43" s="81"/>
      <c r="G43" s="28"/>
      <c r="H43" s="28">
        <f>IF($C$4="Attiecināmās izmaksas",IF('3a+c+n'!$Q43="A",'3a+c+n'!H43,0),0)</f>
        <v>0</v>
      </c>
      <c r="I43" s="28"/>
      <c r="J43" s="28"/>
      <c r="K43" s="59">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x14ac:dyDescent="0.2">
      <c r="A44" s="64">
        <f>IF(P44=0,0,IF(COUNTBLANK(P44)=1,0,COUNTA($P$14:P44)))</f>
        <v>0</v>
      </c>
      <c r="B44" s="28">
        <f>IF($C$4="Attiecināmās izmaksas",IF('3a+c+n'!$Q44="A",'3a+c+n'!B44,0),0)</f>
        <v>0</v>
      </c>
      <c r="C44" s="28">
        <f>IF($C$4="Attiecināmās izmaksas",IF('3a+c+n'!$Q44="A",'3a+c+n'!C44,0),0)</f>
        <v>0</v>
      </c>
      <c r="D44" s="28">
        <f>IF($C$4="Attiecināmās izmaksas",IF('3a+c+n'!$Q44="A",'3a+c+n'!D44,0),0)</f>
        <v>0</v>
      </c>
      <c r="E44" s="59"/>
      <c r="F44" s="81"/>
      <c r="G44" s="28"/>
      <c r="H44" s="28">
        <f>IF($C$4="Attiecināmās izmaksas",IF('3a+c+n'!$Q44="A",'3a+c+n'!H44,0),0)</f>
        <v>0</v>
      </c>
      <c r="I44" s="28"/>
      <c r="J44" s="28"/>
      <c r="K44" s="59">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33.75" x14ac:dyDescent="0.2">
      <c r="A45" s="64">
        <f>IF(P45=0,0,IF(COUNTBLANK(P45)=1,0,COUNTA($P$14:P45)))</f>
        <v>0</v>
      </c>
      <c r="B45" s="28" t="str">
        <f>IF($C$4="Attiecināmās izmaksas",IF('3a+c+n'!$Q45="A",'3a+c+n'!B45,0),0)</f>
        <v>13-00000</v>
      </c>
      <c r="C45" s="28" t="str">
        <f>IF($C$4="Attiecināmās izmaksas",IF('3a+c+n'!$Q45="A",'3a+c+n'!C45,0),0)</f>
        <v>Siltumizolācijas materiālu stiprināšana ar līmjavu SAKRET BAK  vai ekvivalentu. Pēc nepieciešamības pirms tam virsmas gruntēšana.</v>
      </c>
      <c r="D45" s="28" t="str">
        <f>IF($C$4="Attiecināmās izmaksas",IF('3a+c+n'!$Q45="A",'3a+c+n'!D45,0),0)</f>
        <v>kg</v>
      </c>
      <c r="E45" s="59"/>
      <c r="F45" s="81"/>
      <c r="G45" s="28"/>
      <c r="H45" s="28">
        <f>IF($C$4="Attiecināmās izmaksas",IF('3a+c+n'!$Q45="A",'3a+c+n'!H45,0),0)</f>
        <v>0</v>
      </c>
      <c r="I45" s="28"/>
      <c r="J45" s="28"/>
      <c r="K45" s="59">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22.5" x14ac:dyDescent="0.2">
      <c r="A46" s="64">
        <f>IF(P46=0,0,IF(COUNTBLANK(P46)=1,0,COUNTA($P$14:P46)))</f>
        <v>0</v>
      </c>
      <c r="B46" s="28" t="str">
        <f>IF($C$4="Attiecināmās izmaksas",IF('3a+c+n'!$Q46="A",'3a+c+n'!B46,0),0)</f>
        <v>13-00000</v>
      </c>
      <c r="C46" s="28" t="str">
        <f>IF($C$4="Attiecināmās izmaksas",IF('3a+c+n'!$Q46="A",'3a+c+n'!C46,0),0)</f>
        <v>Nedegoša akmens vates siltumizolācija plānajām apmetuma sistēmām - λ&lt;=0,036 W/(mK) , b=150 mm</v>
      </c>
      <c r="D46" s="28" t="str">
        <f>IF($C$4="Attiecināmās izmaksas",IF('3a+c+n'!$Q46="A",'3a+c+n'!D46,0),0)</f>
        <v>m2</v>
      </c>
      <c r="E46" s="59"/>
      <c r="F46" s="81"/>
      <c r="G46" s="28"/>
      <c r="H46" s="28">
        <f>IF($C$4="Attiecināmās izmaksas",IF('3a+c+n'!$Q46="A",'3a+c+n'!H46,0),0)</f>
        <v>0</v>
      </c>
      <c r="I46" s="28"/>
      <c r="J46" s="28"/>
      <c r="K46" s="59">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22.5" x14ac:dyDescent="0.2">
      <c r="A47" s="64">
        <f>IF(P47=0,0,IF(COUNTBLANK(P47)=1,0,COUNTA($P$14:P47)))</f>
        <v>0</v>
      </c>
      <c r="B47" s="28" t="str">
        <f>IF($C$4="Attiecināmās izmaksas",IF('3a+c+n'!$Q47="A",'3a+c+n'!B47,0),0)</f>
        <v>13-00000</v>
      </c>
      <c r="C47" s="28" t="str">
        <f>IF($C$4="Attiecināmās izmaksas",IF('3a+c+n'!$Q47="A",'3a+c+n'!C47,0),0)</f>
        <v>Armējošā slāņa iestrāde ar javas kārtu SAKRET BAK vai ekvivalentu - 1 kārtā, II mehāniskās izturības zonā</v>
      </c>
      <c r="D47" s="28" t="str">
        <f>IF($C$4="Attiecināmās izmaksas",IF('3a+c+n'!$Q47="A",'3a+c+n'!D47,0),0)</f>
        <v>kg</v>
      </c>
      <c r="E47" s="59"/>
      <c r="F47" s="81"/>
      <c r="G47" s="28"/>
      <c r="H47" s="28">
        <f>IF($C$4="Attiecināmās izmaksas",IF('3a+c+n'!$Q47="A",'3a+c+n'!H47,0),0)</f>
        <v>0</v>
      </c>
      <c r="I47" s="28"/>
      <c r="J47" s="28"/>
      <c r="K47" s="59">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22.5" x14ac:dyDescent="0.2">
      <c r="A48" s="64">
        <f>IF(P48=0,0,IF(COUNTBLANK(P48)=1,0,COUNTA($P$14:P48)))</f>
        <v>0</v>
      </c>
      <c r="B48" s="28" t="str">
        <f>IF($C$4="Attiecināmās izmaksas",IF('3a+c+n'!$Q48="A",'3a+c+n'!B48,0),0)</f>
        <v>13-00000</v>
      </c>
      <c r="C48" s="28" t="str">
        <f>IF($C$4="Attiecināmās izmaksas",IF('3a+c+n'!$Q48="A",'3a+c+n'!C48,0),0)</f>
        <v>Stiklušķiedras siets SSA-1363-160 160 g/m² - 1 kārtā, II mehāniskās izturības zonā</v>
      </c>
      <c r="D48" s="28" t="str">
        <f>IF($C$4="Attiecināmās izmaksas",IF('3a+c+n'!$Q48="A",'3a+c+n'!D48,0),0)</f>
        <v>m2</v>
      </c>
      <c r="E48" s="59"/>
      <c r="F48" s="81"/>
      <c r="G48" s="28"/>
      <c r="H48" s="28">
        <f>IF($C$4="Attiecināmās izmaksas",IF('3a+c+n'!$Q48="A",'3a+c+n'!H48,0),0)</f>
        <v>0</v>
      </c>
      <c r="I48" s="28"/>
      <c r="J48" s="28"/>
      <c r="K48" s="59">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33.75" x14ac:dyDescent="0.2">
      <c r="A49" s="64">
        <f>IF(P49=0,0,IF(COUNTBLANK(P49)=1,0,COUNTA($P$14:P49)))</f>
        <v>0</v>
      </c>
      <c r="B49" s="28" t="str">
        <f>IF($C$4="Attiecināmās izmaksas",IF('3a+c+n'!$Q49="A",'3a+c+n'!B49,0),0)</f>
        <v>13-00000</v>
      </c>
      <c r="C49" s="28" t="str">
        <f>IF($C$4="Attiecināmās izmaksas",IF('3a+c+n'!$Q49="A",'3a+c+n'!C49,0),0)</f>
        <v>Armējošā slāņa iestrāde ar javas kārtu SAKRET BAK vai ekvivalentu - 2 kārtās, I mehāniskās izturības zonā (apjomā aprēķinātas abas kārtas)</v>
      </c>
      <c r="D49" s="28" t="str">
        <f>IF($C$4="Attiecināmās izmaksas",IF('3a+c+n'!$Q49="A",'3a+c+n'!D49,0),0)</f>
        <v>kg</v>
      </c>
      <c r="E49" s="59"/>
      <c r="F49" s="81"/>
      <c r="G49" s="28"/>
      <c r="H49" s="28">
        <f>IF($C$4="Attiecināmās izmaksas",IF('3a+c+n'!$Q49="A",'3a+c+n'!H49,0),0)</f>
        <v>0</v>
      </c>
      <c r="I49" s="28"/>
      <c r="J49" s="28"/>
      <c r="K49" s="59">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33.75" x14ac:dyDescent="0.2">
      <c r="A50" s="64">
        <f>IF(P50=0,0,IF(COUNTBLANK(P50)=1,0,COUNTA($P$14:P50)))</f>
        <v>0</v>
      </c>
      <c r="B50" s="28" t="str">
        <f>IF($C$4="Attiecināmās izmaksas",IF('3a+c+n'!$Q50="A",'3a+c+n'!B50,0),0)</f>
        <v>13-00000</v>
      </c>
      <c r="C50" s="28" t="str">
        <f>IF($C$4="Attiecināmās izmaksas",IF('3a+c+n'!$Q50="A",'3a+c+n'!C50,0),0)</f>
        <v>Stiklušķiedras siets SSA-1363-160 160 g/m² - 2 kārtās, I mehāniskās izturības zonā (apjomā aprēķinātas abas kārtas)</v>
      </c>
      <c r="D50" s="28" t="str">
        <f>IF($C$4="Attiecināmās izmaksas",IF('3a+c+n'!$Q50="A",'3a+c+n'!D50,0),0)</f>
        <v>m2</v>
      </c>
      <c r="E50" s="59"/>
      <c r="F50" s="81"/>
      <c r="G50" s="28"/>
      <c r="H50" s="28">
        <f>IF($C$4="Attiecināmās izmaksas",IF('3a+c+n'!$Q50="A",'3a+c+n'!H50,0),0)</f>
        <v>0</v>
      </c>
      <c r="I50" s="28"/>
      <c r="J50" s="28"/>
      <c r="K50" s="59">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22.5" x14ac:dyDescent="0.2">
      <c r="A51" s="64">
        <f>IF(P51=0,0,IF(COUNTBLANK(P51)=1,0,COUNTA($P$14:P51)))</f>
        <v>0</v>
      </c>
      <c r="B51" s="28" t="str">
        <f>IF($C$4="Attiecināmās izmaksas",IF('3a+c+n'!$Q51="A",'3a+c+n'!B51,0),0)</f>
        <v>13-00000</v>
      </c>
      <c r="C51" s="28" t="str">
        <f>IF($C$4="Attiecināmās izmaksas",IF('3a+c+n'!$Q51="A",'3a+c+n'!C51,0),0)</f>
        <v>Armētā slāņa apstrāde ar zemapmetuma grunti SAKRET PG vai ekvivalentu</v>
      </c>
      <c r="D51" s="28" t="str">
        <f>IF($C$4="Attiecināmās izmaksas",IF('3a+c+n'!$Q51="A",'3a+c+n'!D51,0),0)</f>
        <v>kg</v>
      </c>
      <c r="E51" s="59"/>
      <c r="F51" s="81"/>
      <c r="G51" s="28"/>
      <c r="H51" s="28">
        <f>IF($C$4="Attiecināmās izmaksas",IF('3a+c+n'!$Q51="A",'3a+c+n'!H51,0),0)</f>
        <v>0</v>
      </c>
      <c r="I51" s="28"/>
      <c r="J51" s="28"/>
      <c r="K51" s="59">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x14ac:dyDescent="0.2">
      <c r="A52" s="64">
        <f>IF(P52=0,0,IF(COUNTBLANK(P52)=1,0,COUNTA($P$14:P52)))</f>
        <v>0</v>
      </c>
      <c r="B52" s="28" t="str">
        <f>IF($C$4="Attiecināmās izmaksas",IF('3a+c+n'!$Q52="A",'3a+c+n'!B52,0),0)</f>
        <v>13-00000</v>
      </c>
      <c r="C52" s="28" t="str">
        <f>IF($C$4="Attiecināmās izmaksas",IF('3a+c+n'!$Q52="A",'3a+c+n'!C52,0),0)</f>
        <v>Gatavais tonētais silikona apmetums SAKRET SIP vai ekvivalents. Maksimālais grauda izmērs 2 mm.</v>
      </c>
      <c r="D52" s="28" t="str">
        <f>IF($C$4="Attiecināmās izmaksas",IF('3a+c+n'!$Q52="A",'3a+c+n'!D52,0),0)</f>
        <v>kg</v>
      </c>
      <c r="E52" s="59"/>
      <c r="F52" s="81"/>
      <c r="G52" s="28"/>
      <c r="H52" s="28">
        <f>IF($C$4="Attiecināmās izmaksas",IF('3a+c+n'!$Q52="A",'3a+c+n'!H52,0),0)</f>
        <v>0</v>
      </c>
      <c r="I52" s="28"/>
      <c r="J52" s="28"/>
      <c r="K52" s="59">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x14ac:dyDescent="0.2">
      <c r="A53" s="64">
        <f>IF(P53=0,0,IF(COUNTBLANK(P53)=1,0,COUNTA($P$14:P53)))</f>
        <v>0</v>
      </c>
      <c r="B53" s="28" t="str">
        <f>IF($C$4="Attiecināmās izmaksas",IF('3a+c+n'!$Q53="A",'3a+c+n'!B53,0),0)</f>
        <v>13-00000</v>
      </c>
      <c r="C53" s="28" t="str">
        <f>IF($C$4="Attiecināmās izmaksas",IF('3a+c+n'!$Q53="A",'3a+c+n'!C53,0),0)</f>
        <v>Dībeļi RAWLPLUG TFIX 8S vai ekvivalenti, l=215mm</v>
      </c>
      <c r="D53" s="28" t="str">
        <f>IF($C$4="Attiecināmās izmaksas",IF('3a+c+n'!$Q53="A",'3a+c+n'!D53,0),0)</f>
        <v>gab</v>
      </c>
      <c r="E53" s="59"/>
      <c r="F53" s="81"/>
      <c r="G53" s="28"/>
      <c r="H53" s="28">
        <f>IF($C$4="Attiecināmās izmaksas",IF('3a+c+n'!$Q53="A",'3a+c+n'!H53,0),0)</f>
        <v>0</v>
      </c>
      <c r="I53" s="28"/>
      <c r="J53" s="28"/>
      <c r="K53" s="59">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ht="45" x14ac:dyDescent="0.2">
      <c r="A54" s="64">
        <f>IF(P54=0,0,IF(COUNTBLANK(P54)=1,0,COUNTA($P$14:P54)))</f>
        <v>0</v>
      </c>
      <c r="B54" s="28" t="str">
        <f>IF($C$4="Attiecināmās izmaksas",IF('3a+c+n'!$Q54="A",'3a+c+n'!B54,0),0)</f>
        <v>13-00000</v>
      </c>
      <c r="C54" s="28" t="str">
        <f>IF($C$4="Attiecināmās izmaksas",IF('3a+c+n'!$Q54="A",'3a+c+n'!C54,0),0)</f>
        <v>Gāzbetona bloku BAUROC (Aeroc) Classic vai ekviv. Mūrēšana, t.sk. java. B=150. Esošo loga aili lodžijas iestiklojumam samazināt par 150mm, nodrošinot vietu siltumizolācijas slānim</v>
      </c>
      <c r="D54" s="28" t="str">
        <f>IF($C$4="Attiecināmās izmaksas",IF('3a+c+n'!$Q54="A",'3a+c+n'!D54,0),0)</f>
        <v>m3</v>
      </c>
      <c r="E54" s="59"/>
      <c r="F54" s="81"/>
      <c r="G54" s="28"/>
      <c r="H54" s="28">
        <f>IF($C$4="Attiecināmās izmaksas",IF('3a+c+n'!$Q54="A",'3a+c+n'!H54,0),0)</f>
        <v>0</v>
      </c>
      <c r="I54" s="28"/>
      <c r="J54" s="28"/>
      <c r="K54" s="59">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45" x14ac:dyDescent="0.2">
      <c r="A55" s="64">
        <f>IF(P55=0,0,IF(COUNTBLANK(P55)=1,0,COUNTA($P$14:P55)))</f>
        <v>0</v>
      </c>
      <c r="B55" s="28" t="str">
        <f>IF($C$4="Attiecināmās izmaksas",IF('3a+c+n'!$Q55="A",'3a+c+n'!B55,0),0)</f>
        <v>13-00000</v>
      </c>
      <c r="C55" s="28" t="str">
        <f>IF($C$4="Attiecināmās izmaksas",IF('3a+c+n'!$Q55="A",'3a+c+n'!C55,0),0)</f>
        <v>Jaunas lodžijas margas mūrēšana izmantojot gāzbetona blokus BAUROC (Aeroc) Classic vai ekviv.  B=150., t.sk. java, stiegrojuma siets Murfor Compact – A vai ekvivalents.</v>
      </c>
      <c r="D55" s="28" t="str">
        <f>IF($C$4="Attiecināmās izmaksas",IF('3a+c+n'!$Q55="A",'3a+c+n'!D55,0),0)</f>
        <v>m3</v>
      </c>
      <c r="E55" s="59"/>
      <c r="F55" s="81"/>
      <c r="G55" s="28"/>
      <c r="H55" s="28">
        <f>IF($C$4="Attiecināmās izmaksas",IF('3a+c+n'!$Q55="A",'3a+c+n'!H55,0),0)</f>
        <v>0</v>
      </c>
      <c r="I55" s="28"/>
      <c r="J55" s="28"/>
      <c r="K55" s="59">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ht="22.5" x14ac:dyDescent="0.2">
      <c r="A56" s="64">
        <f>IF(P56=0,0,IF(COUNTBLANK(P56)=1,0,COUNTA($P$14:P56)))</f>
        <v>0</v>
      </c>
      <c r="B56" s="28" t="str">
        <f>IF($C$4="Attiecināmās izmaksas",IF('3a+c+n'!$Q56="A",'3a+c+n'!B56,0),0)</f>
        <v>13-00000</v>
      </c>
      <c r="C56" s="28" t="str">
        <f>IF($C$4="Attiecināmās izmaksas",IF('3a+c+n'!$Q56="A",'3a+c+n'!C56,0),0)</f>
        <v>Mūra gruntēšana ar grunti SAKRET UG vai ekvivalentu (grunti šķaidīt ar ūdeni 1:3)</v>
      </c>
      <c r="D56" s="28" t="str">
        <f>IF($C$4="Attiecināmās izmaksas",IF('3a+c+n'!$Q56="A",'3a+c+n'!D56,0),0)</f>
        <v>m2</v>
      </c>
      <c r="E56" s="59"/>
      <c r="F56" s="81"/>
      <c r="G56" s="28"/>
      <c r="H56" s="28">
        <f>IF($C$4="Attiecināmās izmaksas",IF('3a+c+n'!$Q56="A",'3a+c+n'!H56,0),0)</f>
        <v>0</v>
      </c>
      <c r="I56" s="28"/>
      <c r="J56" s="28"/>
      <c r="K56" s="59">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22.5" x14ac:dyDescent="0.2">
      <c r="A57" s="64">
        <f>IF(P57=0,0,IF(COUNTBLANK(P57)=1,0,COUNTA($P$14:P57)))</f>
        <v>0</v>
      </c>
      <c r="B57" s="28" t="str">
        <f>IF($C$4="Attiecināmās izmaksas",IF('3a+c+n'!$Q57="A",'3a+c+n'!B57,0),0)</f>
        <v>13-00000</v>
      </c>
      <c r="C57" s="28" t="str">
        <f>IF($C$4="Attiecināmās izmaksas",IF('3a+c+n'!$Q57="A",'3a+c+n'!C57,0),0)</f>
        <v>Mūra apstrāde iekšpusē ar kaļķa cementa vieglo apmetumu SAKRET MAP-MFF vai ekvivalentu</v>
      </c>
      <c r="D57" s="28" t="str">
        <f>IF($C$4="Attiecināmās izmaksas",IF('3a+c+n'!$Q57="A",'3a+c+n'!D57,0),0)</f>
        <v>kg</v>
      </c>
      <c r="E57" s="59"/>
      <c r="F57" s="81"/>
      <c r="G57" s="28"/>
      <c r="H57" s="28">
        <f>IF($C$4="Attiecināmās izmaksas",IF('3a+c+n'!$Q57="A",'3a+c+n'!H57,0),0)</f>
        <v>0</v>
      </c>
      <c r="I57" s="28"/>
      <c r="J57" s="28"/>
      <c r="K57" s="59">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22.5" x14ac:dyDescent="0.2">
      <c r="A58" s="64">
        <f>IF(P58=0,0,IF(COUNTBLANK(P58)=1,0,COUNTA($P$14:P58)))</f>
        <v>0</v>
      </c>
      <c r="B58" s="28" t="str">
        <f>IF($C$4="Attiecināmās izmaksas",IF('3a+c+n'!$Q58="A",'3a+c+n'!B58,0),0)</f>
        <v>13-00000</v>
      </c>
      <c r="C58" s="28" t="str">
        <f>IF($C$4="Attiecināmās izmaksas",IF('3a+c+n'!$Q58="A",'3a+c+n'!C58,0),0)</f>
        <v>Krāsošana ar iekštelpu krāsu, tonis saskaņojams ar Pasūtītāju</v>
      </c>
      <c r="D58" s="28" t="str">
        <f>IF($C$4="Attiecināmās izmaksas",IF('3a+c+n'!$Q58="A",'3a+c+n'!D58,0),0)</f>
        <v>m2</v>
      </c>
      <c r="E58" s="59"/>
      <c r="F58" s="81"/>
      <c r="G58" s="28"/>
      <c r="H58" s="28">
        <f>IF($C$4="Attiecināmās izmaksas",IF('3a+c+n'!$Q58="A",'3a+c+n'!H58,0),0)</f>
        <v>0</v>
      </c>
      <c r="I58" s="28"/>
      <c r="J58" s="28"/>
      <c r="K58" s="59">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x14ac:dyDescent="0.2">
      <c r="A59" s="64">
        <f>IF(P59=0,0,IF(COUNTBLANK(P59)=1,0,COUNTA($P$14:P59)))</f>
        <v>0</v>
      </c>
      <c r="B59" s="28">
        <f>IF($C$4="Attiecināmās izmaksas",IF('3a+c+n'!$Q59="A",'3a+c+n'!B59,0),0)</f>
        <v>0</v>
      </c>
      <c r="C59" s="28">
        <f>IF($C$4="Attiecināmās izmaksas",IF('3a+c+n'!$Q59="A",'3a+c+n'!C59,0),0)</f>
        <v>0</v>
      </c>
      <c r="D59" s="28">
        <f>IF($C$4="Attiecināmās izmaksas",IF('3a+c+n'!$Q59="A",'3a+c+n'!D59,0),0)</f>
        <v>0</v>
      </c>
      <c r="E59" s="59"/>
      <c r="F59" s="81"/>
      <c r="G59" s="28"/>
      <c r="H59" s="28">
        <f>IF($C$4="Attiecināmās izmaksas",IF('3a+c+n'!$Q59="A",'3a+c+n'!H59,0),0)</f>
        <v>0</v>
      </c>
      <c r="I59" s="28"/>
      <c r="J59" s="28"/>
      <c r="K59" s="59">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33.75" x14ac:dyDescent="0.2">
      <c r="A60" s="64">
        <f>IF(P60=0,0,IF(COUNTBLANK(P60)=1,0,COUNTA($P$14:P60)))</f>
        <v>0</v>
      </c>
      <c r="B60" s="28" t="str">
        <f>IF($C$4="Attiecināmās izmaksas",IF('3a+c+n'!$Q60="A",'3a+c+n'!B60,0),0)</f>
        <v>13-00000</v>
      </c>
      <c r="C60" s="28" t="str">
        <f>IF($C$4="Attiecināmās izmaksas",IF('3a+c+n'!$Q60="A",'3a+c+n'!C60,0),0)</f>
        <v>Armējošā slāņa iestrāde ar javas kārtu SAKRET BAK vai ekvivalentu - 2 kārtās, I mehāniskās izturības zonā</v>
      </c>
      <c r="D60" s="28" t="str">
        <f>IF($C$4="Attiecināmās izmaksas",IF('3a+c+n'!$Q60="A",'3a+c+n'!D60,0),0)</f>
        <v>kg</v>
      </c>
      <c r="E60" s="59"/>
      <c r="F60" s="81"/>
      <c r="G60" s="28"/>
      <c r="H60" s="28">
        <f>IF($C$4="Attiecināmās izmaksas",IF('3a+c+n'!$Q60="A",'3a+c+n'!H60,0),0)</f>
        <v>0</v>
      </c>
      <c r="I60" s="28"/>
      <c r="J60" s="28"/>
      <c r="K60" s="59">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22.5" x14ac:dyDescent="0.2">
      <c r="A61" s="64">
        <f>IF(P61=0,0,IF(COUNTBLANK(P61)=1,0,COUNTA($P$14:P61)))</f>
        <v>0</v>
      </c>
      <c r="B61" s="28" t="str">
        <f>IF($C$4="Attiecināmās izmaksas",IF('3a+c+n'!$Q61="A",'3a+c+n'!B61,0),0)</f>
        <v>13-00000</v>
      </c>
      <c r="C61" s="28" t="str">
        <f>IF($C$4="Attiecināmās izmaksas",IF('3a+c+n'!$Q61="A",'3a+c+n'!C61,0),0)</f>
        <v>Stiklušķiedras siets SSA-1363-160 160 g/m² - 2 kārtās, I mehāniskās izturības zonā</v>
      </c>
      <c r="D61" s="28" t="str">
        <f>IF($C$4="Attiecināmās izmaksas",IF('3a+c+n'!$Q61="A",'3a+c+n'!D61,0),0)</f>
        <v>m2</v>
      </c>
      <c r="E61" s="59"/>
      <c r="F61" s="81"/>
      <c r="G61" s="28"/>
      <c r="H61" s="28">
        <f>IF($C$4="Attiecināmās izmaksas",IF('3a+c+n'!$Q61="A",'3a+c+n'!H61,0),0)</f>
        <v>0</v>
      </c>
      <c r="I61" s="28"/>
      <c r="J61" s="28"/>
      <c r="K61" s="59">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ht="22.5" x14ac:dyDescent="0.2">
      <c r="A62" s="64">
        <f>IF(P62=0,0,IF(COUNTBLANK(P62)=1,0,COUNTA($P$14:P62)))</f>
        <v>0</v>
      </c>
      <c r="B62" s="28" t="str">
        <f>IF($C$4="Attiecināmās izmaksas",IF('3a+c+n'!$Q62="A",'3a+c+n'!B62,0),0)</f>
        <v>13-00000</v>
      </c>
      <c r="C62" s="28" t="str">
        <f>IF($C$4="Attiecināmās izmaksas",IF('3a+c+n'!$Q62="A",'3a+c+n'!C62,0),0)</f>
        <v>Armētā slāņa apstrāde ar zemapmetuma grunti SAKRET PG vai ekvivalentu</v>
      </c>
      <c r="D62" s="28" t="str">
        <f>IF($C$4="Attiecināmās izmaksas",IF('3a+c+n'!$Q62="A",'3a+c+n'!D62,0),0)</f>
        <v>kg</v>
      </c>
      <c r="E62" s="59"/>
      <c r="F62" s="81"/>
      <c r="G62" s="28"/>
      <c r="H62" s="28">
        <f>IF($C$4="Attiecināmās izmaksas",IF('3a+c+n'!$Q62="A",'3a+c+n'!H62,0),0)</f>
        <v>0</v>
      </c>
      <c r="I62" s="28"/>
      <c r="J62" s="28"/>
      <c r="K62" s="59">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33.75" x14ac:dyDescent="0.2">
      <c r="A63" s="64">
        <f>IF(P63=0,0,IF(COUNTBLANK(P63)=1,0,COUNTA($P$14:P63)))</f>
        <v>0</v>
      </c>
      <c r="B63" s="28" t="str">
        <f>IF($C$4="Attiecināmās izmaksas",IF('3a+c+n'!$Q63="A",'3a+c+n'!B63,0),0)</f>
        <v>13-00000</v>
      </c>
      <c r="C63" s="28" t="str">
        <f>IF($C$4="Attiecināmās izmaksas",IF('3a+c+n'!$Q63="A",'3a+c+n'!C63,0),0)</f>
        <v>Gatavā tonētā silikona apmetuma SAKRET SIP vai ekvivalenta iestrāde. Maksimālais grauda izmērs 2 mm. Tonis atbilstoši krāsu pasei.</v>
      </c>
      <c r="D63" s="28" t="str">
        <f>IF($C$4="Attiecināmās izmaksas",IF('3a+c+n'!$Q63="A",'3a+c+n'!D63,0),0)</f>
        <v>kg</v>
      </c>
      <c r="E63" s="59"/>
      <c r="F63" s="81"/>
      <c r="G63" s="28"/>
      <c r="H63" s="28">
        <f>IF($C$4="Attiecināmās izmaksas",IF('3a+c+n'!$Q63="A",'3a+c+n'!H63,0),0)</f>
        <v>0</v>
      </c>
      <c r="I63" s="28"/>
      <c r="J63" s="28"/>
      <c r="K63" s="59">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x14ac:dyDescent="0.2">
      <c r="A64" s="64">
        <f>IF(P64=0,0,IF(COUNTBLANK(P64)=1,0,COUNTA($P$14:P64)))</f>
        <v>0</v>
      </c>
      <c r="B64" s="28">
        <f>IF($C$4="Attiecināmās izmaksas",IF('3a+c+n'!$Q64="A",'3a+c+n'!B64,0),0)</f>
        <v>0</v>
      </c>
      <c r="C64" s="28">
        <f>IF($C$4="Attiecināmās izmaksas",IF('3a+c+n'!$Q64="A",'3a+c+n'!C64,0),0)</f>
        <v>0</v>
      </c>
      <c r="D64" s="28">
        <f>IF($C$4="Attiecināmās izmaksas",IF('3a+c+n'!$Q64="A",'3a+c+n'!D64,0),0)</f>
        <v>0</v>
      </c>
      <c r="E64" s="59"/>
      <c r="F64" s="81"/>
      <c r="G64" s="28"/>
      <c r="H64" s="28">
        <f>IF($C$4="Attiecināmās izmaksas",IF('3a+c+n'!$Q64="A",'3a+c+n'!H64,0),0)</f>
        <v>0</v>
      </c>
      <c r="I64" s="28"/>
      <c r="J64" s="28"/>
      <c r="K64" s="59">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33.75" x14ac:dyDescent="0.2">
      <c r="A65" s="64">
        <f>IF(P65=0,0,IF(COUNTBLANK(P65)=1,0,COUNTA($P$14:P65)))</f>
        <v>0</v>
      </c>
      <c r="B65" s="28" t="str">
        <f>IF($C$4="Attiecināmās izmaksas",IF('3a+c+n'!$Q65="A",'3a+c+n'!B65,0),0)</f>
        <v>13-00000</v>
      </c>
      <c r="C65" s="28" t="str">
        <f>IF($C$4="Attiecināmās izmaksas",IF('3a+c+n'!$Q65="A",'3a+c+n'!C65,0),0)</f>
        <v>Siltumizolācijas materiālu stiprināšana ar līmjavu SAKRET BAK  vai ekvivalentu. Pēc nepieciešamības pirms tam virsmas gruntēšana.</v>
      </c>
      <c r="D65" s="28" t="str">
        <f>IF($C$4="Attiecināmās izmaksas",IF('3a+c+n'!$Q65="A",'3a+c+n'!D65,0),0)</f>
        <v>kg</v>
      </c>
      <c r="E65" s="59"/>
      <c r="F65" s="81"/>
      <c r="G65" s="28"/>
      <c r="H65" s="28">
        <f>IF($C$4="Attiecināmās izmaksas",IF('3a+c+n'!$Q65="A",'3a+c+n'!H65,0),0)</f>
        <v>0</v>
      </c>
      <c r="I65" s="28"/>
      <c r="J65" s="28"/>
      <c r="K65" s="59">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ht="33.75" x14ac:dyDescent="0.2">
      <c r="A66" s="64">
        <f>IF(P66=0,0,IF(COUNTBLANK(P66)=1,0,COUNTA($P$14:P66)))</f>
        <v>0</v>
      </c>
      <c r="B66" s="28" t="str">
        <f>IF($C$4="Attiecināmās izmaksas",IF('3a+c+n'!$Q66="A",'3a+c+n'!B66,0),0)</f>
        <v>13-00000</v>
      </c>
      <c r="C66" s="28" t="str">
        <f>IF($C$4="Attiecināmās izmaksas",IF('3a+c+n'!$Q66="A",'3a+c+n'!C66,0),0)</f>
        <v>Nedegoša akmens vates siltumizolācija plānajām apmetuma sistēmām - λ&lt;=0,037 W/(mK) , b=30-50 mm, platums=100mm.</v>
      </c>
      <c r="D66" s="28" t="str">
        <f>IF($C$4="Attiecināmās izmaksas",IF('3a+c+n'!$Q66="A",'3a+c+n'!D66,0),0)</f>
        <v>m2</v>
      </c>
      <c r="E66" s="59"/>
      <c r="F66" s="81"/>
      <c r="G66" s="28"/>
      <c r="H66" s="28">
        <f>IF($C$4="Attiecināmās izmaksas",IF('3a+c+n'!$Q66="A",'3a+c+n'!H66,0),0)</f>
        <v>0</v>
      </c>
      <c r="I66" s="28"/>
      <c r="J66" s="28"/>
      <c r="K66" s="59">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22.5" x14ac:dyDescent="0.2">
      <c r="A67" s="64">
        <f>IF(P67=0,0,IF(COUNTBLANK(P67)=1,0,COUNTA($P$14:P67)))</f>
        <v>0</v>
      </c>
      <c r="B67" s="28" t="str">
        <f>IF($C$4="Attiecināmās izmaksas",IF('3a+c+n'!$Q67="A",'3a+c+n'!B67,0),0)</f>
        <v>13-00000</v>
      </c>
      <c r="C67" s="28" t="str">
        <f>IF($C$4="Attiecināmās izmaksas",IF('3a+c+n'!$Q67="A",'3a+c+n'!C67,0),0)</f>
        <v>Armējošā slāņa iestrāde ar javas kārtu SAKRET BAK vai ekvivalentu - 1 kārtā, II mehāniskās izturības zonā</v>
      </c>
      <c r="D67" s="28" t="str">
        <f>IF($C$4="Attiecināmās izmaksas",IF('3a+c+n'!$Q67="A",'3a+c+n'!D67,0),0)</f>
        <v>kg</v>
      </c>
      <c r="E67" s="59"/>
      <c r="F67" s="81"/>
      <c r="G67" s="28"/>
      <c r="H67" s="28">
        <f>IF($C$4="Attiecināmās izmaksas",IF('3a+c+n'!$Q67="A",'3a+c+n'!H67,0),0)</f>
        <v>0</v>
      </c>
      <c r="I67" s="28"/>
      <c r="J67" s="28"/>
      <c r="K67" s="59">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22.5" x14ac:dyDescent="0.2">
      <c r="A68" s="64">
        <f>IF(P68=0,0,IF(COUNTBLANK(P68)=1,0,COUNTA($P$14:P68)))</f>
        <v>0</v>
      </c>
      <c r="B68" s="28" t="str">
        <f>IF($C$4="Attiecināmās izmaksas",IF('3a+c+n'!$Q68="A",'3a+c+n'!B68,0),0)</f>
        <v>13-00000</v>
      </c>
      <c r="C68" s="28" t="str">
        <f>IF($C$4="Attiecināmās izmaksas",IF('3a+c+n'!$Q68="A",'3a+c+n'!C68,0),0)</f>
        <v>Stiklušķiedras siets SSA-1363-160 160 g/m² - 1 kārtā + papildus armējošā sieta iestrāde stūros</v>
      </c>
      <c r="D68" s="28" t="str">
        <f>IF($C$4="Attiecināmās izmaksas",IF('3a+c+n'!$Q68="A",'3a+c+n'!D68,0),0)</f>
        <v>m2</v>
      </c>
      <c r="E68" s="59"/>
      <c r="F68" s="81"/>
      <c r="G68" s="28"/>
      <c r="H68" s="28">
        <f>IF($C$4="Attiecināmās izmaksas",IF('3a+c+n'!$Q68="A",'3a+c+n'!H68,0),0)</f>
        <v>0</v>
      </c>
      <c r="I68" s="28"/>
      <c r="J68" s="28"/>
      <c r="K68" s="59">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ht="22.5" x14ac:dyDescent="0.2">
      <c r="A69" s="64">
        <f>IF(P69=0,0,IF(COUNTBLANK(P69)=1,0,COUNTA($P$14:P69)))</f>
        <v>0</v>
      </c>
      <c r="B69" s="28" t="str">
        <f>IF($C$4="Attiecināmās izmaksas",IF('3a+c+n'!$Q69="A",'3a+c+n'!B69,0),0)</f>
        <v>13-00000</v>
      </c>
      <c r="C69" s="28" t="str">
        <f>IF($C$4="Attiecināmās izmaksas",IF('3a+c+n'!$Q69="A",'3a+c+n'!C69,0),0)</f>
        <v>Armētā slāņa apstrāde ar zemapmetuma grunti SAKRET PG vai ekvivalentu</v>
      </c>
      <c r="D69" s="28" t="str">
        <f>IF($C$4="Attiecināmās izmaksas",IF('3a+c+n'!$Q69="A",'3a+c+n'!D69,0),0)</f>
        <v>kg</v>
      </c>
      <c r="E69" s="59"/>
      <c r="F69" s="81"/>
      <c r="G69" s="28"/>
      <c r="H69" s="28">
        <f>IF($C$4="Attiecināmās izmaksas",IF('3a+c+n'!$Q69="A",'3a+c+n'!H69,0),0)</f>
        <v>0</v>
      </c>
      <c r="I69" s="28"/>
      <c r="J69" s="28"/>
      <c r="K69" s="59">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ht="33.75" x14ac:dyDescent="0.2">
      <c r="A70" s="64">
        <f>IF(P70=0,0,IF(COUNTBLANK(P70)=1,0,COUNTA($P$14:P70)))</f>
        <v>0</v>
      </c>
      <c r="B70" s="28" t="str">
        <f>IF($C$4="Attiecināmās izmaksas",IF('3a+c+n'!$Q70="A",'3a+c+n'!B70,0),0)</f>
        <v>13-00000</v>
      </c>
      <c r="C70" s="28" t="str">
        <f>IF($C$4="Attiecināmās izmaksas",IF('3a+c+n'!$Q70="A",'3a+c+n'!C70,0),0)</f>
        <v>Gatavā tonētā silikona apmetuma SAKRET SIP vai ekvivalenta iestrāde. Maksimālais grauda izmērs 2 mm. Tonis atbilstoši krāsu pasei.</v>
      </c>
      <c r="D70" s="28" t="str">
        <f>IF($C$4="Attiecināmās izmaksas",IF('3a+c+n'!$Q70="A",'3a+c+n'!D70,0),0)</f>
        <v>kg</v>
      </c>
      <c r="E70" s="59"/>
      <c r="F70" s="81"/>
      <c r="G70" s="28"/>
      <c r="H70" s="28">
        <f>IF($C$4="Attiecināmās izmaksas",IF('3a+c+n'!$Q70="A",'3a+c+n'!H70,0),0)</f>
        <v>0</v>
      </c>
      <c r="I70" s="28"/>
      <c r="J70" s="28"/>
      <c r="K70" s="59">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ht="22.5" x14ac:dyDescent="0.2">
      <c r="A71" s="64">
        <f>IF(P71=0,0,IF(COUNTBLANK(P71)=1,0,COUNTA($P$14:P71)))</f>
        <v>0</v>
      </c>
      <c r="B71" s="28" t="str">
        <f>IF($C$4="Attiecināmās izmaksas",IF('3a+c+n'!$Q71="A",'3a+c+n'!B71,0),0)</f>
        <v>13-00000</v>
      </c>
      <c r="C71" s="28" t="str">
        <f>IF($C$4="Attiecināmās izmaksas",IF('3a+c+n'!$Q71="A",'3a+c+n'!C71,0),0)</f>
        <v>Loga pielaiduma profila SAKRET EW 06 vai ekvivalenta iestrāde ailes sānos un augšējā daļā</v>
      </c>
      <c r="D71" s="28" t="str">
        <f>IF($C$4="Attiecināmās izmaksas",IF('3a+c+n'!$Q71="A",'3a+c+n'!D71,0),0)</f>
        <v>tm</v>
      </c>
      <c r="E71" s="59"/>
      <c r="F71" s="81"/>
      <c r="G71" s="28"/>
      <c r="H71" s="28">
        <f>IF($C$4="Attiecināmās izmaksas",IF('3a+c+n'!$Q71="A",'3a+c+n'!H71,0),0)</f>
        <v>0</v>
      </c>
      <c r="I71" s="28"/>
      <c r="J71" s="28"/>
      <c r="K71" s="59">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ht="22.5" x14ac:dyDescent="0.2">
      <c r="A72" s="64">
        <f>IF(P72=0,0,IF(COUNTBLANK(P72)=1,0,COUNTA($P$14:P72)))</f>
        <v>0</v>
      </c>
      <c r="B72" s="28" t="str">
        <f>IF($C$4="Attiecināmās izmaksas",IF('3a+c+n'!$Q72="A",'3a+c+n'!B72,0),0)</f>
        <v>13-00000</v>
      </c>
      <c r="C72" s="28" t="str">
        <f>IF($C$4="Attiecināmās izmaksas",IF('3a+c+n'!$Q72="A",'3a+c+n'!C72,0),0)</f>
        <v>Stūra profila ar lāseni SAKRET ED C(01)  vai ekvivalenta iestrāde loga augšējā daļā</v>
      </c>
      <c r="D72" s="28" t="str">
        <f>IF($C$4="Attiecināmās izmaksas",IF('3a+c+n'!$Q72="A",'3a+c+n'!D72,0),0)</f>
        <v>tm</v>
      </c>
      <c r="E72" s="59"/>
      <c r="F72" s="81"/>
      <c r="G72" s="28"/>
      <c r="H72" s="28">
        <f>IF($C$4="Attiecināmās izmaksas",IF('3a+c+n'!$Q72="A",'3a+c+n'!H72,0),0)</f>
        <v>0</v>
      </c>
      <c r="I72" s="28"/>
      <c r="J72" s="28"/>
      <c r="K72" s="59">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22.5" x14ac:dyDescent="0.2">
      <c r="A73" s="64">
        <f>IF(P73=0,0,IF(COUNTBLANK(P73)=1,0,COUNTA($P$14:P73)))</f>
        <v>0</v>
      </c>
      <c r="B73" s="28" t="str">
        <f>IF($C$4="Attiecināmās izmaksas",IF('3a+c+n'!$Q73="A",'3a+c+n'!B73,0),0)</f>
        <v>13-00000</v>
      </c>
      <c r="C73" s="28" t="str">
        <f>IF($C$4="Attiecināmās izmaksas",IF('3a+c+n'!$Q73="A",'3a+c+n'!C73,0),0)</f>
        <v>Stūra profila SAKRET EC  vai ekvivalenta iestrāde loga sānos</v>
      </c>
      <c r="D73" s="28" t="str">
        <f>IF($C$4="Attiecināmās izmaksas",IF('3a+c+n'!$Q73="A",'3a+c+n'!D73,0),0)</f>
        <v>tm</v>
      </c>
      <c r="E73" s="59"/>
      <c r="F73" s="81"/>
      <c r="G73" s="28"/>
      <c r="H73" s="28">
        <f>IF($C$4="Attiecināmās izmaksas",IF('3a+c+n'!$Q73="A",'3a+c+n'!H73,0),0)</f>
        <v>0</v>
      </c>
      <c r="I73" s="28"/>
      <c r="J73" s="28"/>
      <c r="K73" s="59">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ht="22.5" x14ac:dyDescent="0.2">
      <c r="A74" s="64">
        <f>IF(P74=0,0,IF(COUNTBLANK(P74)=1,0,COUNTA($P$14:P74)))</f>
        <v>0</v>
      </c>
      <c r="B74" s="28" t="str">
        <f>IF($C$4="Attiecināmās izmaksas",IF('3a+c+n'!$Q74="A",'3a+c+n'!B74,0),0)</f>
        <v>13-00000</v>
      </c>
      <c r="C74" s="28" t="str">
        <f>IF($C$4="Attiecināmās izmaksas",IF('3a+c+n'!$Q74="A",'3a+c+n'!C74,0),0)</f>
        <v>Ārējās palodzes - karsti cinkotas tērauda loksnes, b=0.5 mm ar PURAL pārklājums montāža (b~300)</v>
      </c>
      <c r="D74" s="28" t="str">
        <f>IF($C$4="Attiecināmās izmaksas",IF('3a+c+n'!$Q74="A",'3a+c+n'!D74,0),0)</f>
        <v>tm</v>
      </c>
      <c r="E74" s="59"/>
      <c r="F74" s="81"/>
      <c r="G74" s="28"/>
      <c r="H74" s="28">
        <f>IF($C$4="Attiecināmās izmaksas",IF('3a+c+n'!$Q74="A",'3a+c+n'!H74,0),0)</f>
        <v>0</v>
      </c>
      <c r="I74" s="28"/>
      <c r="J74" s="28"/>
      <c r="K74" s="59">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ht="22.5" x14ac:dyDescent="0.2">
      <c r="A75" s="64">
        <f>IF(P75=0,0,IF(COUNTBLANK(P75)=1,0,COUNTA($P$14:P75)))</f>
        <v>0</v>
      </c>
      <c r="B75" s="28" t="str">
        <f>IF($C$4="Attiecināmās izmaksas",IF('3a+c+n'!$Q75="A",'3a+c+n'!B75,0),0)</f>
        <v>13-00000</v>
      </c>
      <c r="C75" s="28" t="str">
        <f>IF($C$4="Attiecināmās izmaksas",IF('3a+c+n'!$Q75="A",'3a+c+n'!C75,0),0)</f>
        <v>Cikota skārda ar PURAL pārklājumu nosegjosla lodžijas iekšpusē logam augšā un sānos</v>
      </c>
      <c r="D75" s="28" t="str">
        <f>IF($C$4="Attiecināmās izmaksas",IF('3a+c+n'!$Q75="A",'3a+c+n'!D75,0),0)</f>
        <v>tm</v>
      </c>
      <c r="E75" s="59"/>
      <c r="F75" s="81"/>
      <c r="G75" s="28"/>
      <c r="H75" s="28">
        <f>IF($C$4="Attiecināmās izmaksas",IF('3a+c+n'!$Q75="A",'3a+c+n'!H75,0),0)</f>
        <v>0</v>
      </c>
      <c r="I75" s="28"/>
      <c r="J75" s="28"/>
      <c r="K75" s="59">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ht="22.5" x14ac:dyDescent="0.2">
      <c r="A76" s="64">
        <f>IF(P76=0,0,IF(COUNTBLANK(P76)=1,0,COUNTA($P$14:P76)))</f>
        <v>0</v>
      </c>
      <c r="B76" s="28" t="str">
        <f>IF($C$4="Attiecināmās izmaksas",IF('3a+c+n'!$Q76="A",'3a+c+n'!B76,0),0)</f>
        <v>13-00000</v>
      </c>
      <c r="C76" s="28" t="str">
        <f>IF($C$4="Attiecināmās izmaksas",IF('3a+c+n'!$Q76="A",'3a+c+n'!C76,0),0)</f>
        <v>Palodzes profila ALB - EW - US vai ekvivalenta iestrāde</v>
      </c>
      <c r="D76" s="28" t="str">
        <f>IF($C$4="Attiecināmās izmaksas",IF('3a+c+n'!$Q76="A",'3a+c+n'!D76,0),0)</f>
        <v>tm</v>
      </c>
      <c r="E76" s="59"/>
      <c r="F76" s="81"/>
      <c r="G76" s="28"/>
      <c r="H76" s="28">
        <f>IF($C$4="Attiecināmās izmaksas",IF('3a+c+n'!$Q76="A",'3a+c+n'!H76,0),0)</f>
        <v>0</v>
      </c>
      <c r="I76" s="28"/>
      <c r="J76" s="28"/>
      <c r="K76" s="59">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ht="22.5" x14ac:dyDescent="0.2">
      <c r="A77" s="64">
        <f>IF(P77=0,0,IF(COUNTBLANK(P77)=1,0,COUNTA($P$14:P77)))</f>
        <v>0</v>
      </c>
      <c r="B77" s="28" t="str">
        <f>IF($C$4="Attiecināmās izmaksas",IF('3a+c+n'!$Q77="A",'3a+c+n'!B77,0),0)</f>
        <v>13-00000</v>
      </c>
      <c r="C77" s="28" t="str">
        <f>IF($C$4="Attiecināmās izmaksas",IF('3a+c+n'!$Q77="A",'3a+c+n'!C77,0),0)</f>
        <v>Ārējās palodzes sānu daļās pieslēguma profila ALB-EW-CS vai ekvivalenta iestrāde abās pusēs</v>
      </c>
      <c r="D77" s="28" t="str">
        <f>IF($C$4="Attiecināmās izmaksas",IF('3a+c+n'!$Q77="A",'3a+c+n'!D77,0),0)</f>
        <v>kompl</v>
      </c>
      <c r="E77" s="59"/>
      <c r="F77" s="81"/>
      <c r="G77" s="28"/>
      <c r="H77" s="28">
        <f>IF($C$4="Attiecināmās izmaksas",IF('3a+c+n'!$Q77="A",'3a+c+n'!H77,0),0)</f>
        <v>0</v>
      </c>
      <c r="I77" s="28"/>
      <c r="J77" s="28"/>
      <c r="K77" s="59">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ht="22.5" x14ac:dyDescent="0.2">
      <c r="A78" s="64">
        <f>IF(P78=0,0,IF(COUNTBLANK(P78)=1,0,COUNTA($P$14:P78)))</f>
        <v>0</v>
      </c>
      <c r="B78" s="28" t="str">
        <f>IF($C$4="Attiecināmās izmaksas",IF('3a+c+n'!$Q78="A",'3a+c+n'!B78,0),0)</f>
        <v>13-00000</v>
      </c>
      <c r="C78" s="28" t="str">
        <f>IF($C$4="Attiecināmās izmaksas",IF('3a+c+n'!$Q78="A",'3a+c+n'!C78,0),0)</f>
        <v>Iekšējā PVC palodze b=100mm</v>
      </c>
      <c r="D78" s="28" t="str">
        <f>IF($C$4="Attiecināmās izmaksas",IF('3a+c+n'!$Q78="A",'3a+c+n'!D78,0),0)</f>
        <v>tm</v>
      </c>
      <c r="E78" s="59"/>
      <c r="F78" s="81"/>
      <c r="G78" s="28"/>
      <c r="H78" s="28">
        <f>IF($C$4="Attiecināmās izmaksas",IF('3a+c+n'!$Q78="A",'3a+c+n'!H78,0),0)</f>
        <v>0</v>
      </c>
      <c r="I78" s="28"/>
      <c r="J78" s="28"/>
      <c r="K78" s="59">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ht="22.5" x14ac:dyDescent="0.2">
      <c r="A79" s="64">
        <f>IF(P79=0,0,IF(COUNTBLANK(P79)=1,0,COUNTA($P$14:P79)))</f>
        <v>0</v>
      </c>
      <c r="B79" s="28" t="str">
        <f>IF($C$4="Attiecināmās izmaksas",IF('3a+c+n'!$Q79="A",'3a+c+n'!B79,0),0)</f>
        <v>13-00000</v>
      </c>
      <c r="C79" s="28" t="str">
        <f>IF($C$4="Attiecināmās izmaksas",IF('3a+c+n'!$Q79="A",'3a+c+n'!C79,0),0)</f>
        <v>Stiegrojuma aizsargslāņa atjaunošana pēc esošās margas demontāžas, daudzumu precizēt uz vietas</v>
      </c>
      <c r="D79" s="28" t="str">
        <f>IF($C$4="Attiecināmās izmaksas",IF('3a+c+n'!$Q79="A",'3a+c+n'!D79,0),0)</f>
        <v>kompl</v>
      </c>
      <c r="E79" s="59"/>
      <c r="F79" s="81"/>
      <c r="G79" s="28"/>
      <c r="H79" s="28">
        <f>IF($C$4="Attiecināmās izmaksas",IF('3a+c+n'!$Q79="A",'3a+c+n'!H79,0),0)</f>
        <v>0</v>
      </c>
      <c r="I79" s="28"/>
      <c r="J79" s="28"/>
      <c r="K79" s="59">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x14ac:dyDescent="0.2">
      <c r="A80" s="64">
        <f>IF(P80=0,0,IF(COUNTBLANK(P80)=1,0,COUNTA($P$14:P80)))</f>
        <v>0</v>
      </c>
      <c r="B80" s="28">
        <f>IF($C$4="Attiecināmās izmaksas",IF('3a+c+n'!$Q80="A",'3a+c+n'!B80,0),0)</f>
        <v>0</v>
      </c>
      <c r="C80" s="28">
        <f>IF($C$4="Attiecināmās izmaksas",IF('3a+c+n'!$Q80="A",'3a+c+n'!C80,0),0)</f>
        <v>0</v>
      </c>
      <c r="D80" s="28">
        <f>IF($C$4="Attiecināmās izmaksas",IF('3a+c+n'!$Q80="A",'3a+c+n'!D80,0),0)</f>
        <v>0</v>
      </c>
      <c r="E80" s="59"/>
      <c r="F80" s="81"/>
      <c r="G80" s="28"/>
      <c r="H80" s="28">
        <f>IF($C$4="Attiecināmās izmaksas",IF('3a+c+n'!$Q80="A",'3a+c+n'!H80,0),0)</f>
        <v>0</v>
      </c>
      <c r="I80" s="28"/>
      <c r="J80" s="28"/>
      <c r="K80" s="59">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ht="33.75" x14ac:dyDescent="0.2">
      <c r="A81" s="64">
        <f>IF(P81=0,0,IF(COUNTBLANK(P81)=1,0,COUNTA($P$14:P81)))</f>
        <v>0</v>
      </c>
      <c r="B81" s="28" t="str">
        <f>IF($C$4="Attiecināmās izmaksas",IF('3a+c+n'!$Q81="A",'3a+c+n'!B81,0),0)</f>
        <v>13-00000</v>
      </c>
      <c r="C81" s="28" t="str">
        <f>IF($C$4="Attiecināmās izmaksas",IF('3a+c+n'!$Q81="A",'3a+c+n'!C81,0),0)</f>
        <v>Siltumizolācijas materiālu stiprināšana ar līmjavu SAKRET BAK  vai ekvivalentu. Pēc nepieciešamības pirms tam virsmas gruntēšana.</v>
      </c>
      <c r="D81" s="28" t="str">
        <f>IF($C$4="Attiecināmās izmaksas",IF('3a+c+n'!$Q81="A",'3a+c+n'!D81,0),0)</f>
        <v>kg</v>
      </c>
      <c r="E81" s="59"/>
      <c r="F81" s="81"/>
      <c r="G81" s="28"/>
      <c r="H81" s="28">
        <f>IF($C$4="Attiecināmās izmaksas",IF('3a+c+n'!$Q81="A",'3a+c+n'!H81,0),0)</f>
        <v>0</v>
      </c>
      <c r="I81" s="28"/>
      <c r="J81" s="28"/>
      <c r="K81" s="59">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ht="22.5" x14ac:dyDescent="0.2">
      <c r="A82" s="64">
        <f>IF(P82=0,0,IF(COUNTBLANK(P82)=1,0,COUNTA($P$14:P82)))</f>
        <v>0</v>
      </c>
      <c r="B82" s="28" t="str">
        <f>IF($C$4="Attiecināmās izmaksas",IF('3a+c+n'!$Q82="A",'3a+c+n'!B82,0),0)</f>
        <v>13-00000</v>
      </c>
      <c r="C82" s="28" t="str">
        <f>IF($C$4="Attiecināmās izmaksas",IF('3a+c+n'!$Q82="A",'3a+c+n'!C82,0),0)</f>
        <v>Nedegoša akmens vates siltumizolācija plānajām apmetuma sistēmām - λ&lt;=0,037 W/(mK) , b=150 mm</v>
      </c>
      <c r="D82" s="28" t="str">
        <f>IF($C$4="Attiecināmās izmaksas",IF('3a+c+n'!$Q82="A",'3a+c+n'!D82,0),0)</f>
        <v>m2</v>
      </c>
      <c r="E82" s="59"/>
      <c r="F82" s="81"/>
      <c r="G82" s="28"/>
      <c r="H82" s="28">
        <f>IF($C$4="Attiecināmās izmaksas",IF('3a+c+n'!$Q82="A",'3a+c+n'!H82,0),0)</f>
        <v>0</v>
      </c>
      <c r="I82" s="28"/>
      <c r="J82" s="28"/>
      <c r="K82" s="59">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ht="22.5" x14ac:dyDescent="0.2">
      <c r="A83" s="64">
        <f>IF(P83=0,0,IF(COUNTBLANK(P83)=1,0,COUNTA($P$14:P83)))</f>
        <v>0</v>
      </c>
      <c r="B83" s="28" t="str">
        <f>IF($C$4="Attiecināmās izmaksas",IF('3a+c+n'!$Q83="A",'3a+c+n'!B83,0),0)</f>
        <v>13-00000</v>
      </c>
      <c r="C83" s="28" t="str">
        <f>IF($C$4="Attiecināmās izmaksas",IF('3a+c+n'!$Q83="A",'3a+c+n'!C83,0),0)</f>
        <v>Armējošā slāņa iestrāde ar javas kārtu SAKRET BAK vai ekvivalentu - 1 kārtā, II mehāniskās izturības zonā</v>
      </c>
      <c r="D83" s="28" t="str">
        <f>IF($C$4="Attiecināmās izmaksas",IF('3a+c+n'!$Q83="A",'3a+c+n'!D83,0),0)</f>
        <v>kg</v>
      </c>
      <c r="E83" s="59"/>
      <c r="F83" s="81"/>
      <c r="G83" s="28"/>
      <c r="H83" s="28">
        <f>IF($C$4="Attiecināmās izmaksas",IF('3a+c+n'!$Q83="A",'3a+c+n'!H83,0),0)</f>
        <v>0</v>
      </c>
      <c r="I83" s="28"/>
      <c r="J83" s="28"/>
      <c r="K83" s="59">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ht="22.5" x14ac:dyDescent="0.2">
      <c r="A84" s="64">
        <f>IF(P84=0,0,IF(COUNTBLANK(P84)=1,0,COUNTA($P$14:P84)))</f>
        <v>0</v>
      </c>
      <c r="B84" s="28" t="str">
        <f>IF($C$4="Attiecināmās izmaksas",IF('3a+c+n'!$Q84="A",'3a+c+n'!B84,0),0)</f>
        <v>13-00000</v>
      </c>
      <c r="C84" s="28" t="str">
        <f>IF($C$4="Attiecināmās izmaksas",IF('3a+c+n'!$Q84="A",'3a+c+n'!C84,0),0)</f>
        <v>Stiklušķiedras siets SSA-1363-160 160 g/m² - 1 kārtā + papildus armējošā sieta iestrāde stūros</v>
      </c>
      <c r="D84" s="28" t="str">
        <f>IF($C$4="Attiecināmās izmaksas",IF('3a+c+n'!$Q84="A",'3a+c+n'!D84,0),0)</f>
        <v>m2</v>
      </c>
      <c r="E84" s="59"/>
      <c r="F84" s="81"/>
      <c r="G84" s="28"/>
      <c r="H84" s="28">
        <f>IF($C$4="Attiecināmās izmaksas",IF('3a+c+n'!$Q84="A",'3a+c+n'!H84,0),0)</f>
        <v>0</v>
      </c>
      <c r="I84" s="28"/>
      <c r="J84" s="28"/>
      <c r="K84" s="59">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ht="22.5" x14ac:dyDescent="0.2">
      <c r="A85" s="64">
        <f>IF(P85=0,0,IF(COUNTBLANK(P85)=1,0,COUNTA($P$14:P85)))</f>
        <v>0</v>
      </c>
      <c r="B85" s="28" t="str">
        <f>IF($C$4="Attiecināmās izmaksas",IF('3a+c+n'!$Q85="A",'3a+c+n'!B85,0),0)</f>
        <v>13-00000</v>
      </c>
      <c r="C85" s="28" t="str">
        <f>IF($C$4="Attiecināmās izmaksas",IF('3a+c+n'!$Q85="A",'3a+c+n'!C85,0),0)</f>
        <v>Armētā slāņa apstrāde ar zemapmetuma grunti SAKRET PG vai ekvivalentu</v>
      </c>
      <c r="D85" s="28" t="str">
        <f>IF($C$4="Attiecināmās izmaksas",IF('3a+c+n'!$Q85="A",'3a+c+n'!D85,0),0)</f>
        <v>kg</v>
      </c>
      <c r="E85" s="59"/>
      <c r="F85" s="81"/>
      <c r="G85" s="28"/>
      <c r="H85" s="28">
        <f>IF($C$4="Attiecināmās izmaksas",IF('3a+c+n'!$Q85="A",'3a+c+n'!H85,0),0)</f>
        <v>0</v>
      </c>
      <c r="I85" s="28"/>
      <c r="J85" s="28"/>
      <c r="K85" s="59">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ht="33.75" x14ac:dyDescent="0.2">
      <c r="A86" s="64">
        <f>IF(P86=0,0,IF(COUNTBLANK(P86)=1,0,COUNTA($P$14:P86)))</f>
        <v>0</v>
      </c>
      <c r="B86" s="28" t="str">
        <f>IF($C$4="Attiecināmās izmaksas",IF('3a+c+n'!$Q86="A",'3a+c+n'!B86,0),0)</f>
        <v>13-00000</v>
      </c>
      <c r="C86" s="28" t="str">
        <f>IF($C$4="Attiecināmās izmaksas",IF('3a+c+n'!$Q86="A",'3a+c+n'!C86,0),0)</f>
        <v>Gatavā tonētā silikona apmetuma SAKRET SIP vai ekvivalenta iestrāde. Maksimālais grauda izmērs 2 mm. Tonis atbilstoši krāsu pasei.</v>
      </c>
      <c r="D86" s="28" t="str">
        <f>IF($C$4="Attiecināmās izmaksas",IF('3a+c+n'!$Q86="A",'3a+c+n'!D86,0),0)</f>
        <v>kg</v>
      </c>
      <c r="E86" s="59"/>
      <c r="F86" s="81"/>
      <c r="G86" s="28"/>
      <c r="H86" s="28">
        <f>IF($C$4="Attiecināmās izmaksas",IF('3a+c+n'!$Q86="A",'3a+c+n'!H86,0),0)</f>
        <v>0</v>
      </c>
      <c r="I86" s="28"/>
      <c r="J86" s="28"/>
      <c r="K86" s="59">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ht="22.5" x14ac:dyDescent="0.2">
      <c r="A87" s="64">
        <f>IF(P87=0,0,IF(COUNTBLANK(P87)=1,0,COUNTA($P$14:P87)))</f>
        <v>0</v>
      </c>
      <c r="B87" s="28" t="str">
        <f>IF($C$4="Attiecināmās izmaksas",IF('3a+c+n'!$Q87="A",'3a+c+n'!B87,0),0)</f>
        <v>13-00000</v>
      </c>
      <c r="C87" s="28" t="str">
        <f>IF($C$4="Attiecināmās izmaksas",IF('3a+c+n'!$Q87="A",'3a+c+n'!C87,0),0)</f>
        <v>Pielaiduma profila SAKRET EW 06 vai ekvivalenta iestrāde ailes sānos un augšējā daļā</v>
      </c>
      <c r="D87" s="28" t="str">
        <f>IF($C$4="Attiecināmās izmaksas",IF('3a+c+n'!$Q87="A",'3a+c+n'!D87,0),0)</f>
        <v>tm</v>
      </c>
      <c r="E87" s="59"/>
      <c r="F87" s="81"/>
      <c r="G87" s="28"/>
      <c r="H87" s="28">
        <f>IF($C$4="Attiecināmās izmaksas",IF('3a+c+n'!$Q87="A",'3a+c+n'!H87,0),0)</f>
        <v>0</v>
      </c>
      <c r="I87" s="28"/>
      <c r="J87" s="28"/>
      <c r="K87" s="59">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22.5" x14ac:dyDescent="0.2">
      <c r="A88" s="64">
        <f>IF(P88=0,0,IF(COUNTBLANK(P88)=1,0,COUNTA($P$14:P88)))</f>
        <v>0</v>
      </c>
      <c r="B88" s="28" t="str">
        <f>IF($C$4="Attiecināmās izmaksas",IF('3a+c+n'!$Q88="A",'3a+c+n'!B88,0),0)</f>
        <v>13-00000</v>
      </c>
      <c r="C88" s="28" t="str">
        <f>IF($C$4="Attiecināmās izmaksas",IF('3a+c+n'!$Q88="A",'3a+c+n'!C88,0),0)</f>
        <v>Stūra profila ar lāseni SAKRET ED C(01)  vai ekvivalenta iestrāde durvju augšējā daļā</v>
      </c>
      <c r="D88" s="28" t="str">
        <f>IF($C$4="Attiecināmās izmaksas",IF('3a+c+n'!$Q88="A",'3a+c+n'!D88,0),0)</f>
        <v>tm</v>
      </c>
      <c r="E88" s="59"/>
      <c r="F88" s="81"/>
      <c r="G88" s="28"/>
      <c r="H88" s="28">
        <f>IF($C$4="Attiecināmās izmaksas",IF('3a+c+n'!$Q88="A",'3a+c+n'!H88,0),0)</f>
        <v>0</v>
      </c>
      <c r="I88" s="28"/>
      <c r="J88" s="28"/>
      <c r="K88" s="59">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ht="22.5" x14ac:dyDescent="0.2">
      <c r="A89" s="64">
        <f>IF(P89=0,0,IF(COUNTBLANK(P89)=1,0,COUNTA($P$14:P89)))</f>
        <v>0</v>
      </c>
      <c r="B89" s="28" t="str">
        <f>IF($C$4="Attiecināmās izmaksas",IF('3a+c+n'!$Q89="A",'3a+c+n'!B89,0),0)</f>
        <v>13-00000</v>
      </c>
      <c r="C89" s="28" t="str">
        <f>IF($C$4="Attiecināmās izmaksas",IF('3a+c+n'!$Q89="A",'3a+c+n'!C89,0),0)</f>
        <v>Stūra profila SAKRET EC vai ekvivalenta iestrāde durvju sānos</v>
      </c>
      <c r="D89" s="28" t="str">
        <f>IF($C$4="Attiecināmās izmaksas",IF('3a+c+n'!$Q89="A",'3a+c+n'!D89,0),0)</f>
        <v>tm</v>
      </c>
      <c r="E89" s="59"/>
      <c r="F89" s="81"/>
      <c r="G89" s="28"/>
      <c r="H89" s="28">
        <f>IF($C$4="Attiecināmās izmaksas",IF('3a+c+n'!$Q89="A",'3a+c+n'!H89,0),0)</f>
        <v>0</v>
      </c>
      <c r="I89" s="28"/>
      <c r="J89" s="28"/>
      <c r="K89" s="59">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x14ac:dyDescent="0.2">
      <c r="A90" s="64">
        <f>IF(P90=0,0,IF(COUNTBLANK(P90)=1,0,COUNTA($P$14:P90)))</f>
        <v>0</v>
      </c>
      <c r="B90" s="28">
        <f>IF($C$4="Attiecināmās izmaksas",IF('3a+c+n'!$Q90="A",'3a+c+n'!B90,0),0)</f>
        <v>0</v>
      </c>
      <c r="C90" s="28">
        <f>IF($C$4="Attiecināmās izmaksas",IF('3a+c+n'!$Q90="A",'3a+c+n'!C90,0),0)</f>
        <v>0</v>
      </c>
      <c r="D90" s="28">
        <f>IF($C$4="Attiecināmās izmaksas",IF('3a+c+n'!$Q90="A",'3a+c+n'!D90,0),0)</f>
        <v>0</v>
      </c>
      <c r="E90" s="59"/>
      <c r="F90" s="81"/>
      <c r="G90" s="28"/>
      <c r="H90" s="28">
        <f>IF($C$4="Attiecināmās izmaksas",IF('3a+c+n'!$Q90="A",'3a+c+n'!H90,0),0)</f>
        <v>0</v>
      </c>
      <c r="I90" s="28"/>
      <c r="J90" s="28"/>
      <c r="K90" s="59">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ht="22.5" x14ac:dyDescent="0.2">
      <c r="A91" s="64">
        <f>IF(P91=0,0,IF(COUNTBLANK(P91)=1,0,COUNTA($P$14:P91)))</f>
        <v>0</v>
      </c>
      <c r="B91" s="28" t="str">
        <f>IF($C$4="Attiecināmās izmaksas",IF('3a+c+n'!$Q91="A",'3a+c+n'!B91,0),0)</f>
        <v>13-00000</v>
      </c>
      <c r="C91" s="28" t="str">
        <f>IF($C$4="Attiecināmās izmaksas",IF('3a+c+n'!$Q91="A",'3a+c+n'!C91,0),0)</f>
        <v xml:space="preserve">Stūra profilu un stūra profilu ar lāseni iestrāde fasādes daļās, kur veidojas stūri, pārkares u.tml.  </v>
      </c>
      <c r="D91" s="28" t="str">
        <f>IF($C$4="Attiecināmās izmaksas",IF('3a+c+n'!$Q91="A",'3a+c+n'!D91,0),0)</f>
        <v>kompl</v>
      </c>
      <c r="E91" s="59"/>
      <c r="F91" s="81"/>
      <c r="G91" s="28"/>
      <c r="H91" s="28">
        <f>IF($C$4="Attiecināmās izmaksas",IF('3a+c+n'!$Q91="A",'3a+c+n'!H91,0),0)</f>
        <v>0</v>
      </c>
      <c r="I91" s="28"/>
      <c r="J91" s="28"/>
      <c r="K91" s="59">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45" x14ac:dyDescent="0.2">
      <c r="A92" s="64">
        <f>IF(P92=0,0,IF(COUNTBLANK(P92)=1,0,COUNTA($P$14:P92)))</f>
        <v>0</v>
      </c>
      <c r="B92" s="28" t="str">
        <f>IF($C$4="Attiecināmās izmaksas",IF('3a+c+n'!$Q92="A",'3a+c+n'!B92,0),0)</f>
        <v>13-00000</v>
      </c>
      <c r="C92" s="28" t="str">
        <f>IF($C$4="Attiecināmās izmaksas",IF('3a+c+n'!$Q92="A",'3a+c+n'!C92,0),0)</f>
        <v>Poliuretāna hermētiķa iestrāde savienojuma vietās (siltināmā daļa/ nesiltināmā daļa), t.sk. balkona griestu savienojums, ieejas mezgla griestu savienojuma vieta u.tml.</v>
      </c>
      <c r="D92" s="28" t="str">
        <f>IF($C$4="Attiecināmās izmaksas",IF('3a+c+n'!$Q92="A",'3a+c+n'!D92,0),0)</f>
        <v>kompl</v>
      </c>
      <c r="E92" s="59"/>
      <c r="F92" s="81"/>
      <c r="G92" s="28"/>
      <c r="H92" s="28">
        <f>IF($C$4="Attiecināmās izmaksas",IF('3a+c+n'!$Q92="A",'3a+c+n'!H92,0),0)</f>
        <v>0</v>
      </c>
      <c r="I92" s="28"/>
      <c r="J92" s="28"/>
      <c r="K92" s="59">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x14ac:dyDescent="0.2">
      <c r="A93" s="64">
        <f>IF(P93=0,0,IF(COUNTBLANK(P93)=1,0,COUNTA($P$14:P93)))</f>
        <v>0</v>
      </c>
      <c r="B93" s="28">
        <f>IF($C$4="Attiecināmās izmaksas",IF('3a+c+n'!$Q93="A",'3a+c+n'!B93,0),0)</f>
        <v>0</v>
      </c>
      <c r="C93" s="28">
        <f>IF($C$4="Attiecināmās izmaksas",IF('3a+c+n'!$Q93="A",'3a+c+n'!C93,0),0)</f>
        <v>0</v>
      </c>
      <c r="D93" s="28">
        <f>IF($C$4="Attiecināmās izmaksas",IF('3a+c+n'!$Q93="A",'3a+c+n'!D93,0),0)</f>
        <v>0</v>
      </c>
      <c r="E93" s="59"/>
      <c r="F93" s="81"/>
      <c r="G93" s="28"/>
      <c r="H93" s="28">
        <f>IF($C$4="Attiecināmās izmaksas",IF('3a+c+n'!$Q93="A",'3a+c+n'!H93,0),0)</f>
        <v>0</v>
      </c>
      <c r="I93" s="28"/>
      <c r="J93" s="28"/>
      <c r="K93" s="59">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x14ac:dyDescent="0.2">
      <c r="A94" s="64">
        <f>IF(P94=0,0,IF(COUNTBLANK(P94)=1,0,COUNTA($P$14:P94)))</f>
        <v>0</v>
      </c>
      <c r="B94" s="28">
        <f>IF($C$4="Attiecināmās izmaksas",IF('3a+c+n'!$Q94="A",'3a+c+n'!B94,0),0)</f>
        <v>0</v>
      </c>
      <c r="C94" s="28">
        <f>IF($C$4="Attiecināmās izmaksas",IF('3a+c+n'!$Q94="A",'3a+c+n'!C94,0),0)</f>
        <v>0</v>
      </c>
      <c r="D94" s="28">
        <f>IF($C$4="Attiecināmās izmaksas",IF('3a+c+n'!$Q94="A",'3a+c+n'!D94,0),0)</f>
        <v>0</v>
      </c>
      <c r="E94" s="59"/>
      <c r="F94" s="81"/>
      <c r="G94" s="28"/>
      <c r="H94" s="28">
        <f>IF($C$4="Attiecināmās izmaksas",IF('3a+c+n'!$Q94="A",'3a+c+n'!H94,0),0)</f>
        <v>0</v>
      </c>
      <c r="I94" s="28"/>
      <c r="J94" s="28"/>
      <c r="K94" s="59">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x14ac:dyDescent="0.2">
      <c r="A95" s="64">
        <f>IF(P95=0,0,IF(COUNTBLANK(P95)=1,0,COUNTA($P$14:P95)))</f>
        <v>0</v>
      </c>
      <c r="B95" s="28">
        <f>IF($C$4="Attiecināmās izmaksas",IF('3a+c+n'!$Q95="A",'3a+c+n'!B95,0),0)</f>
        <v>0</v>
      </c>
      <c r="C95" s="28">
        <f>IF($C$4="Attiecināmās izmaksas",IF('3a+c+n'!$Q95="A",'3a+c+n'!C95,0),0)</f>
        <v>0</v>
      </c>
      <c r="D95" s="28">
        <f>IF($C$4="Attiecināmās izmaksas",IF('3a+c+n'!$Q95="A",'3a+c+n'!D95,0),0)</f>
        <v>0</v>
      </c>
      <c r="E95" s="59"/>
      <c r="F95" s="81"/>
      <c r="G95" s="28"/>
      <c r="H95" s="28">
        <f>IF($C$4="Attiecināmās izmaksas",IF('3a+c+n'!$Q95="A",'3a+c+n'!H95,0),0)</f>
        <v>0</v>
      </c>
      <c r="I95" s="28"/>
      <c r="J95" s="28"/>
      <c r="K95" s="59">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22.5" x14ac:dyDescent="0.2">
      <c r="A96" s="64">
        <f>IF(P96=0,0,IF(COUNTBLANK(P96)=1,0,COUNTA($P$14:P96)))</f>
        <v>0</v>
      </c>
      <c r="B96" s="28" t="str">
        <f>IF($C$4="Attiecināmās izmaksas",IF('3a+c+n'!$Q96="A",'3a+c+n'!B96,0),0)</f>
        <v>13-00000</v>
      </c>
      <c r="C96" s="28" t="str">
        <f>IF($C$4="Attiecināmās izmaksas",IF('3a+c+n'!$Q96="A",'3a+c+n'!C96,0),0)</f>
        <v>Aiļu izveidošana siltumizolācijā ap esošiem gāzes ievadiem, t.sk. stūra profilu iestrāde</v>
      </c>
      <c r="D96" s="28" t="str">
        <f>IF($C$4="Attiecināmās izmaksas",IF('3a+c+n'!$Q96="A",'3a+c+n'!D96,0),0)</f>
        <v>kompl</v>
      </c>
      <c r="E96" s="59"/>
      <c r="F96" s="81"/>
      <c r="G96" s="28"/>
      <c r="H96" s="28">
        <f>IF($C$4="Attiecināmās izmaksas",IF('3a+c+n'!$Q96="A",'3a+c+n'!H96,0),0)</f>
        <v>0</v>
      </c>
      <c r="I96" s="28"/>
      <c r="J96" s="28"/>
      <c r="K96" s="59">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ht="45" x14ac:dyDescent="0.2">
      <c r="A97" s="64">
        <f>IF(P97=0,0,IF(COUNTBLANK(P97)=1,0,COUNTA($P$14:P97)))</f>
        <v>0</v>
      </c>
      <c r="B97" s="28" t="str">
        <f>IF($C$4="Attiecināmās izmaksas",IF('3a+c+n'!$Q97="A",'3a+c+n'!B97,0),0)</f>
        <v>13-00000</v>
      </c>
      <c r="C97" s="28" t="str">
        <f>IF($C$4="Attiecināmās izmaksas",IF('3a+c+n'!$Q97="A",'3a+c+n'!C97,0),0)</f>
        <v>Cokola logu un durvju ailes fasādē aizmūrēšana izmantojot gāzbetona blokus BAUROC (Aeroc) Classic vai ekviv.  B=150., t.sk. java, stiegrojuma siets Murfor Compact – A vai ekvivalents.</v>
      </c>
      <c r="D97" s="28" t="str">
        <f>IF($C$4="Attiecināmās izmaksas",IF('3a+c+n'!$Q97="A",'3a+c+n'!D97,0),0)</f>
        <v>m3</v>
      </c>
      <c r="E97" s="59"/>
      <c r="F97" s="81"/>
      <c r="G97" s="28"/>
      <c r="H97" s="28">
        <f>IF($C$4="Attiecināmās izmaksas",IF('3a+c+n'!$Q97="A",'3a+c+n'!H97,0),0)</f>
        <v>0</v>
      </c>
      <c r="I97" s="28"/>
      <c r="J97" s="28"/>
      <c r="K97" s="59">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x14ac:dyDescent="0.2">
      <c r="A98" s="64">
        <f>IF(P98=0,0,IF(COUNTBLANK(P98)=1,0,COUNTA($P$14:P98)))</f>
        <v>0</v>
      </c>
      <c r="B98" s="28">
        <f>IF($C$4="Attiecināmās izmaksas",IF('3a+c+n'!$Q98="A",'3a+c+n'!B98,0),0)</f>
        <v>0</v>
      </c>
      <c r="C98" s="28">
        <f>IF($C$4="Attiecināmās izmaksas",IF('3a+c+n'!$Q98="A",'3a+c+n'!C98,0),0)</f>
        <v>0</v>
      </c>
      <c r="D98" s="28">
        <f>IF($C$4="Attiecināmās izmaksas",IF('3a+c+n'!$Q98="A",'3a+c+n'!D98,0),0)</f>
        <v>0</v>
      </c>
      <c r="E98" s="59"/>
      <c r="F98" s="81"/>
      <c r="G98" s="28"/>
      <c r="H98" s="28">
        <f>IF($C$4="Attiecināmās izmaksas",IF('3a+c+n'!$Q98="A",'3a+c+n'!H98,0),0)</f>
        <v>0</v>
      </c>
      <c r="I98" s="28"/>
      <c r="J98" s="28"/>
      <c r="K98" s="59">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x14ac:dyDescent="0.2">
      <c r="A99" s="64">
        <f>IF(P99=0,0,IF(COUNTBLANK(P99)=1,0,COUNTA($P$14:P99)))</f>
        <v>0</v>
      </c>
      <c r="B99" s="28">
        <f>IF($C$4="Attiecināmās izmaksas",IF('3a+c+n'!$Q99="A",'3a+c+n'!B99,0),0)</f>
        <v>0</v>
      </c>
      <c r="C99" s="28">
        <f>IF($C$4="Attiecināmās izmaksas",IF('3a+c+n'!$Q99="A",'3a+c+n'!C99,0),0)</f>
        <v>0</v>
      </c>
      <c r="D99" s="28">
        <f>IF($C$4="Attiecināmās izmaksas",IF('3a+c+n'!$Q99="A",'3a+c+n'!D99,0),0)</f>
        <v>0</v>
      </c>
      <c r="E99" s="59"/>
      <c r="F99" s="81"/>
      <c r="G99" s="28"/>
      <c r="H99" s="28">
        <f>IF($C$4="Attiecināmās izmaksas",IF('3a+c+n'!$Q99="A",'3a+c+n'!H99,0),0)</f>
        <v>0</v>
      </c>
      <c r="I99" s="28"/>
      <c r="J99" s="28"/>
      <c r="K99" s="59">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x14ac:dyDescent="0.2">
      <c r="A100" s="64">
        <f>IF(P100=0,0,IF(COUNTBLANK(P100)=1,0,COUNTA($P$14:P100)))</f>
        <v>0</v>
      </c>
      <c r="B100" s="28">
        <f>IF($C$4="Attiecināmās izmaksas",IF('3a+c+n'!$Q100="A",'3a+c+n'!B100,0),0)</f>
        <v>0</v>
      </c>
      <c r="C100" s="28">
        <f>IF($C$4="Attiecināmās izmaksas",IF('3a+c+n'!$Q100="A",'3a+c+n'!C100,0),0)</f>
        <v>0</v>
      </c>
      <c r="D100" s="28">
        <f>IF($C$4="Attiecināmās izmaksas",IF('3a+c+n'!$Q100="A",'3a+c+n'!D100,0),0)</f>
        <v>0</v>
      </c>
      <c r="E100" s="59"/>
      <c r="F100" s="81"/>
      <c r="G100" s="28"/>
      <c r="H100" s="28">
        <f>IF($C$4="Attiecināmās izmaksas",IF('3a+c+n'!$Q100="A",'3a+c+n'!H100,0),0)</f>
        <v>0</v>
      </c>
      <c r="I100" s="28"/>
      <c r="J100" s="28"/>
      <c r="K100" s="59">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x14ac:dyDescent="0.2">
      <c r="A101" s="64">
        <f>IF(P101=0,0,IF(COUNTBLANK(P101)=1,0,COUNTA($P$14:P101)))</f>
        <v>0</v>
      </c>
      <c r="B101" s="28">
        <f>IF($C$4="Attiecināmās izmaksas",IF('3a+c+n'!$Q101="A",'3a+c+n'!B101,0),0)</f>
        <v>0</v>
      </c>
      <c r="C101" s="28">
        <f>IF($C$4="Attiecināmās izmaksas",IF('3a+c+n'!$Q101="A",'3a+c+n'!C101,0),0)</f>
        <v>0</v>
      </c>
      <c r="D101" s="28">
        <f>IF($C$4="Attiecināmās izmaksas",IF('3a+c+n'!$Q101="A",'3a+c+n'!D101,0),0)</f>
        <v>0</v>
      </c>
      <c r="E101" s="59"/>
      <c r="F101" s="81"/>
      <c r="G101" s="28"/>
      <c r="H101" s="28">
        <f>IF($C$4="Attiecināmās izmaksas",IF('3a+c+n'!$Q101="A",'3a+c+n'!H101,0),0)</f>
        <v>0</v>
      </c>
      <c r="I101" s="28"/>
      <c r="J101" s="28"/>
      <c r="K101" s="59">
        <f>IF($C$4="Attiecināmās izmaksas",IF('3a+c+n'!$Q101="A",'3a+c+n'!K101,0),0)</f>
        <v>0</v>
      </c>
      <c r="L101" s="81">
        <f>IF($C$4="Attiecināmās izmaksas",IF('3a+c+n'!$Q101="A",'3a+c+n'!L101,0),0)</f>
        <v>0</v>
      </c>
      <c r="M101" s="28">
        <f>IF($C$4="Attiecināmās izmaksas",IF('3a+c+n'!$Q101="A",'3a+c+n'!M101,0),0)</f>
        <v>0</v>
      </c>
      <c r="N101" s="28">
        <f>IF($C$4="Attiecināmās izmaksas",IF('3a+c+n'!$Q101="A",'3a+c+n'!N101,0),0)</f>
        <v>0</v>
      </c>
      <c r="O101" s="28">
        <f>IF($C$4="Attiecināmās izmaksas",IF('3a+c+n'!$Q101="A",'3a+c+n'!O101,0),0)</f>
        <v>0</v>
      </c>
      <c r="P101" s="59">
        <f>IF($C$4="Attiecināmās izmaksas",IF('3a+c+n'!$Q101="A",'3a+c+n'!P101,0),0)</f>
        <v>0</v>
      </c>
    </row>
    <row r="102" spans="1:16" x14ac:dyDescent="0.2">
      <c r="A102" s="64">
        <f>IF(P102=0,0,IF(COUNTBLANK(P102)=1,0,COUNTA($P$14:P102)))</f>
        <v>0</v>
      </c>
      <c r="B102" s="28">
        <f>IF($C$4="Attiecināmās izmaksas",IF('3a+c+n'!$Q102="A",'3a+c+n'!B102,0),0)</f>
        <v>0</v>
      </c>
      <c r="C102" s="28">
        <f>IF($C$4="Attiecināmās izmaksas",IF('3a+c+n'!$Q102="A",'3a+c+n'!C102,0),0)</f>
        <v>0</v>
      </c>
      <c r="D102" s="28">
        <f>IF($C$4="Attiecināmās izmaksas",IF('3a+c+n'!$Q102="A",'3a+c+n'!D102,0),0)</f>
        <v>0</v>
      </c>
      <c r="E102" s="59"/>
      <c r="F102" s="81"/>
      <c r="G102" s="28"/>
      <c r="H102" s="28">
        <f>IF($C$4="Attiecināmās izmaksas",IF('3a+c+n'!$Q102="A",'3a+c+n'!H102,0),0)</f>
        <v>0</v>
      </c>
      <c r="I102" s="28"/>
      <c r="J102" s="28"/>
      <c r="K102" s="59">
        <f>IF($C$4="Attiecināmās izmaksas",IF('3a+c+n'!$Q102="A",'3a+c+n'!K102,0),0)</f>
        <v>0</v>
      </c>
      <c r="L102" s="81">
        <f>IF($C$4="Attiecināmās izmaksas",IF('3a+c+n'!$Q102="A",'3a+c+n'!L102,0),0)</f>
        <v>0</v>
      </c>
      <c r="M102" s="28">
        <f>IF($C$4="Attiecināmās izmaksas",IF('3a+c+n'!$Q102="A",'3a+c+n'!M102,0),0)</f>
        <v>0</v>
      </c>
      <c r="N102" s="28">
        <f>IF($C$4="Attiecināmās izmaksas",IF('3a+c+n'!$Q102="A",'3a+c+n'!N102,0),0)</f>
        <v>0</v>
      </c>
      <c r="O102" s="28">
        <f>IF($C$4="Attiecināmās izmaksas",IF('3a+c+n'!$Q102="A",'3a+c+n'!O102,0),0)</f>
        <v>0</v>
      </c>
      <c r="P102" s="59">
        <f>IF($C$4="Attiecināmās izmaksas",IF('3a+c+n'!$Q102="A",'3a+c+n'!P102,0),0)</f>
        <v>0</v>
      </c>
    </row>
    <row r="103" spans="1:16" ht="12" customHeight="1" thickBot="1" x14ac:dyDescent="0.25">
      <c r="A103" s="264" t="s">
        <v>63</v>
      </c>
      <c r="B103" s="265"/>
      <c r="C103" s="265"/>
      <c r="D103" s="265"/>
      <c r="E103" s="265"/>
      <c r="F103" s="265"/>
      <c r="G103" s="265"/>
      <c r="H103" s="265"/>
      <c r="I103" s="265"/>
      <c r="J103" s="265"/>
      <c r="K103" s="266"/>
      <c r="L103" s="74">
        <f>SUM(L14:L102)</f>
        <v>0</v>
      </c>
      <c r="M103" s="75">
        <f>SUM(M14:M102)</f>
        <v>0</v>
      </c>
      <c r="N103" s="75">
        <f>SUM(N14:N102)</f>
        <v>0</v>
      </c>
      <c r="O103" s="75">
        <f>SUM(O14:O102)</f>
        <v>0</v>
      </c>
      <c r="P103" s="76">
        <f>SUM(P14:P102)</f>
        <v>0</v>
      </c>
    </row>
    <row r="104" spans="1:16" x14ac:dyDescent="0.2">
      <c r="A104" s="20"/>
      <c r="B104" s="20"/>
      <c r="C104" s="20"/>
      <c r="D104" s="20"/>
      <c r="E104" s="20"/>
      <c r="F104" s="20"/>
      <c r="G104" s="20"/>
      <c r="H104" s="20"/>
      <c r="I104" s="20"/>
      <c r="J104" s="20"/>
      <c r="K104" s="20"/>
      <c r="L104" s="20"/>
      <c r="M104" s="20"/>
      <c r="N104" s="20"/>
      <c r="O104" s="20"/>
      <c r="P104" s="20"/>
    </row>
    <row r="105" spans="1:16" x14ac:dyDescent="0.2">
      <c r="A105" s="20"/>
      <c r="B105" s="20"/>
      <c r="C105" s="20"/>
      <c r="D105" s="20"/>
      <c r="E105" s="20"/>
      <c r="F105" s="20"/>
      <c r="G105" s="20"/>
      <c r="H105" s="20"/>
      <c r="I105" s="20"/>
      <c r="J105" s="20"/>
      <c r="K105" s="20"/>
      <c r="L105" s="20"/>
      <c r="M105" s="20"/>
      <c r="N105" s="20"/>
      <c r="O105" s="20"/>
      <c r="P105" s="20"/>
    </row>
    <row r="106" spans="1:16" x14ac:dyDescent="0.2">
      <c r="A106" s="1" t="s">
        <v>14</v>
      </c>
      <c r="B106" s="20"/>
      <c r="C106" s="267">
        <f>'Kops n'!C35:H35</f>
        <v>0</v>
      </c>
      <c r="D106" s="267"/>
      <c r="E106" s="267"/>
      <c r="F106" s="267"/>
      <c r="G106" s="267"/>
      <c r="H106" s="267"/>
      <c r="I106" s="20"/>
      <c r="J106" s="20"/>
      <c r="K106" s="20"/>
      <c r="L106" s="20"/>
      <c r="M106" s="20"/>
      <c r="N106" s="20"/>
      <c r="O106" s="20"/>
      <c r="P106" s="20"/>
    </row>
    <row r="107" spans="1:16" x14ac:dyDescent="0.2">
      <c r="A107" s="20"/>
      <c r="B107" s="20"/>
      <c r="C107" s="193" t="s">
        <v>15</v>
      </c>
      <c r="D107" s="193"/>
      <c r="E107" s="193"/>
      <c r="F107" s="193"/>
      <c r="G107" s="193"/>
      <c r="H107" s="193"/>
      <c r="I107" s="20"/>
      <c r="J107" s="20"/>
      <c r="K107" s="20"/>
      <c r="L107" s="20"/>
      <c r="M107" s="20"/>
      <c r="N107" s="20"/>
      <c r="O107" s="20"/>
      <c r="P107" s="20"/>
    </row>
    <row r="108" spans="1:16" x14ac:dyDescent="0.2">
      <c r="A108" s="20"/>
      <c r="B108" s="20"/>
      <c r="C108" s="20"/>
      <c r="D108" s="20"/>
      <c r="E108" s="20"/>
      <c r="F108" s="20"/>
      <c r="G108" s="20"/>
      <c r="H108" s="20"/>
      <c r="I108" s="20"/>
      <c r="J108" s="20"/>
      <c r="K108" s="20"/>
      <c r="L108" s="20"/>
      <c r="M108" s="20"/>
      <c r="N108" s="20"/>
      <c r="O108" s="20"/>
      <c r="P108" s="20"/>
    </row>
    <row r="109" spans="1:16" x14ac:dyDescent="0.2">
      <c r="A109" s="210" t="str">
        <f>'Kops n'!A38:D38</f>
        <v>Tāme sastādīta 2023. gada __. ________</v>
      </c>
      <c r="B109" s="211"/>
      <c r="C109" s="211"/>
      <c r="D109" s="211"/>
      <c r="E109" s="20"/>
      <c r="F109" s="20"/>
      <c r="G109" s="20"/>
      <c r="H109" s="20"/>
      <c r="I109" s="20"/>
      <c r="J109" s="20"/>
      <c r="K109" s="20"/>
      <c r="L109" s="20"/>
      <c r="M109" s="20"/>
      <c r="N109" s="20"/>
      <c r="O109" s="20"/>
      <c r="P109" s="20"/>
    </row>
    <row r="110" spans="1:16" x14ac:dyDescent="0.2">
      <c r="A110" s="20"/>
      <c r="B110" s="20"/>
      <c r="C110" s="20"/>
      <c r="D110" s="20"/>
      <c r="E110" s="20"/>
      <c r="F110" s="20"/>
      <c r="G110" s="20"/>
      <c r="H110" s="20"/>
      <c r="I110" s="20"/>
      <c r="J110" s="20"/>
      <c r="K110" s="20"/>
      <c r="L110" s="20"/>
      <c r="M110" s="20"/>
      <c r="N110" s="20"/>
      <c r="O110" s="20"/>
      <c r="P110" s="20"/>
    </row>
    <row r="111" spans="1:16" x14ac:dyDescent="0.2">
      <c r="A111" s="1" t="s">
        <v>41</v>
      </c>
      <c r="B111" s="20"/>
      <c r="C111" s="267">
        <f>'Kops n'!C40:H40</f>
        <v>0</v>
      </c>
      <c r="D111" s="267"/>
      <c r="E111" s="267"/>
      <c r="F111" s="267"/>
      <c r="G111" s="267"/>
      <c r="H111" s="267"/>
      <c r="I111" s="20"/>
      <c r="J111" s="20"/>
      <c r="K111" s="20"/>
      <c r="L111" s="20"/>
      <c r="M111" s="20"/>
      <c r="N111" s="20"/>
      <c r="O111" s="20"/>
      <c r="P111" s="20"/>
    </row>
    <row r="112" spans="1:16" x14ac:dyDescent="0.2">
      <c r="A112" s="20"/>
      <c r="B112" s="20"/>
      <c r="C112" s="193" t="s">
        <v>15</v>
      </c>
      <c r="D112" s="193"/>
      <c r="E112" s="193"/>
      <c r="F112" s="193"/>
      <c r="G112" s="193"/>
      <c r="H112" s="193"/>
      <c r="I112" s="20"/>
      <c r="J112" s="20"/>
      <c r="K112" s="20"/>
      <c r="L112" s="20"/>
      <c r="M112" s="20"/>
      <c r="N112" s="20"/>
      <c r="O112" s="20"/>
      <c r="P112" s="20"/>
    </row>
    <row r="113" spans="1:16" x14ac:dyDescent="0.2">
      <c r="A113" s="20"/>
      <c r="B113" s="20"/>
      <c r="C113" s="20"/>
      <c r="D113" s="20"/>
      <c r="E113" s="20"/>
      <c r="F113" s="20"/>
      <c r="G113" s="20"/>
      <c r="H113" s="20"/>
      <c r="I113" s="20"/>
      <c r="J113" s="20"/>
      <c r="K113" s="20"/>
      <c r="L113" s="20"/>
      <c r="M113" s="20"/>
      <c r="N113" s="20"/>
      <c r="O113" s="20"/>
      <c r="P113" s="20"/>
    </row>
    <row r="114" spans="1:16" x14ac:dyDescent="0.2">
      <c r="A114" s="104" t="s">
        <v>16</v>
      </c>
      <c r="B114" s="52"/>
      <c r="C114" s="115">
        <f>'Kops n'!C43</f>
        <v>0</v>
      </c>
      <c r="D114" s="52"/>
      <c r="E114" s="20"/>
      <c r="F114" s="20"/>
      <c r="G114" s="20"/>
      <c r="H114" s="20"/>
      <c r="I114" s="20"/>
      <c r="J114" s="20"/>
      <c r="K114" s="20"/>
      <c r="L114" s="20"/>
      <c r="M114" s="20"/>
      <c r="N114" s="20"/>
      <c r="O114" s="20"/>
      <c r="P114" s="20"/>
    </row>
    <row r="115" spans="1:16" x14ac:dyDescent="0.2">
      <c r="A115" s="20"/>
      <c r="B115" s="20"/>
      <c r="C115" s="20"/>
      <c r="D115" s="20"/>
      <c r="E115" s="20"/>
      <c r="F115" s="20"/>
      <c r="G115" s="20"/>
      <c r="H115" s="20"/>
      <c r="I115" s="20"/>
      <c r="J115" s="20"/>
      <c r="K115" s="20"/>
      <c r="L115" s="20"/>
      <c r="M115" s="20"/>
      <c r="N115" s="20"/>
      <c r="O115" s="20"/>
      <c r="P115" s="20"/>
    </row>
  </sheetData>
  <mergeCells count="23">
    <mergeCell ref="C2:I2"/>
    <mergeCell ref="C3:I3"/>
    <mergeCell ref="C4:I4"/>
    <mergeCell ref="D5:L5"/>
    <mergeCell ref="D6:L6"/>
    <mergeCell ref="D8:L8"/>
    <mergeCell ref="A9:F9"/>
    <mergeCell ref="J9:M9"/>
    <mergeCell ref="N9:O9"/>
    <mergeCell ref="D7:L7"/>
    <mergeCell ref="C112:H112"/>
    <mergeCell ref="L12:P12"/>
    <mergeCell ref="A103:K103"/>
    <mergeCell ref="C106:H106"/>
    <mergeCell ref="C107:H107"/>
    <mergeCell ref="A109:D109"/>
    <mergeCell ref="C111:H111"/>
    <mergeCell ref="A12:A13"/>
    <mergeCell ref="B12:B13"/>
    <mergeCell ref="C12:C13"/>
    <mergeCell ref="D12:D13"/>
    <mergeCell ref="E12:E13"/>
    <mergeCell ref="F12:K12"/>
  </mergeCells>
  <conditionalFormatting sqref="A103:K103">
    <cfRule type="containsText" dxfId="439" priority="3" operator="containsText" text="Tiešās izmaksas kopā, t. sk. darba devēja sociālais nodoklis __.__% ">
      <formula>NOT(ISERROR(SEARCH("Tiešās izmaksas kopā, t. sk. darba devēja sociālais nodoklis __.__% ",A103)))</formula>
    </cfRule>
  </conditionalFormatting>
  <conditionalFormatting sqref="C2:I2 D5:L8 N9:O9 L103:P103 C106:H106 C111:H111 C114 A14:P102">
    <cfRule type="cellIs" dxfId="438"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38"/>
  <sheetViews>
    <sheetView topLeftCell="A13" workbookViewId="0">
      <selection activeCell="U20" sqref="U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79" t="str">
        <f>'3a+c+n'!C2:I2</f>
        <v>Fasādes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P26</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71" t="s">
        <v>61</v>
      </c>
    </row>
    <row r="14" spans="1:16" ht="33.75" x14ac:dyDescent="0.2">
      <c r="A14" s="63">
        <f>IF(P14=0,0,IF(COUNTBLANK(P14)=1,0,COUNTA($P14:P$17)))</f>
        <v>0</v>
      </c>
      <c r="B14" s="27" t="str">
        <f>IF($C$4="citu pasākumu izmaksas",IF('3a+c+n'!$Q94="C",'3a+c+n'!B94,0))</f>
        <v>13-00000</v>
      </c>
      <c r="C14" s="27" t="str">
        <f>IF($C$4="citu pasākumu izmaksas",IF('3a+c+n'!$Q94="C",'3a+c+n'!C94,0))</f>
        <v>Esošo, numurzīmju u.c. nepieciešamo elementu atjaunošana fasādē pēc siltināšanas, t.sk. nepieciešamie stiprinājumi</v>
      </c>
      <c r="D14" s="27" t="str">
        <f>IF($C$4="citu pasākumu izmaksas",IF('3a+c+n'!$Q94="C",'3a+c+n'!D94,0))</f>
        <v>kompl</v>
      </c>
      <c r="E14" s="179"/>
      <c r="F14" s="79"/>
      <c r="G14" s="27"/>
      <c r="H14" s="27">
        <f>IF($C$4="citu pasākumu izmaksas",IF('3a+c+n'!$Q94="C",'3a+c+n'!H94,0))</f>
        <v>0</v>
      </c>
      <c r="I14" s="27"/>
      <c r="J14" s="27"/>
      <c r="K14" s="179">
        <f>IF($C$4="citu pasākumu izmaksas",IF('3a+c+n'!$Q94="C",'3a+c+n'!K94,0))</f>
        <v>0</v>
      </c>
      <c r="L14" s="79">
        <f>IF($C$4="citu pasākumu izmaksas",IF('3a+c+n'!$Q94="C",'3a+c+n'!L94,0))</f>
        <v>0</v>
      </c>
      <c r="M14" s="27">
        <f>IF($C$4="citu pasākumu izmaksas",IF('3a+c+n'!$Q94="C",'3a+c+n'!M94,0))</f>
        <v>0</v>
      </c>
      <c r="N14" s="27">
        <f>IF($C$4="citu pasākumu izmaksas",IF('3a+c+n'!$Q94="C",'3a+c+n'!N94,0))</f>
        <v>0</v>
      </c>
      <c r="O14" s="27">
        <f>IF($C$4="citu pasākumu izmaksas",IF('3a+c+n'!$Q94="C",'3a+c+n'!O94,0))</f>
        <v>0</v>
      </c>
      <c r="P14" s="57">
        <f>IF($C$4="citu pasākumu izmaksas",IF('3a+c+n'!$Q94="C",'3a+c+n'!P94,0))</f>
        <v>0</v>
      </c>
    </row>
    <row r="15" spans="1:16" ht="33.75" x14ac:dyDescent="0.2">
      <c r="A15" s="64">
        <f>IF(P15=0,0,IF(COUNTBLANK(P15)=1,0,COUNTA($P15:P$17)))</f>
        <v>0</v>
      </c>
      <c r="B15" s="28" t="str">
        <f>IF($C$4="citu pasākumu izmaksas",IF('3a+c+n'!$Q95="C",'3a+c+n'!B95,0))</f>
        <v>13-00000</v>
      </c>
      <c r="C15" s="28" t="str">
        <f>IF($C$4="citu pasākumu izmaksas",IF('3a+c+n'!$Q95="C",'3a+c+n'!C95,0))</f>
        <v>Esošo kabeļu (fasadē) atvienošana un montēšašana atpakaļ pēc siltināšanas, t.sk. ievietošana gofrās vai penāļos, ja nepieciešams</v>
      </c>
      <c r="D15" s="28" t="str">
        <f>IF($C$4="citu pasākumu izmaksas",IF('3a+c+n'!$Q95="C",'3a+c+n'!D95,0))</f>
        <v>kompl</v>
      </c>
      <c r="E15" s="180"/>
      <c r="F15" s="81"/>
      <c r="G15" s="28"/>
      <c r="H15" s="28">
        <f>IF($C$4="citu pasākumu izmaksas",IF('3a+c+n'!$Q95="C",'3a+c+n'!H95,0))</f>
        <v>0</v>
      </c>
      <c r="I15" s="28"/>
      <c r="J15" s="28"/>
      <c r="K15" s="180">
        <f>IF($C$4="citu pasākumu izmaksas",IF('3a+c+n'!$Q95="C",'3a+c+n'!K95,0))</f>
        <v>0</v>
      </c>
      <c r="L15" s="81">
        <f>IF($C$4="citu pasākumu izmaksas",IF('3a+c+n'!$Q95="C",'3a+c+n'!L95,0))</f>
        <v>0</v>
      </c>
      <c r="M15" s="28">
        <f>IF($C$4="citu pasākumu izmaksas",IF('3a+c+n'!$Q95="C",'3a+c+n'!M95,0))</f>
        <v>0</v>
      </c>
      <c r="N15" s="28">
        <f>IF($C$4="citu pasākumu izmaksas",IF('3a+c+n'!$Q95="C",'3a+c+n'!N95,0))</f>
        <v>0</v>
      </c>
      <c r="O15" s="28">
        <f>IF($C$4="citu pasākumu izmaksas",IF('3a+c+n'!$Q95="C",'3a+c+n'!O95,0))</f>
        <v>0</v>
      </c>
      <c r="P15" s="59">
        <f>IF($C$4="citu pasākumu izmaksas",IF('3a+c+n'!$Q95="C",'3a+c+n'!P95,0))</f>
        <v>0</v>
      </c>
    </row>
    <row r="16" spans="1:16" x14ac:dyDescent="0.2">
      <c r="A16" s="64">
        <f>IF(P16=0,0,IF(COUNTBLANK(P16)=1,0,COUNTA($P16:P$17)))</f>
        <v>0</v>
      </c>
      <c r="B16" s="28">
        <f>IF($C$4="citu pasākumu izmaksas",IF('3a+c+n'!$Q98="C",'3a+c+n'!B98,0))</f>
        <v>0</v>
      </c>
      <c r="C16" s="28">
        <f>IF($C$4="citu pasākumu izmaksas",IF('3a+c+n'!$Q98="C",'3a+c+n'!C98,0))</f>
        <v>0</v>
      </c>
      <c r="D16" s="28">
        <f>IF($C$4="citu pasākumu izmaksas",IF('3a+c+n'!$Q98="C",'3a+c+n'!D98,0))</f>
        <v>0</v>
      </c>
      <c r="E16" s="180"/>
      <c r="F16" s="81"/>
      <c r="G16" s="28"/>
      <c r="H16" s="28">
        <f>IF($C$4="citu pasākumu izmaksas",IF('3a+c+n'!$Q98="C",'3a+c+n'!H98,0))</f>
        <v>0</v>
      </c>
      <c r="I16" s="28"/>
      <c r="J16" s="28"/>
      <c r="K16" s="180">
        <f>IF($C$4="citu pasākumu izmaksas",IF('3a+c+n'!$Q98="C",'3a+c+n'!K98,0))</f>
        <v>0</v>
      </c>
      <c r="L16" s="81">
        <f>IF($C$4="citu pasākumu izmaksas",IF('3a+c+n'!$Q98="C",'3a+c+n'!L98,0))</f>
        <v>0</v>
      </c>
      <c r="M16" s="28">
        <f>IF($C$4="citu pasākumu izmaksas",IF('3a+c+n'!$Q98="C",'3a+c+n'!M98,0))</f>
        <v>0</v>
      </c>
      <c r="N16" s="28">
        <f>IF($C$4="citu pasākumu izmaksas",IF('3a+c+n'!$Q98="C",'3a+c+n'!N98,0))</f>
        <v>0</v>
      </c>
      <c r="O16" s="28">
        <f>IF($C$4="citu pasākumu izmaksas",IF('3a+c+n'!$Q98="C",'3a+c+n'!O98,0))</f>
        <v>0</v>
      </c>
      <c r="P16" s="59">
        <f>IF($C$4="citu pasākumu izmaksas",IF('3a+c+n'!$Q98="C",'3a+c+n'!P98,0))</f>
        <v>0</v>
      </c>
    </row>
    <row r="17" spans="1:16" ht="33.75" x14ac:dyDescent="0.2">
      <c r="A17" s="64">
        <f>IF(P17=0,0,IF(COUNTBLANK(P17)=1,0,COUNTA($P$17:P17)))</f>
        <v>0</v>
      </c>
      <c r="B17" s="28" t="str">
        <f>IF($C$4="citu pasākumu izmaksas",IF('3a+c+n'!$Q99="C",'3a+c+n'!B99,0))</f>
        <v>13-00000</v>
      </c>
      <c r="C17" s="28" t="str">
        <f>IF($C$4="citu pasākumu izmaksas",IF('3a+c+n'!$Q99="C",'3a+c+n'!C99,0))</f>
        <v>Ieejas jumtiņa griestu gruntēšana ar SAKRET PG vai ekviv. un krāsošana ar iekštelpu krāsu. Krāsa saskaņojama ar Pasūtīāju</v>
      </c>
      <c r="D17" s="28" t="str">
        <f>IF($C$4="citu pasākumu izmaksas",IF('3a+c+n'!$Q99="C",'3a+c+n'!D99,0))</f>
        <v>m2</v>
      </c>
      <c r="E17" s="180"/>
      <c r="F17" s="81"/>
      <c r="G17" s="28"/>
      <c r="H17" s="28">
        <f>IF($C$4="citu pasākumu izmaksas",IF('3a+c+n'!$Q99="C",'3a+c+n'!H99,0))</f>
        <v>0</v>
      </c>
      <c r="I17" s="28"/>
      <c r="J17" s="28"/>
      <c r="K17" s="180">
        <f>IF($C$4="citu pasākumu izmaksas",IF('3a+c+n'!$Q99="C",'3a+c+n'!K99,0))</f>
        <v>0</v>
      </c>
      <c r="L17" s="81">
        <f>IF($C$4="citu pasākumu izmaksas",IF('3a+c+n'!$Q99="C",'3a+c+n'!L99,0))</f>
        <v>0</v>
      </c>
      <c r="M17" s="28">
        <f>IF($C$4="citu pasākumu izmaksas",IF('3a+c+n'!$Q99="C",'3a+c+n'!M99,0))</f>
        <v>0</v>
      </c>
      <c r="N17" s="28">
        <f>IF($C$4="citu pasākumu izmaksas",IF('3a+c+n'!$Q99="C",'3a+c+n'!N99,0))</f>
        <v>0</v>
      </c>
      <c r="O17" s="28">
        <f>IF($C$4="citu pasākumu izmaksas",IF('3a+c+n'!$Q99="C",'3a+c+n'!O99,0))</f>
        <v>0</v>
      </c>
      <c r="P17" s="59">
        <f>IF($C$4="citu pasākumu izmaksas",IF('3a+c+n'!$Q99="C",'3a+c+n'!P99,0))</f>
        <v>0</v>
      </c>
    </row>
    <row r="18" spans="1:16" ht="22.5" x14ac:dyDescent="0.2">
      <c r="A18" s="64">
        <f>IF(P18=0,0,IF(COUNTBLANK(P18)=1,0,COUNTA($P$17:P18)))</f>
        <v>0</v>
      </c>
      <c r="B18" s="28" t="str">
        <f>IF($C$4="citu pasākumu izmaksas",IF('3a+c+n'!$Q100="C",'3a+c+n'!B100,0))</f>
        <v>13-00000</v>
      </c>
      <c r="C18" s="28" t="str">
        <f>IF($C$4="citu pasākumu izmaksas",IF('3a+c+n'!$Q100="C",'3a+c+n'!C100,0))</f>
        <v>Ieejas jumtiņu attīrīšana no apauguma un nenostiprinātām daļām, skārda seguma (no augšas)</v>
      </c>
      <c r="D18" s="28" t="str">
        <f>IF($C$4="citu pasākumu izmaksas",IF('3a+c+n'!$Q100="C",'3a+c+n'!D100,0))</f>
        <v>m2</v>
      </c>
      <c r="E18" s="180"/>
      <c r="F18" s="81"/>
      <c r="G18" s="28"/>
      <c r="H18" s="28">
        <f>IF($C$4="citu pasākumu izmaksas",IF('3a+c+n'!$Q100="C",'3a+c+n'!H100,0))</f>
        <v>0</v>
      </c>
      <c r="I18" s="28"/>
      <c r="J18" s="28"/>
      <c r="K18" s="180">
        <f>IF($C$4="citu pasākumu izmaksas",IF('3a+c+n'!$Q100="C",'3a+c+n'!K100,0))</f>
        <v>0</v>
      </c>
      <c r="L18" s="81">
        <f>IF($C$4="citu pasākumu izmaksas",IF('3a+c+n'!$Q100="C",'3a+c+n'!L100,0))</f>
        <v>0</v>
      </c>
      <c r="M18" s="28">
        <f>IF($C$4="citu pasākumu izmaksas",IF('3a+c+n'!$Q100="C",'3a+c+n'!M100,0))</f>
        <v>0</v>
      </c>
      <c r="N18" s="28">
        <f>IF($C$4="citu pasākumu izmaksas",IF('3a+c+n'!$Q100="C",'3a+c+n'!N100,0))</f>
        <v>0</v>
      </c>
      <c r="O18" s="28">
        <f>IF($C$4="citu pasākumu izmaksas",IF('3a+c+n'!$Q100="C",'3a+c+n'!O100,0))</f>
        <v>0</v>
      </c>
      <c r="P18" s="59">
        <f>IF($C$4="citu pasākumu izmaksas",IF('3a+c+n'!$Q100="C",'3a+c+n'!P100,0))</f>
        <v>0</v>
      </c>
    </row>
    <row r="19" spans="1:16" ht="56.25" x14ac:dyDescent="0.2">
      <c r="A19" s="64">
        <f>IF(P19=0,0,IF(COUNTBLANK(P19)=1,0,COUNTA($P$17:P19)))</f>
        <v>0</v>
      </c>
      <c r="B19" s="28" t="str">
        <f>IF($C$4="citu pasākumu izmaksas",IF('3a+c+n'!$Q101="C",'3a+c+n'!B101,0))</f>
        <v>13-00000</v>
      </c>
      <c r="C19" s="28" t="str">
        <f>IF($C$4="citu pasākumu izmaksas",IF('3a+c+n'!$Q101="C",'3a+c+n'!C101,0))</f>
        <v>Bitumena ruļļu materiāla 2 kārtās iestrāde ieejas lieveņa jumtiņam (no augšas) (virskārta - Icopal Ultra Top vai ekvivalents pamatkārta -  Icopal Ultra Base vai ekvivalents. Jānodrošina slīpums no ēkas MIN 1,5o . Apjoms uzrādīts abām kārtām.</v>
      </c>
      <c r="D19" s="28" t="str">
        <f>IF($C$4="citu pasākumu izmaksas",IF('3a+c+n'!$Q101="C",'3a+c+n'!D101,0))</f>
        <v>m2</v>
      </c>
      <c r="E19" s="180"/>
      <c r="F19" s="81"/>
      <c r="G19" s="28"/>
      <c r="H19" s="28">
        <f>IF($C$4="citu pasākumu izmaksas",IF('3a+c+n'!$Q101="C",'3a+c+n'!H101,0))</f>
        <v>0</v>
      </c>
      <c r="I19" s="28"/>
      <c r="J19" s="28"/>
      <c r="K19" s="180">
        <f>IF($C$4="citu pasākumu izmaksas",IF('3a+c+n'!$Q101="C",'3a+c+n'!K101,0))</f>
        <v>0</v>
      </c>
      <c r="L19" s="81">
        <f>IF($C$4="citu pasākumu izmaksas",IF('3a+c+n'!$Q101="C",'3a+c+n'!L101,0))</f>
        <v>0</v>
      </c>
      <c r="M19" s="28">
        <f>IF($C$4="citu pasākumu izmaksas",IF('3a+c+n'!$Q101="C",'3a+c+n'!M101,0))</f>
        <v>0</v>
      </c>
      <c r="N19" s="28">
        <f>IF($C$4="citu pasākumu izmaksas",IF('3a+c+n'!$Q101="C",'3a+c+n'!N101,0))</f>
        <v>0</v>
      </c>
      <c r="O19" s="28">
        <f>IF($C$4="citu pasākumu izmaksas",IF('3a+c+n'!$Q101="C",'3a+c+n'!O101,0))</f>
        <v>0</v>
      </c>
      <c r="P19" s="59">
        <f>IF($C$4="citu pasākumu izmaksas",IF('3a+c+n'!$Q101="C",'3a+c+n'!P101,0))</f>
        <v>0</v>
      </c>
    </row>
    <row r="20" spans="1:16" ht="67.5" x14ac:dyDescent="0.2">
      <c r="A20" s="64">
        <f>IF(P20=0,0,IF(COUNTBLANK(P20)=1,0,COUNTA($P$17:P20)))</f>
        <v>0</v>
      </c>
      <c r="B20" s="28" t="str">
        <f>IF($C$4="citu pasākumu izmaksas",IF('3a+c+n'!$Q102="C",'3a+c+n'!B102,0))</f>
        <v>13-00000</v>
      </c>
      <c r="C20" s="28" t="str">
        <f>IF($C$4="citu pasākumu izmaksas",IF('3a+c+n'!$Q102="C",'3a+c+n'!C102,0))</f>
        <v>Savienojuma vieta izveide ar siltinātu fasādes sienu, t.sk.SAKRET EB PVC VARIO Cokola sistēmas komplekts vai ekviv.; stiprinājumi; ekstrudēta putupolistirola josla b=100mm, h=150mm; papildus izolācijas materiāls un papildus uzkausējamā materiāla slānis stūra izveidei</v>
      </c>
      <c r="D20" s="28" t="str">
        <f>IF($C$4="citu pasākumu izmaksas",IF('3a+c+n'!$Q102="C",'3a+c+n'!D102,0))</f>
        <v>tm</v>
      </c>
      <c r="E20" s="180"/>
      <c r="F20" s="81"/>
      <c r="G20" s="28"/>
      <c r="H20" s="28">
        <f>IF($C$4="citu pasākumu izmaksas",IF('3a+c+n'!$Q102="C",'3a+c+n'!H102,0))</f>
        <v>0</v>
      </c>
      <c r="I20" s="28"/>
      <c r="J20" s="28"/>
      <c r="K20" s="180">
        <f>IF($C$4="citu pasākumu izmaksas",IF('3a+c+n'!$Q102="C",'3a+c+n'!K102,0))</f>
        <v>0</v>
      </c>
      <c r="L20" s="81">
        <f>IF($C$4="citu pasākumu izmaksas",IF('3a+c+n'!$Q102="C",'3a+c+n'!L102,0))</f>
        <v>0</v>
      </c>
      <c r="M20" s="28">
        <f>IF($C$4="citu pasākumu izmaksas",IF('3a+c+n'!$Q102="C",'3a+c+n'!M102,0))</f>
        <v>0</v>
      </c>
      <c r="N20" s="28">
        <f>IF($C$4="citu pasākumu izmaksas",IF('3a+c+n'!$Q102="C",'3a+c+n'!N102,0))</f>
        <v>0</v>
      </c>
      <c r="O20" s="28">
        <f>IF($C$4="citu pasākumu izmaksas",IF('3a+c+n'!$Q102="C",'3a+c+n'!O102,0))</f>
        <v>0</v>
      </c>
      <c r="P20" s="59">
        <f>IF($C$4="citu pasākumu izmaksas",IF('3a+c+n'!$Q102="C",'3a+c+n'!P102,0))</f>
        <v>0</v>
      </c>
    </row>
    <row r="21" spans="1:16" ht="33.75" x14ac:dyDescent="0.2">
      <c r="A21" s="64">
        <f>IF(P21=0,0,IF(COUNTBLANK(P21)=1,0,COUNTA($P$17:P21)))</f>
        <v>0</v>
      </c>
      <c r="B21" s="28" t="str">
        <f>IF($C$4="citu pasākumu izmaksas",IF('3a+c+n'!$Q103="C",'3a+c+n'!B103,0))</f>
        <v>13-00000</v>
      </c>
      <c r="C21" s="28" t="str">
        <f>IF($C$4="citu pasākumu izmaksas",IF('3a+c+n'!$Q103="C",'3a+c+n'!C103,0))</f>
        <v>Cinkota skārda ar PURAL pārklajumu jumta karnīzes montāža ieejas lieveņa jumtiņam pa perimetru, b=0,5mm, h~300 mm. Tonis atbilstoši krāsu pasei.</v>
      </c>
      <c r="D21" s="28" t="str">
        <f>IF($C$4="citu pasākumu izmaksas",IF('3a+c+n'!$Q103="C",'3a+c+n'!D103,0))</f>
        <v>tm</v>
      </c>
      <c r="E21" s="180"/>
      <c r="F21" s="81"/>
      <c r="G21" s="28"/>
      <c r="H21" s="28">
        <f>IF($C$4="citu pasākumu izmaksas",IF('3a+c+n'!$Q103="C",'3a+c+n'!H103,0))</f>
        <v>0</v>
      </c>
      <c r="I21" s="28"/>
      <c r="J21" s="28"/>
      <c r="K21" s="180">
        <f>IF($C$4="citu pasākumu izmaksas",IF('3a+c+n'!$Q103="C",'3a+c+n'!K103,0))</f>
        <v>0</v>
      </c>
      <c r="L21" s="81">
        <f>IF($C$4="citu pasākumu izmaksas",IF('3a+c+n'!$Q103="C",'3a+c+n'!L103,0))</f>
        <v>0</v>
      </c>
      <c r="M21" s="28">
        <f>IF($C$4="citu pasākumu izmaksas",IF('3a+c+n'!$Q103="C",'3a+c+n'!M103,0))</f>
        <v>0</v>
      </c>
      <c r="N21" s="28">
        <f>IF($C$4="citu pasākumu izmaksas",IF('3a+c+n'!$Q103="C",'3a+c+n'!N103,0))</f>
        <v>0</v>
      </c>
      <c r="O21" s="28">
        <f>IF($C$4="citu pasākumu izmaksas",IF('3a+c+n'!$Q103="C",'3a+c+n'!O103,0))</f>
        <v>0</v>
      </c>
      <c r="P21" s="59">
        <f>IF($C$4="citu pasākumu izmaksas",IF('3a+c+n'!$Q103="C",'3a+c+n'!P103,0))</f>
        <v>0</v>
      </c>
    </row>
    <row r="22" spans="1:16" ht="33.75" x14ac:dyDescent="0.2">
      <c r="A22" s="64">
        <f>IF(P22=0,0,IF(COUNTBLANK(P22)=1,0,COUNTA($P$17:P22)))</f>
        <v>0</v>
      </c>
      <c r="B22" s="28" t="str">
        <f>IF($C$4="citu pasākumu izmaksas",IF('3a+c+n'!$Q104="C",'3a+c+n'!B104,0))</f>
        <v>13-00000</v>
      </c>
      <c r="C22" s="28" t="str">
        <f>IF($C$4="citu pasākumu izmaksas",IF('3a+c+n'!$Q104="C",'3a+c+n'!C104,0))</f>
        <v>Ieejas lieveņa remonts ~ 20% no kopējās platības, t.sk. jauna kājslauķa (cinkota tērauda režģa virsmu un vanniņu 500x1000) uzstādīšana</v>
      </c>
      <c r="D22" s="28" t="str">
        <f>IF($C$4="citu pasākumu izmaksas",IF('3a+c+n'!$Q104="C",'3a+c+n'!D104,0))</f>
        <v>kompl</v>
      </c>
      <c r="E22" s="180"/>
      <c r="F22" s="81"/>
      <c r="G22" s="28"/>
      <c r="H22" s="28">
        <f>IF($C$4="citu pasākumu izmaksas",IF('3a+c+n'!$Q104="C",'3a+c+n'!H104,0))</f>
        <v>0</v>
      </c>
      <c r="I22" s="28"/>
      <c r="J22" s="28"/>
      <c r="K22" s="180">
        <f>IF($C$4="citu pasākumu izmaksas",IF('3a+c+n'!$Q104="C",'3a+c+n'!K104,0))</f>
        <v>0</v>
      </c>
      <c r="L22" s="81">
        <f>IF($C$4="citu pasākumu izmaksas",IF('3a+c+n'!$Q104="C",'3a+c+n'!L104,0))</f>
        <v>0</v>
      </c>
      <c r="M22" s="28">
        <f>IF($C$4="citu pasākumu izmaksas",IF('3a+c+n'!$Q104="C",'3a+c+n'!M104,0))</f>
        <v>0</v>
      </c>
      <c r="N22" s="28">
        <f>IF($C$4="citu pasākumu izmaksas",IF('3a+c+n'!$Q104="C",'3a+c+n'!N104,0))</f>
        <v>0</v>
      </c>
      <c r="O22" s="28">
        <f>IF($C$4="citu pasākumu izmaksas",IF('3a+c+n'!$Q104="C",'3a+c+n'!O104,0))</f>
        <v>0</v>
      </c>
      <c r="P22" s="59">
        <f>IF($C$4="citu pasākumu izmaksas",IF('3a+c+n'!$Q104="C",'3a+c+n'!P104,0))</f>
        <v>0</v>
      </c>
    </row>
    <row r="23" spans="1:16" ht="22.5" x14ac:dyDescent="0.2">
      <c r="A23" s="64">
        <f>IF(P23=0,0,IF(COUNTBLANK(P23)=1,0,COUNTA($P$17:P23)))</f>
        <v>0</v>
      </c>
      <c r="B23" s="28" t="str">
        <f>IF($C$4="citu pasākumu izmaksas",IF('3a+c+n'!$Q105="C",'3a+c+n'!B105,0))</f>
        <v>13-00000</v>
      </c>
      <c r="C23" s="28" t="str">
        <f>IF($C$4="citu pasākumu izmaksas",IF('3a+c+n'!$Q105="C",'3a+c+n'!C105,0))</f>
        <v>Esošo durvju apstrādāšana ar pretrūsas līdzekli un pārkrāsošana</v>
      </c>
      <c r="D23" s="28" t="str">
        <f>IF($C$4="citu pasākumu izmaksas",IF('3a+c+n'!$Q105="C",'3a+c+n'!D105,0))</f>
        <v>kompl</v>
      </c>
      <c r="E23" s="180"/>
      <c r="F23" s="81"/>
      <c r="G23" s="28"/>
      <c r="H23" s="28">
        <f>IF($C$4="citu pasākumu izmaksas",IF('3a+c+n'!$Q105="C",'3a+c+n'!H105,0))</f>
        <v>0</v>
      </c>
      <c r="I23" s="28"/>
      <c r="J23" s="28"/>
      <c r="K23" s="180">
        <f>IF($C$4="citu pasākumu izmaksas",IF('3a+c+n'!$Q105="C",'3a+c+n'!K105,0))</f>
        <v>0</v>
      </c>
      <c r="L23" s="81">
        <f>IF($C$4="citu pasākumu izmaksas",IF('3a+c+n'!$Q105="C",'3a+c+n'!L105,0))</f>
        <v>0</v>
      </c>
      <c r="M23" s="28">
        <f>IF($C$4="citu pasākumu izmaksas",IF('3a+c+n'!$Q105="C",'3a+c+n'!M105,0))</f>
        <v>0</v>
      </c>
      <c r="N23" s="28">
        <f>IF($C$4="citu pasākumu izmaksas",IF('3a+c+n'!$Q105="C",'3a+c+n'!N105,0))</f>
        <v>0</v>
      </c>
      <c r="O23" s="28">
        <f>IF($C$4="citu pasākumu izmaksas",IF('3a+c+n'!$Q105="C",'3a+c+n'!O105,0))</f>
        <v>0</v>
      </c>
      <c r="P23" s="59">
        <f>IF($C$4="citu pasākumu izmaksas",IF('3a+c+n'!$Q105="C",'3a+c+n'!P105,0))</f>
        <v>0</v>
      </c>
    </row>
    <row r="24" spans="1:16" ht="22.5" x14ac:dyDescent="0.2">
      <c r="A24" s="64">
        <f>IF(P24=0,0,IF(COUNTBLANK(P24)=1,0,COUNTA($P$17:P24)))</f>
        <v>0</v>
      </c>
      <c r="B24" s="28" t="str">
        <f>IF($C$4="citu pasākumu izmaksas",IF('3a+c+n'!$Q106="C",'3a+c+n'!B106,0))</f>
        <v>13-00000</v>
      </c>
      <c r="C24" s="28" t="str">
        <f>IF($C$4="citu pasākumu izmaksas",IF('3a+c+n'!$Q106="C",'3a+c+n'!C106,0))</f>
        <v>Ekstrudēts putupolistirola b=150, h=300 joslas iestrāde pa perimetru ieejas vētverim</v>
      </c>
      <c r="D24" s="28" t="str">
        <f>IF($C$4="citu pasākumu izmaksas",IF('3a+c+n'!$Q106="C",'3a+c+n'!D106,0))</f>
        <v>m2</v>
      </c>
      <c r="E24" s="180"/>
      <c r="F24" s="81"/>
      <c r="G24" s="28"/>
      <c r="H24" s="28">
        <f>IF($C$4="citu pasākumu izmaksas",IF('3a+c+n'!$Q106="C",'3a+c+n'!H106,0))</f>
        <v>0</v>
      </c>
      <c r="I24" s="28"/>
      <c r="J24" s="28"/>
      <c r="K24" s="180">
        <f>IF($C$4="citu pasākumu izmaksas",IF('3a+c+n'!$Q106="C",'3a+c+n'!K106,0))</f>
        <v>0</v>
      </c>
      <c r="L24" s="81">
        <f>IF($C$4="citu pasākumu izmaksas",IF('3a+c+n'!$Q106="C",'3a+c+n'!L106,0))</f>
        <v>0</v>
      </c>
      <c r="M24" s="28">
        <f>IF($C$4="citu pasākumu izmaksas",IF('3a+c+n'!$Q106="C",'3a+c+n'!M106,0))</f>
        <v>0</v>
      </c>
      <c r="N24" s="28">
        <f>IF($C$4="citu pasākumu izmaksas",IF('3a+c+n'!$Q106="C",'3a+c+n'!N106,0))</f>
        <v>0</v>
      </c>
      <c r="O24" s="28">
        <f>IF($C$4="citu pasākumu izmaksas",IF('3a+c+n'!$Q106="C",'3a+c+n'!O106,0))</f>
        <v>0</v>
      </c>
      <c r="P24" s="59">
        <f>IF($C$4="citu pasākumu izmaksas",IF('3a+c+n'!$Q106="C",'3a+c+n'!P106,0))</f>
        <v>0</v>
      </c>
    </row>
    <row r="25" spans="1:16" ht="23.25" thickBot="1" x14ac:dyDescent="0.25">
      <c r="A25" s="65">
        <f>IF(P25=0,0,IF(COUNTBLANK(P25)=1,0,COUNTA($P$17:P25)))</f>
        <v>0</v>
      </c>
      <c r="B25" s="29" t="str">
        <f>IF($C$4="citu pasākumu izmaksas",IF('3a+c+n'!$Q107="C",'3a+c+n'!B107,0))</f>
        <v>13-00000</v>
      </c>
      <c r="C25" s="29" t="str">
        <f>IF($C$4="citu pasākumu izmaksas",IF('3a+c+n'!$Q107="C",'3a+c+n'!C107,0))</f>
        <v xml:space="preserve">Papildus hidroizolācijas slāņa iestrāde virs lieveņa horizontālajā daļā un virs armētās daļas h=300mm. </v>
      </c>
      <c r="D25" s="29" t="str">
        <f>IF($C$4="citu pasākumu izmaksas",IF('3a+c+n'!$Q107="C",'3a+c+n'!D107,0))</f>
        <v>tm</v>
      </c>
      <c r="E25" s="181"/>
      <c r="F25" s="178"/>
      <c r="G25" s="29"/>
      <c r="H25" s="29">
        <f>IF($C$4="citu pasākumu izmaksas",IF('3a+c+n'!$Q107="C",'3a+c+n'!H107,0))</f>
        <v>0</v>
      </c>
      <c r="I25" s="29"/>
      <c r="J25" s="29"/>
      <c r="K25" s="181">
        <f>IF($C$4="citu pasākumu izmaksas",IF('3a+c+n'!$Q107="C",'3a+c+n'!K107,0))</f>
        <v>0</v>
      </c>
      <c r="L25" s="178">
        <f>IF($C$4="citu pasākumu izmaksas",IF('3a+c+n'!$Q107="C",'3a+c+n'!L107,0))</f>
        <v>0</v>
      </c>
      <c r="M25" s="29">
        <f>IF($C$4="citu pasākumu izmaksas",IF('3a+c+n'!$Q107="C",'3a+c+n'!M107,0))</f>
        <v>0</v>
      </c>
      <c r="N25" s="29">
        <f>IF($C$4="citu pasākumu izmaksas",IF('3a+c+n'!$Q107="C",'3a+c+n'!N107,0))</f>
        <v>0</v>
      </c>
      <c r="O25" s="29">
        <f>IF($C$4="citu pasākumu izmaksas",IF('3a+c+n'!$Q107="C",'3a+c+n'!O107,0))</f>
        <v>0</v>
      </c>
      <c r="P25" s="41">
        <f>IF($C$4="citu pasākumu izmaksas",IF('3a+c+n'!$Q107="C",'3a+c+n'!P107,0))</f>
        <v>0</v>
      </c>
    </row>
    <row r="26" spans="1:16" ht="12" customHeight="1" thickBot="1" x14ac:dyDescent="0.25">
      <c r="A26" s="264" t="s">
        <v>63</v>
      </c>
      <c r="B26" s="265"/>
      <c r="C26" s="265"/>
      <c r="D26" s="265"/>
      <c r="E26" s="265"/>
      <c r="F26" s="265"/>
      <c r="G26" s="265"/>
      <c r="H26" s="265"/>
      <c r="I26" s="265"/>
      <c r="J26" s="265"/>
      <c r="K26" s="266"/>
      <c r="L26" s="74">
        <f>SUM(L14:L25)</f>
        <v>0</v>
      </c>
      <c r="M26" s="75">
        <f>SUM(M14:M25)</f>
        <v>0</v>
      </c>
      <c r="N26" s="75">
        <f>SUM(N14:N25)</f>
        <v>0</v>
      </c>
      <c r="O26" s="75">
        <f>SUM(O14:O25)</f>
        <v>0</v>
      </c>
      <c r="P26" s="76">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267">
        <f>'Kops c'!C35:H35</f>
        <v>0</v>
      </c>
      <c r="D29" s="267"/>
      <c r="E29" s="267"/>
      <c r="F29" s="267"/>
      <c r="G29" s="267"/>
      <c r="H29" s="267"/>
      <c r="I29" s="20"/>
      <c r="J29" s="20"/>
      <c r="K29" s="20"/>
      <c r="L29" s="20"/>
      <c r="M29" s="20"/>
      <c r="N29" s="20"/>
      <c r="O29" s="20"/>
      <c r="P29" s="20"/>
    </row>
    <row r="30" spans="1:16" x14ac:dyDescent="0.2">
      <c r="A30" s="20"/>
      <c r="B30" s="20"/>
      <c r="C30" s="193" t="s">
        <v>15</v>
      </c>
      <c r="D30" s="193"/>
      <c r="E30" s="193"/>
      <c r="F30" s="193"/>
      <c r="G30" s="193"/>
      <c r="H30" s="193"/>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10" t="str">
        <f>'Kops n'!A38:D38</f>
        <v>Tāme sastādīta 2023. gada __. ________</v>
      </c>
      <c r="B32" s="211"/>
      <c r="C32" s="211"/>
      <c r="D32" s="211"/>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267">
        <f>'Kops c'!C40:H40</f>
        <v>0</v>
      </c>
      <c r="D34" s="267"/>
      <c r="E34" s="267"/>
      <c r="F34" s="267"/>
      <c r="G34" s="267"/>
      <c r="H34" s="267"/>
      <c r="I34" s="20"/>
      <c r="J34" s="20"/>
      <c r="K34" s="20"/>
      <c r="L34" s="20"/>
      <c r="M34" s="20"/>
      <c r="N34" s="20"/>
      <c r="O34" s="20"/>
      <c r="P34" s="20"/>
    </row>
    <row r="35" spans="1:16" x14ac:dyDescent="0.2">
      <c r="A35" s="20"/>
      <c r="B35" s="20"/>
      <c r="C35" s="193" t="s">
        <v>15</v>
      </c>
      <c r="D35" s="193"/>
      <c r="E35" s="193"/>
      <c r="F35" s="193"/>
      <c r="G35" s="193"/>
      <c r="H35" s="193"/>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4" t="s">
        <v>16</v>
      </c>
      <c r="B37" s="52"/>
      <c r="C37" s="115">
        <f>'Kops c'!C43</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5:H35"/>
    <mergeCell ref="L12:P12"/>
    <mergeCell ref="A26:K26"/>
    <mergeCell ref="C29:H29"/>
    <mergeCell ref="C30:H30"/>
    <mergeCell ref="A32:D32"/>
    <mergeCell ref="C34:H34"/>
  </mergeCells>
  <conditionalFormatting sqref="A26:K26">
    <cfRule type="containsText" dxfId="437" priority="4" operator="containsText" text="Tiešās izmaksas kopā, t. sk. darba devēja sociālais nodoklis __.__% ">
      <formula>NOT(ISERROR(SEARCH("Tiešās izmaksas kopā, t. sk. darba devēja sociālais nodoklis __.__% ",A26)))</formula>
    </cfRule>
  </conditionalFormatting>
  <conditionalFormatting sqref="N9:O9 D5:L8 C2:I2 L26:P26 C29:H29 C34:H34 C37 A14:P25">
    <cfRule type="cellIs" dxfId="436" priority="3"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90"/>
  <sheetViews>
    <sheetView topLeftCell="A7" workbookViewId="0">
      <selection activeCell="A68" sqref="A68:XFD7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'3a+c+n'!D1</f>
        <v>3</v>
      </c>
      <c r="E1" s="26"/>
      <c r="F1" s="26"/>
      <c r="G1" s="26"/>
      <c r="H1" s="26"/>
      <c r="I1" s="26"/>
      <c r="J1" s="26"/>
      <c r="N1" s="30"/>
      <c r="O1" s="31"/>
      <c r="P1" s="32"/>
    </row>
    <row r="2" spans="1:16" x14ac:dyDescent="0.2">
      <c r="A2" s="33"/>
      <c r="B2" s="33"/>
      <c r="C2" s="279" t="str">
        <f>'3a+c+n'!C2:I2</f>
        <v>Fasādes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P78</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9">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x14ac:dyDescent="0.2">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10">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x14ac:dyDescent="0.2">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10">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x14ac:dyDescent="0.2">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10">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x14ac:dyDescent="0.2">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10">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x14ac:dyDescent="0.2">
      <c r="A19" s="64">
        <f>IF(P19=0,0,IF(COUNTBLANK(P19)=1,0,COUNTA($P$14:P19)))</f>
        <v>0</v>
      </c>
      <c r="B19" s="28">
        <f>IF($C$4="Neattiecināmās izmaksas",IF('3a+c+n'!$Q19="N",'3a+c+n'!B19,0))</f>
        <v>0</v>
      </c>
      <c r="C19" s="28">
        <f>IF($C$4="Neattiecināmās izmaksas",IF('3a+c+n'!$Q19="N",'3a+c+n'!C19,0))</f>
        <v>0</v>
      </c>
      <c r="D19" s="28">
        <f>IF($C$4="Neattiecināmās izmaksas",IF('3a+c+n'!$Q19="N",'3a+c+n'!D19,0))</f>
        <v>0</v>
      </c>
      <c r="E19" s="59"/>
      <c r="F19" s="81"/>
      <c r="G19" s="28"/>
      <c r="H19" s="28">
        <f>IF($C$4="Neattiecināmās izmaksas",IF('3a+c+n'!$Q19="N",'3a+c+n'!H19,0))</f>
        <v>0</v>
      </c>
      <c r="I19" s="28"/>
      <c r="J19" s="28"/>
      <c r="K19" s="59">
        <f>IF($C$4="Neattiecināmās izmaksas",IF('3a+c+n'!$Q19="N",'3a+c+n'!K19,0))</f>
        <v>0</v>
      </c>
      <c r="L19" s="110">
        <f>IF($C$4="Neattiecināmās izmaksas",IF('3a+c+n'!$Q19="N",'3a+c+n'!L19,0))</f>
        <v>0</v>
      </c>
      <c r="M19" s="28">
        <f>IF($C$4="Neattiecināmās izmaksas",IF('3a+c+n'!$Q19="N",'3a+c+n'!M19,0))</f>
        <v>0</v>
      </c>
      <c r="N19" s="28">
        <f>IF($C$4="Neattiecināmās izmaksas",IF('3a+c+n'!$Q19="N",'3a+c+n'!N19,0))</f>
        <v>0</v>
      </c>
      <c r="O19" s="28">
        <f>IF($C$4="Neattiecināmās izmaksas",IF('3a+c+n'!$Q19="N",'3a+c+n'!O19,0))</f>
        <v>0</v>
      </c>
      <c r="P19" s="59">
        <f>IF($C$4="Neattiecināmās izmaksas",IF('3a+c+n'!$Q19="N",'3a+c+n'!P19,0))</f>
        <v>0</v>
      </c>
    </row>
    <row r="20" spans="1:16" x14ac:dyDescent="0.2">
      <c r="A20" s="64">
        <f>IF(P20=0,0,IF(COUNTBLANK(P20)=1,0,COUNTA($P$14:P20)))</f>
        <v>0</v>
      </c>
      <c r="B20" s="28">
        <f>IF($C$4="Neattiecināmās izmaksas",IF('3a+c+n'!$Q20="N",'3a+c+n'!B20,0))</f>
        <v>0</v>
      </c>
      <c r="C20" s="28">
        <f>IF($C$4="Neattiecināmās izmaksas",IF('3a+c+n'!$Q20="N",'3a+c+n'!C20,0))</f>
        <v>0</v>
      </c>
      <c r="D20" s="28">
        <f>IF($C$4="Neattiecināmās izmaksas",IF('3a+c+n'!$Q20="N",'3a+c+n'!D20,0))</f>
        <v>0</v>
      </c>
      <c r="E20" s="59"/>
      <c r="F20" s="81"/>
      <c r="G20" s="28"/>
      <c r="H20" s="28">
        <f>IF($C$4="Neattiecināmās izmaksas",IF('3a+c+n'!$Q20="N",'3a+c+n'!H20,0))</f>
        <v>0</v>
      </c>
      <c r="I20" s="28"/>
      <c r="J20" s="28"/>
      <c r="K20" s="59">
        <f>IF($C$4="Neattiecināmās izmaksas",IF('3a+c+n'!$Q20="N",'3a+c+n'!K20,0))</f>
        <v>0</v>
      </c>
      <c r="L20" s="110">
        <f>IF($C$4="Neattiecināmās izmaksas",IF('3a+c+n'!$Q20="N",'3a+c+n'!L20,0))</f>
        <v>0</v>
      </c>
      <c r="M20" s="28">
        <f>IF($C$4="Neattiecināmās izmaksas",IF('3a+c+n'!$Q20="N",'3a+c+n'!M20,0))</f>
        <v>0</v>
      </c>
      <c r="N20" s="28">
        <f>IF($C$4="Neattiecināmās izmaksas",IF('3a+c+n'!$Q20="N",'3a+c+n'!N20,0))</f>
        <v>0</v>
      </c>
      <c r="O20" s="28">
        <f>IF($C$4="Neattiecināmās izmaksas",IF('3a+c+n'!$Q20="N",'3a+c+n'!O20,0))</f>
        <v>0</v>
      </c>
      <c r="P20" s="59">
        <f>IF($C$4="Neattiecināmās izmaksas",IF('3a+c+n'!$Q20="N",'3a+c+n'!P20,0))</f>
        <v>0</v>
      </c>
    </row>
    <row r="21" spans="1:16" x14ac:dyDescent="0.2">
      <c r="A21" s="64">
        <f>IF(P21=0,0,IF(COUNTBLANK(P21)=1,0,COUNTA($P$14:P21)))</f>
        <v>0</v>
      </c>
      <c r="B21" s="28">
        <f>IF($C$4="Neattiecināmās izmaksas",IF('3a+c+n'!$Q21="N",'3a+c+n'!B21,0))</f>
        <v>0</v>
      </c>
      <c r="C21" s="28">
        <f>IF($C$4="Neattiecināmās izmaksas",IF('3a+c+n'!$Q21="N",'3a+c+n'!C21,0))</f>
        <v>0</v>
      </c>
      <c r="D21" s="28">
        <f>IF($C$4="Neattiecināmās izmaksas",IF('3a+c+n'!$Q21="N",'3a+c+n'!D21,0))</f>
        <v>0</v>
      </c>
      <c r="E21" s="59"/>
      <c r="F21" s="81"/>
      <c r="G21" s="28"/>
      <c r="H21" s="28">
        <f>IF($C$4="Neattiecināmās izmaksas",IF('3a+c+n'!$Q21="N",'3a+c+n'!H21,0))</f>
        <v>0</v>
      </c>
      <c r="I21" s="28"/>
      <c r="J21" s="28"/>
      <c r="K21" s="59">
        <f>IF($C$4="Neattiecināmās izmaksas",IF('3a+c+n'!$Q21="N",'3a+c+n'!K21,0))</f>
        <v>0</v>
      </c>
      <c r="L21" s="110">
        <f>IF($C$4="Neattiecināmās izmaksas",IF('3a+c+n'!$Q21="N",'3a+c+n'!L21,0))</f>
        <v>0</v>
      </c>
      <c r="M21" s="28">
        <f>IF($C$4="Neattiecināmās izmaksas",IF('3a+c+n'!$Q21="N",'3a+c+n'!M21,0))</f>
        <v>0</v>
      </c>
      <c r="N21" s="28">
        <f>IF($C$4="Neattiecināmās izmaksas",IF('3a+c+n'!$Q21="N",'3a+c+n'!N21,0))</f>
        <v>0</v>
      </c>
      <c r="O21" s="28">
        <f>IF($C$4="Neattiecināmās izmaksas",IF('3a+c+n'!$Q21="N",'3a+c+n'!O21,0))</f>
        <v>0</v>
      </c>
      <c r="P21" s="59">
        <f>IF($C$4="Neattiecināmās izmaksas",IF('3a+c+n'!$Q21="N",'3a+c+n'!P21,0))</f>
        <v>0</v>
      </c>
    </row>
    <row r="22" spans="1:16" x14ac:dyDescent="0.2">
      <c r="A22" s="64">
        <f>IF(P22=0,0,IF(COUNTBLANK(P22)=1,0,COUNTA($P$14:P22)))</f>
        <v>0</v>
      </c>
      <c r="B22" s="28">
        <f>IF($C$4="Neattiecināmās izmaksas",IF('3a+c+n'!$Q22="N",'3a+c+n'!B22,0))</f>
        <v>0</v>
      </c>
      <c r="C22" s="28">
        <f>IF($C$4="Neattiecināmās izmaksas",IF('3a+c+n'!$Q22="N",'3a+c+n'!C22,0))</f>
        <v>0</v>
      </c>
      <c r="D22" s="28">
        <f>IF($C$4="Neattiecināmās izmaksas",IF('3a+c+n'!$Q22="N",'3a+c+n'!D22,0))</f>
        <v>0</v>
      </c>
      <c r="E22" s="59"/>
      <c r="F22" s="81"/>
      <c r="G22" s="28"/>
      <c r="H22" s="28">
        <f>IF($C$4="Neattiecināmās izmaksas",IF('3a+c+n'!$Q22="N",'3a+c+n'!H22,0))</f>
        <v>0</v>
      </c>
      <c r="I22" s="28"/>
      <c r="J22" s="28"/>
      <c r="K22" s="59">
        <f>IF($C$4="Neattiecināmās izmaksas",IF('3a+c+n'!$Q22="N",'3a+c+n'!K22,0))</f>
        <v>0</v>
      </c>
      <c r="L22" s="110">
        <f>IF($C$4="Neattiecināmās izmaksas",IF('3a+c+n'!$Q22="N",'3a+c+n'!L22,0))</f>
        <v>0</v>
      </c>
      <c r="M22" s="28">
        <f>IF($C$4="Neattiecināmās izmaksas",IF('3a+c+n'!$Q22="N",'3a+c+n'!M22,0))</f>
        <v>0</v>
      </c>
      <c r="N22" s="28">
        <f>IF($C$4="Neattiecināmās izmaksas",IF('3a+c+n'!$Q22="N",'3a+c+n'!N22,0))</f>
        <v>0</v>
      </c>
      <c r="O22" s="28">
        <f>IF($C$4="Neattiecināmās izmaksas",IF('3a+c+n'!$Q22="N",'3a+c+n'!O22,0))</f>
        <v>0</v>
      </c>
      <c r="P22" s="59">
        <f>IF($C$4="Neattiecināmās izmaksas",IF('3a+c+n'!$Q22="N",'3a+c+n'!P22,0))</f>
        <v>0</v>
      </c>
    </row>
    <row r="23" spans="1:16" x14ac:dyDescent="0.2">
      <c r="A23" s="64">
        <f>IF(P23=0,0,IF(COUNTBLANK(P23)=1,0,COUNTA($P$14:P23)))</f>
        <v>0</v>
      </c>
      <c r="B23" s="28">
        <f>IF($C$4="Neattiecināmās izmaksas",IF('3a+c+n'!$Q23="N",'3a+c+n'!B23,0))</f>
        <v>0</v>
      </c>
      <c r="C23" s="28">
        <f>IF($C$4="Neattiecināmās izmaksas",IF('3a+c+n'!$Q23="N",'3a+c+n'!C23,0))</f>
        <v>0</v>
      </c>
      <c r="D23" s="28">
        <f>IF($C$4="Neattiecināmās izmaksas",IF('3a+c+n'!$Q23="N",'3a+c+n'!D23,0))</f>
        <v>0</v>
      </c>
      <c r="E23" s="59"/>
      <c r="F23" s="81"/>
      <c r="G23" s="28"/>
      <c r="H23" s="28">
        <f>IF($C$4="Neattiecināmās izmaksas",IF('3a+c+n'!$Q23="N",'3a+c+n'!H23,0))</f>
        <v>0</v>
      </c>
      <c r="I23" s="28"/>
      <c r="J23" s="28"/>
      <c r="K23" s="59">
        <f>IF($C$4="Neattiecināmās izmaksas",IF('3a+c+n'!$Q23="N",'3a+c+n'!K23,0))</f>
        <v>0</v>
      </c>
      <c r="L23" s="110">
        <f>IF($C$4="Neattiecināmās izmaksas",IF('3a+c+n'!$Q23="N",'3a+c+n'!L23,0))</f>
        <v>0</v>
      </c>
      <c r="M23" s="28">
        <f>IF($C$4="Neattiecināmās izmaksas",IF('3a+c+n'!$Q23="N",'3a+c+n'!M23,0))</f>
        <v>0</v>
      </c>
      <c r="N23" s="28">
        <f>IF($C$4="Neattiecināmās izmaksas",IF('3a+c+n'!$Q23="N",'3a+c+n'!N23,0))</f>
        <v>0</v>
      </c>
      <c r="O23" s="28">
        <f>IF($C$4="Neattiecināmās izmaksas",IF('3a+c+n'!$Q23="N",'3a+c+n'!O23,0))</f>
        <v>0</v>
      </c>
      <c r="P23" s="59">
        <f>IF($C$4="Neattiecināmās izmaksas",IF('3a+c+n'!$Q23="N",'3a+c+n'!P23,0))</f>
        <v>0</v>
      </c>
    </row>
    <row r="24" spans="1:16" x14ac:dyDescent="0.2">
      <c r="A24" s="64">
        <f>IF(P24=0,0,IF(COUNTBLANK(P24)=1,0,COUNTA($P$14:P24)))</f>
        <v>0</v>
      </c>
      <c r="B24" s="28">
        <f>IF($C$4="Neattiecināmās izmaksas",IF('3a+c+n'!$Q24="N",'3a+c+n'!B24,0))</f>
        <v>0</v>
      </c>
      <c r="C24" s="28">
        <f>IF($C$4="Neattiecināmās izmaksas",IF('3a+c+n'!$Q24="N",'3a+c+n'!C24,0))</f>
        <v>0</v>
      </c>
      <c r="D24" s="28">
        <f>IF($C$4="Neattiecināmās izmaksas",IF('3a+c+n'!$Q24="N",'3a+c+n'!D24,0))</f>
        <v>0</v>
      </c>
      <c r="E24" s="59"/>
      <c r="F24" s="81"/>
      <c r="G24" s="28"/>
      <c r="H24" s="28">
        <f>IF($C$4="Neattiecināmās izmaksas",IF('3a+c+n'!$Q24="N",'3a+c+n'!H24,0))</f>
        <v>0</v>
      </c>
      <c r="I24" s="28"/>
      <c r="J24" s="28"/>
      <c r="K24" s="59">
        <f>IF($C$4="Neattiecināmās izmaksas",IF('3a+c+n'!$Q24="N",'3a+c+n'!K24,0))</f>
        <v>0</v>
      </c>
      <c r="L24" s="110">
        <f>IF($C$4="Neattiecināmās izmaksas",IF('3a+c+n'!$Q24="N",'3a+c+n'!L24,0))</f>
        <v>0</v>
      </c>
      <c r="M24" s="28">
        <f>IF($C$4="Neattiecināmās izmaksas",IF('3a+c+n'!$Q24="N",'3a+c+n'!M24,0))</f>
        <v>0</v>
      </c>
      <c r="N24" s="28">
        <f>IF($C$4="Neattiecināmās izmaksas",IF('3a+c+n'!$Q24="N",'3a+c+n'!N24,0))</f>
        <v>0</v>
      </c>
      <c r="O24" s="28">
        <f>IF($C$4="Neattiecināmās izmaksas",IF('3a+c+n'!$Q24="N",'3a+c+n'!O24,0))</f>
        <v>0</v>
      </c>
      <c r="P24" s="59">
        <f>IF($C$4="Neattiecināmās izmaksas",IF('3a+c+n'!$Q24="N",'3a+c+n'!P24,0))</f>
        <v>0</v>
      </c>
    </row>
    <row r="25" spans="1:16" x14ac:dyDescent="0.2">
      <c r="A25" s="64">
        <f>IF(P25=0,0,IF(COUNTBLANK(P25)=1,0,COUNTA($P$14:P25)))</f>
        <v>0</v>
      </c>
      <c r="B25" s="28">
        <f>IF($C$4="Neattiecināmās izmaksas",IF('3a+c+n'!$Q25="N",'3a+c+n'!B25,0))</f>
        <v>0</v>
      </c>
      <c r="C25" s="28">
        <f>IF($C$4="Neattiecināmās izmaksas",IF('3a+c+n'!$Q25="N",'3a+c+n'!C25,0))</f>
        <v>0</v>
      </c>
      <c r="D25" s="28">
        <f>IF($C$4="Neattiecināmās izmaksas",IF('3a+c+n'!$Q25="N",'3a+c+n'!D25,0))</f>
        <v>0</v>
      </c>
      <c r="E25" s="59"/>
      <c r="F25" s="81"/>
      <c r="G25" s="28"/>
      <c r="H25" s="28">
        <f>IF($C$4="Neattiecināmās izmaksas",IF('3a+c+n'!$Q25="N",'3a+c+n'!H25,0))</f>
        <v>0</v>
      </c>
      <c r="I25" s="28"/>
      <c r="J25" s="28"/>
      <c r="K25" s="59">
        <f>IF($C$4="Neattiecināmās izmaksas",IF('3a+c+n'!$Q25="N",'3a+c+n'!K25,0))</f>
        <v>0</v>
      </c>
      <c r="L25" s="110">
        <f>IF($C$4="Neattiecināmās izmaksas",IF('3a+c+n'!$Q25="N",'3a+c+n'!L25,0))</f>
        <v>0</v>
      </c>
      <c r="M25" s="28">
        <f>IF($C$4="Neattiecināmās izmaksas",IF('3a+c+n'!$Q25="N",'3a+c+n'!M25,0))</f>
        <v>0</v>
      </c>
      <c r="N25" s="28">
        <f>IF($C$4="Neattiecināmās izmaksas",IF('3a+c+n'!$Q25="N",'3a+c+n'!N25,0))</f>
        <v>0</v>
      </c>
      <c r="O25" s="28">
        <f>IF($C$4="Neattiecināmās izmaksas",IF('3a+c+n'!$Q25="N",'3a+c+n'!O25,0))</f>
        <v>0</v>
      </c>
      <c r="P25" s="59">
        <f>IF($C$4="Neattiecināmās izmaksas",IF('3a+c+n'!$Q25="N",'3a+c+n'!P25,0))</f>
        <v>0</v>
      </c>
    </row>
    <row r="26" spans="1:16" x14ac:dyDescent="0.2">
      <c r="A26" s="64">
        <f>IF(P26=0,0,IF(COUNTBLANK(P26)=1,0,COUNTA($P$14:P26)))</f>
        <v>0</v>
      </c>
      <c r="B26" s="28">
        <f>IF($C$4="Neattiecināmās izmaksas",IF('3a+c+n'!$Q26="N",'3a+c+n'!B26,0))</f>
        <v>0</v>
      </c>
      <c r="C26" s="28">
        <f>IF($C$4="Neattiecināmās izmaksas",IF('3a+c+n'!$Q26="N",'3a+c+n'!C26,0))</f>
        <v>0</v>
      </c>
      <c r="D26" s="28">
        <f>IF($C$4="Neattiecināmās izmaksas",IF('3a+c+n'!$Q26="N",'3a+c+n'!D26,0))</f>
        <v>0</v>
      </c>
      <c r="E26" s="59"/>
      <c r="F26" s="81"/>
      <c r="G26" s="28"/>
      <c r="H26" s="28">
        <f>IF($C$4="Neattiecināmās izmaksas",IF('3a+c+n'!$Q26="N",'3a+c+n'!H26,0))</f>
        <v>0</v>
      </c>
      <c r="I26" s="28"/>
      <c r="J26" s="28"/>
      <c r="K26" s="59">
        <f>IF($C$4="Neattiecināmās izmaksas",IF('3a+c+n'!$Q26="N",'3a+c+n'!K26,0))</f>
        <v>0</v>
      </c>
      <c r="L26" s="110">
        <f>IF($C$4="Neattiecināmās izmaksas",IF('3a+c+n'!$Q26="N",'3a+c+n'!L26,0))</f>
        <v>0</v>
      </c>
      <c r="M26" s="28">
        <f>IF($C$4="Neattiecināmās izmaksas",IF('3a+c+n'!$Q26="N",'3a+c+n'!M26,0))</f>
        <v>0</v>
      </c>
      <c r="N26" s="28">
        <f>IF($C$4="Neattiecināmās izmaksas",IF('3a+c+n'!$Q26="N",'3a+c+n'!N26,0))</f>
        <v>0</v>
      </c>
      <c r="O26" s="28">
        <f>IF($C$4="Neattiecināmās izmaksas",IF('3a+c+n'!$Q26="N",'3a+c+n'!O26,0))</f>
        <v>0</v>
      </c>
      <c r="P26" s="59">
        <f>IF($C$4="Neattiecināmās izmaksas",IF('3a+c+n'!$Q26="N",'3a+c+n'!P26,0))</f>
        <v>0</v>
      </c>
    </row>
    <row r="27" spans="1:16" x14ac:dyDescent="0.2">
      <c r="A27" s="64">
        <f>IF(P27=0,0,IF(COUNTBLANK(P27)=1,0,COUNTA($P$14:P27)))</f>
        <v>0</v>
      </c>
      <c r="B27" s="28">
        <f>IF($C$4="Neattiecināmās izmaksas",IF('3a+c+n'!$Q27="N",'3a+c+n'!B27,0))</f>
        <v>0</v>
      </c>
      <c r="C27" s="28">
        <f>IF($C$4="Neattiecināmās izmaksas",IF('3a+c+n'!$Q27="N",'3a+c+n'!C27,0))</f>
        <v>0</v>
      </c>
      <c r="D27" s="28">
        <f>IF($C$4="Neattiecināmās izmaksas",IF('3a+c+n'!$Q27="N",'3a+c+n'!D27,0))</f>
        <v>0</v>
      </c>
      <c r="E27" s="59"/>
      <c r="F27" s="81"/>
      <c r="G27" s="28"/>
      <c r="H27" s="28">
        <f>IF($C$4="Neattiecināmās izmaksas",IF('3a+c+n'!$Q27="N",'3a+c+n'!H27,0))</f>
        <v>0</v>
      </c>
      <c r="I27" s="28"/>
      <c r="J27" s="28"/>
      <c r="K27" s="59">
        <f>IF($C$4="Neattiecināmās izmaksas",IF('3a+c+n'!$Q27="N",'3a+c+n'!K27,0))</f>
        <v>0</v>
      </c>
      <c r="L27" s="110">
        <f>IF($C$4="Neattiecināmās izmaksas",IF('3a+c+n'!$Q27="N",'3a+c+n'!L27,0))</f>
        <v>0</v>
      </c>
      <c r="M27" s="28">
        <f>IF($C$4="Neattiecināmās izmaksas",IF('3a+c+n'!$Q27="N",'3a+c+n'!M27,0))</f>
        <v>0</v>
      </c>
      <c r="N27" s="28">
        <f>IF($C$4="Neattiecināmās izmaksas",IF('3a+c+n'!$Q27="N",'3a+c+n'!N27,0))</f>
        <v>0</v>
      </c>
      <c r="O27" s="28">
        <f>IF($C$4="Neattiecināmās izmaksas",IF('3a+c+n'!$Q27="N",'3a+c+n'!O27,0))</f>
        <v>0</v>
      </c>
      <c r="P27" s="59">
        <f>IF($C$4="Neattiecināmās izmaksas",IF('3a+c+n'!$Q27="N",'3a+c+n'!P27,0))</f>
        <v>0</v>
      </c>
    </row>
    <row r="28" spans="1:16" x14ac:dyDescent="0.2">
      <c r="A28" s="64">
        <f>IF(P28=0,0,IF(COUNTBLANK(P28)=1,0,COUNTA($P$14:P28)))</f>
        <v>0</v>
      </c>
      <c r="B28" s="28">
        <f>IF($C$4="Neattiecināmās izmaksas",IF('3a+c+n'!$Q28="N",'3a+c+n'!B28,0))</f>
        <v>0</v>
      </c>
      <c r="C28" s="28">
        <f>IF($C$4="Neattiecināmās izmaksas",IF('3a+c+n'!$Q28="N",'3a+c+n'!C28,0))</f>
        <v>0</v>
      </c>
      <c r="D28" s="28">
        <f>IF($C$4="Neattiecināmās izmaksas",IF('3a+c+n'!$Q28="N",'3a+c+n'!D28,0))</f>
        <v>0</v>
      </c>
      <c r="E28" s="59"/>
      <c r="F28" s="81"/>
      <c r="G28" s="28"/>
      <c r="H28" s="28">
        <f>IF($C$4="Neattiecināmās izmaksas",IF('3a+c+n'!$Q28="N",'3a+c+n'!H28,0))</f>
        <v>0</v>
      </c>
      <c r="I28" s="28"/>
      <c r="J28" s="28"/>
      <c r="K28" s="59">
        <f>IF($C$4="Neattiecināmās izmaksas",IF('3a+c+n'!$Q28="N",'3a+c+n'!K28,0))</f>
        <v>0</v>
      </c>
      <c r="L28" s="110">
        <f>IF($C$4="Neattiecināmās izmaksas",IF('3a+c+n'!$Q28="N",'3a+c+n'!L28,0))</f>
        <v>0</v>
      </c>
      <c r="M28" s="28">
        <f>IF($C$4="Neattiecināmās izmaksas",IF('3a+c+n'!$Q28="N",'3a+c+n'!M28,0))</f>
        <v>0</v>
      </c>
      <c r="N28" s="28">
        <f>IF($C$4="Neattiecināmās izmaksas",IF('3a+c+n'!$Q28="N",'3a+c+n'!N28,0))</f>
        <v>0</v>
      </c>
      <c r="O28" s="28">
        <f>IF($C$4="Neattiecināmās izmaksas",IF('3a+c+n'!$Q28="N",'3a+c+n'!O28,0))</f>
        <v>0</v>
      </c>
      <c r="P28" s="59">
        <f>IF($C$4="Neattiecināmās izmaksas",IF('3a+c+n'!$Q28="N",'3a+c+n'!P28,0))</f>
        <v>0</v>
      </c>
    </row>
    <row r="29" spans="1:16" x14ac:dyDescent="0.2">
      <c r="A29" s="64">
        <f>IF(P29=0,0,IF(COUNTBLANK(P29)=1,0,COUNTA($P$14:P29)))</f>
        <v>0</v>
      </c>
      <c r="B29" s="28">
        <f>IF($C$4="Neattiecināmās izmaksas",IF('3a+c+n'!$Q30="N",'3a+c+n'!B30,0))</f>
        <v>0</v>
      </c>
      <c r="C29" s="28">
        <f>IF($C$4="Neattiecināmās izmaksas",IF('3a+c+n'!$Q30="N",'3a+c+n'!C30,0))</f>
        <v>0</v>
      </c>
      <c r="D29" s="28">
        <f>IF($C$4="Neattiecināmās izmaksas",IF('3a+c+n'!$Q30="N",'3a+c+n'!D30,0))</f>
        <v>0</v>
      </c>
      <c r="E29" s="59"/>
      <c r="F29" s="81"/>
      <c r="G29" s="28"/>
      <c r="H29" s="28">
        <f>IF($C$4="Neattiecināmās izmaksas",IF('3a+c+n'!$Q30="N",'3a+c+n'!H30,0))</f>
        <v>0</v>
      </c>
      <c r="I29" s="28"/>
      <c r="J29" s="28"/>
      <c r="K29" s="59">
        <f>IF($C$4="Neattiecināmās izmaksas",IF('3a+c+n'!$Q30="N",'3a+c+n'!K30,0))</f>
        <v>0</v>
      </c>
      <c r="L29" s="110">
        <f>IF($C$4="Neattiecināmās izmaksas",IF('3a+c+n'!$Q30="N",'3a+c+n'!L30,0))</f>
        <v>0</v>
      </c>
      <c r="M29" s="28">
        <f>IF($C$4="Neattiecināmās izmaksas",IF('3a+c+n'!$Q30="N",'3a+c+n'!M30,0))</f>
        <v>0</v>
      </c>
      <c r="N29" s="28">
        <f>IF($C$4="Neattiecināmās izmaksas",IF('3a+c+n'!$Q30="N",'3a+c+n'!N30,0))</f>
        <v>0</v>
      </c>
      <c r="O29" s="28">
        <f>IF($C$4="Neattiecināmās izmaksas",IF('3a+c+n'!$Q30="N",'3a+c+n'!O30,0))</f>
        <v>0</v>
      </c>
      <c r="P29" s="59">
        <f>IF($C$4="Neattiecināmās izmaksas",IF('3a+c+n'!$Q30="N",'3a+c+n'!P30,0))</f>
        <v>0</v>
      </c>
    </row>
    <row r="30" spans="1:16" x14ac:dyDescent="0.2">
      <c r="A30" s="64">
        <f>IF(P30=0,0,IF(COUNTBLANK(P30)=1,0,COUNTA($P$14:P30)))</f>
        <v>0</v>
      </c>
      <c r="B30" s="28">
        <f>IF($C$4="Neattiecināmās izmaksas",IF('3a+c+n'!$Q31="N",'3a+c+n'!B31,0))</f>
        <v>0</v>
      </c>
      <c r="C30" s="28">
        <f>IF($C$4="Neattiecināmās izmaksas",IF('3a+c+n'!$Q31="N",'3a+c+n'!C31,0))</f>
        <v>0</v>
      </c>
      <c r="D30" s="28">
        <f>IF($C$4="Neattiecināmās izmaksas",IF('3a+c+n'!$Q31="N",'3a+c+n'!D31,0))</f>
        <v>0</v>
      </c>
      <c r="E30" s="59"/>
      <c r="F30" s="81"/>
      <c r="G30" s="28"/>
      <c r="H30" s="28">
        <f>IF($C$4="Neattiecināmās izmaksas",IF('3a+c+n'!$Q31="N",'3a+c+n'!H31,0))</f>
        <v>0</v>
      </c>
      <c r="I30" s="28"/>
      <c r="J30" s="28"/>
      <c r="K30" s="59">
        <f>IF($C$4="Neattiecināmās izmaksas",IF('3a+c+n'!$Q31="N",'3a+c+n'!K31,0))</f>
        <v>0</v>
      </c>
      <c r="L30" s="110">
        <f>IF($C$4="Neattiecināmās izmaksas",IF('3a+c+n'!$Q31="N",'3a+c+n'!L31,0))</f>
        <v>0</v>
      </c>
      <c r="M30" s="28">
        <f>IF($C$4="Neattiecināmās izmaksas",IF('3a+c+n'!$Q31="N",'3a+c+n'!M31,0))</f>
        <v>0</v>
      </c>
      <c r="N30" s="28">
        <f>IF($C$4="Neattiecināmās izmaksas",IF('3a+c+n'!$Q31="N",'3a+c+n'!N31,0))</f>
        <v>0</v>
      </c>
      <c r="O30" s="28">
        <f>IF($C$4="Neattiecināmās izmaksas",IF('3a+c+n'!$Q31="N",'3a+c+n'!O31,0))</f>
        <v>0</v>
      </c>
      <c r="P30" s="59">
        <f>IF($C$4="Neattiecināmās izmaksas",IF('3a+c+n'!$Q31="N",'3a+c+n'!P31,0))</f>
        <v>0</v>
      </c>
    </row>
    <row r="31" spans="1:16" x14ac:dyDescent="0.2">
      <c r="A31" s="64">
        <f>IF(P31=0,0,IF(COUNTBLANK(P31)=1,0,COUNTA($P$14:P31)))</f>
        <v>0</v>
      </c>
      <c r="B31" s="28">
        <f>IF($C$4="Neattiecināmās izmaksas",IF('3a+c+n'!$Q32="N",'3a+c+n'!B32,0))</f>
        <v>0</v>
      </c>
      <c r="C31" s="28">
        <f>IF($C$4="Neattiecināmās izmaksas",IF('3a+c+n'!$Q32="N",'3a+c+n'!C32,0))</f>
        <v>0</v>
      </c>
      <c r="D31" s="28">
        <f>IF($C$4="Neattiecināmās izmaksas",IF('3a+c+n'!$Q32="N",'3a+c+n'!D32,0))</f>
        <v>0</v>
      </c>
      <c r="E31" s="59"/>
      <c r="F31" s="81"/>
      <c r="G31" s="28"/>
      <c r="H31" s="28">
        <f>IF($C$4="Neattiecināmās izmaksas",IF('3a+c+n'!$Q32="N",'3a+c+n'!H32,0))</f>
        <v>0</v>
      </c>
      <c r="I31" s="28"/>
      <c r="J31" s="28"/>
      <c r="K31" s="59">
        <f>IF($C$4="Neattiecināmās izmaksas",IF('3a+c+n'!$Q32="N",'3a+c+n'!K32,0))</f>
        <v>0</v>
      </c>
      <c r="L31" s="110">
        <f>IF($C$4="Neattiecināmās izmaksas",IF('3a+c+n'!$Q32="N",'3a+c+n'!L32,0))</f>
        <v>0</v>
      </c>
      <c r="M31" s="28">
        <f>IF($C$4="Neattiecināmās izmaksas",IF('3a+c+n'!$Q32="N",'3a+c+n'!M32,0))</f>
        <v>0</v>
      </c>
      <c r="N31" s="28">
        <f>IF($C$4="Neattiecināmās izmaksas",IF('3a+c+n'!$Q32="N",'3a+c+n'!N32,0))</f>
        <v>0</v>
      </c>
      <c r="O31" s="28">
        <f>IF($C$4="Neattiecināmās izmaksas",IF('3a+c+n'!$Q32="N",'3a+c+n'!O32,0))</f>
        <v>0</v>
      </c>
      <c r="P31" s="59">
        <f>IF($C$4="Neattiecināmās izmaksas",IF('3a+c+n'!$Q32="N",'3a+c+n'!P32,0))</f>
        <v>0</v>
      </c>
    </row>
    <row r="32" spans="1:16" x14ac:dyDescent="0.2">
      <c r="A32" s="64">
        <f>IF(P32=0,0,IF(COUNTBLANK(P32)=1,0,COUNTA($P$14:P32)))</f>
        <v>0</v>
      </c>
      <c r="B32" s="28">
        <f>IF($C$4="Neattiecināmās izmaksas",IF('3a+c+n'!$Q33="N",'3a+c+n'!B33,0))</f>
        <v>0</v>
      </c>
      <c r="C32" s="28">
        <f>IF($C$4="Neattiecināmās izmaksas",IF('3a+c+n'!$Q33="N",'3a+c+n'!C33,0))</f>
        <v>0</v>
      </c>
      <c r="D32" s="28">
        <f>IF($C$4="Neattiecināmās izmaksas",IF('3a+c+n'!$Q33="N",'3a+c+n'!D33,0))</f>
        <v>0</v>
      </c>
      <c r="E32" s="59"/>
      <c r="F32" s="81"/>
      <c r="G32" s="28"/>
      <c r="H32" s="28">
        <f>IF($C$4="Neattiecināmās izmaksas",IF('3a+c+n'!$Q33="N",'3a+c+n'!H33,0))</f>
        <v>0</v>
      </c>
      <c r="I32" s="28"/>
      <c r="J32" s="28"/>
      <c r="K32" s="59">
        <f>IF($C$4="Neattiecināmās izmaksas",IF('3a+c+n'!$Q33="N",'3a+c+n'!K33,0))</f>
        <v>0</v>
      </c>
      <c r="L32" s="110">
        <f>IF($C$4="Neattiecināmās izmaksas",IF('3a+c+n'!$Q33="N",'3a+c+n'!L33,0))</f>
        <v>0</v>
      </c>
      <c r="M32" s="28">
        <f>IF($C$4="Neattiecināmās izmaksas",IF('3a+c+n'!$Q33="N",'3a+c+n'!M33,0))</f>
        <v>0</v>
      </c>
      <c r="N32" s="28">
        <f>IF($C$4="Neattiecināmās izmaksas",IF('3a+c+n'!$Q33="N",'3a+c+n'!N33,0))</f>
        <v>0</v>
      </c>
      <c r="O32" s="28">
        <f>IF($C$4="Neattiecināmās izmaksas",IF('3a+c+n'!$Q33="N",'3a+c+n'!O33,0))</f>
        <v>0</v>
      </c>
      <c r="P32" s="59">
        <f>IF($C$4="Neattiecināmās izmaksas",IF('3a+c+n'!$Q33="N",'3a+c+n'!P33,0))</f>
        <v>0</v>
      </c>
    </row>
    <row r="33" spans="1:16" x14ac:dyDescent="0.2">
      <c r="A33" s="64">
        <f>IF(P33=0,0,IF(COUNTBLANK(P33)=1,0,COUNTA($P$14:P33)))</f>
        <v>0</v>
      </c>
      <c r="B33" s="28">
        <f>IF($C$4="Neattiecināmās izmaksas",IF('3a+c+n'!$Q34="N",'3a+c+n'!B34,0))</f>
        <v>0</v>
      </c>
      <c r="C33" s="28">
        <f>IF($C$4="Neattiecināmās izmaksas",IF('3a+c+n'!$Q34="N",'3a+c+n'!C34,0))</f>
        <v>0</v>
      </c>
      <c r="D33" s="28">
        <f>IF($C$4="Neattiecināmās izmaksas",IF('3a+c+n'!$Q34="N",'3a+c+n'!D34,0))</f>
        <v>0</v>
      </c>
      <c r="E33" s="59"/>
      <c r="F33" s="81"/>
      <c r="G33" s="28"/>
      <c r="H33" s="28">
        <f>IF($C$4="Neattiecināmās izmaksas",IF('3a+c+n'!$Q34="N",'3a+c+n'!H34,0))</f>
        <v>0</v>
      </c>
      <c r="I33" s="28"/>
      <c r="J33" s="28"/>
      <c r="K33" s="59">
        <f>IF($C$4="Neattiecināmās izmaksas",IF('3a+c+n'!$Q34="N",'3a+c+n'!K34,0))</f>
        <v>0</v>
      </c>
      <c r="L33" s="110">
        <f>IF($C$4="Neattiecināmās izmaksas",IF('3a+c+n'!$Q34="N",'3a+c+n'!L34,0))</f>
        <v>0</v>
      </c>
      <c r="M33" s="28">
        <f>IF($C$4="Neattiecināmās izmaksas",IF('3a+c+n'!$Q34="N",'3a+c+n'!M34,0))</f>
        <v>0</v>
      </c>
      <c r="N33" s="28">
        <f>IF($C$4="Neattiecināmās izmaksas",IF('3a+c+n'!$Q34="N",'3a+c+n'!N34,0))</f>
        <v>0</v>
      </c>
      <c r="O33" s="28">
        <f>IF($C$4="Neattiecināmās izmaksas",IF('3a+c+n'!$Q34="N",'3a+c+n'!O34,0))</f>
        <v>0</v>
      </c>
      <c r="P33" s="59">
        <f>IF($C$4="Neattiecināmās izmaksas",IF('3a+c+n'!$Q34="N",'3a+c+n'!P34,0))</f>
        <v>0</v>
      </c>
    </row>
    <row r="34" spans="1:16" x14ac:dyDescent="0.2">
      <c r="A34" s="64">
        <f>IF(P34=0,0,IF(COUNTBLANK(P34)=1,0,COUNTA($P$14:P34)))</f>
        <v>0</v>
      </c>
      <c r="B34" s="28">
        <f>IF($C$4="Neattiecināmās izmaksas",IF('3a+c+n'!$Q35="N",'3a+c+n'!B35,0))</f>
        <v>0</v>
      </c>
      <c r="C34" s="28">
        <f>IF($C$4="Neattiecināmās izmaksas",IF('3a+c+n'!$Q35="N",'3a+c+n'!C35,0))</f>
        <v>0</v>
      </c>
      <c r="D34" s="28">
        <f>IF($C$4="Neattiecināmās izmaksas",IF('3a+c+n'!$Q35="N",'3a+c+n'!D35,0))</f>
        <v>0</v>
      </c>
      <c r="E34" s="59"/>
      <c r="F34" s="81"/>
      <c r="G34" s="28"/>
      <c r="H34" s="28">
        <f>IF($C$4="Neattiecināmās izmaksas",IF('3a+c+n'!$Q35="N",'3a+c+n'!H35,0))</f>
        <v>0</v>
      </c>
      <c r="I34" s="28"/>
      <c r="J34" s="28"/>
      <c r="K34" s="59">
        <f>IF($C$4="Neattiecināmās izmaksas",IF('3a+c+n'!$Q35="N",'3a+c+n'!K35,0))</f>
        <v>0</v>
      </c>
      <c r="L34" s="110">
        <f>IF($C$4="Neattiecināmās izmaksas",IF('3a+c+n'!$Q35="N",'3a+c+n'!L35,0))</f>
        <v>0</v>
      </c>
      <c r="M34" s="28">
        <f>IF($C$4="Neattiecināmās izmaksas",IF('3a+c+n'!$Q35="N",'3a+c+n'!M35,0))</f>
        <v>0</v>
      </c>
      <c r="N34" s="28">
        <f>IF($C$4="Neattiecināmās izmaksas",IF('3a+c+n'!$Q35="N",'3a+c+n'!N35,0))</f>
        <v>0</v>
      </c>
      <c r="O34" s="28">
        <f>IF($C$4="Neattiecināmās izmaksas",IF('3a+c+n'!$Q35="N",'3a+c+n'!O35,0))</f>
        <v>0</v>
      </c>
      <c r="P34" s="59">
        <f>IF($C$4="Neattiecināmās izmaksas",IF('3a+c+n'!$Q35="N",'3a+c+n'!P35,0))</f>
        <v>0</v>
      </c>
    </row>
    <row r="35" spans="1:16" x14ac:dyDescent="0.2">
      <c r="A35" s="64">
        <f>IF(P35=0,0,IF(COUNTBLANK(P35)=1,0,COUNTA($P$14:P35)))</f>
        <v>0</v>
      </c>
      <c r="B35" s="28">
        <f>IF($C$4="Neattiecināmās izmaksas",IF('3a+c+n'!$Q36="N",'3a+c+n'!B36,0))</f>
        <v>0</v>
      </c>
      <c r="C35" s="28">
        <f>IF($C$4="Neattiecināmās izmaksas",IF('3a+c+n'!$Q36="N",'3a+c+n'!C36,0))</f>
        <v>0</v>
      </c>
      <c r="D35" s="28">
        <f>IF($C$4="Neattiecināmās izmaksas",IF('3a+c+n'!$Q36="N",'3a+c+n'!D36,0))</f>
        <v>0</v>
      </c>
      <c r="E35" s="59"/>
      <c r="F35" s="81"/>
      <c r="G35" s="28"/>
      <c r="H35" s="28">
        <f>IF($C$4="Neattiecināmās izmaksas",IF('3a+c+n'!$Q36="N",'3a+c+n'!H36,0))</f>
        <v>0</v>
      </c>
      <c r="I35" s="28"/>
      <c r="J35" s="28"/>
      <c r="K35" s="59">
        <f>IF($C$4="Neattiecināmās izmaksas",IF('3a+c+n'!$Q36="N",'3a+c+n'!K36,0))</f>
        <v>0</v>
      </c>
      <c r="L35" s="110">
        <f>IF($C$4="Neattiecināmās izmaksas",IF('3a+c+n'!$Q36="N",'3a+c+n'!L36,0))</f>
        <v>0</v>
      </c>
      <c r="M35" s="28">
        <f>IF($C$4="Neattiecināmās izmaksas",IF('3a+c+n'!$Q36="N",'3a+c+n'!M36,0))</f>
        <v>0</v>
      </c>
      <c r="N35" s="28">
        <f>IF($C$4="Neattiecināmās izmaksas",IF('3a+c+n'!$Q36="N",'3a+c+n'!N36,0))</f>
        <v>0</v>
      </c>
      <c r="O35" s="28">
        <f>IF($C$4="Neattiecināmās izmaksas",IF('3a+c+n'!$Q36="N",'3a+c+n'!O36,0))</f>
        <v>0</v>
      </c>
      <c r="P35" s="59">
        <f>IF($C$4="Neattiecināmās izmaksas",IF('3a+c+n'!$Q36="N",'3a+c+n'!P36,0))</f>
        <v>0</v>
      </c>
    </row>
    <row r="36" spans="1:16" x14ac:dyDescent="0.2">
      <c r="A36" s="64">
        <f>IF(P36=0,0,IF(COUNTBLANK(P36)=1,0,COUNTA($P$14:P36)))</f>
        <v>0</v>
      </c>
      <c r="B36" s="28">
        <f>IF($C$4="Neattiecināmās izmaksas",IF('3a+c+n'!$Q37="N",'3a+c+n'!B37,0))</f>
        <v>0</v>
      </c>
      <c r="C36" s="28">
        <f>IF($C$4="Neattiecināmās izmaksas",IF('3a+c+n'!$Q37="N",'3a+c+n'!C37,0))</f>
        <v>0</v>
      </c>
      <c r="D36" s="28">
        <f>IF($C$4="Neattiecināmās izmaksas",IF('3a+c+n'!$Q37="N",'3a+c+n'!D37,0))</f>
        <v>0</v>
      </c>
      <c r="E36" s="59"/>
      <c r="F36" s="81"/>
      <c r="G36" s="28"/>
      <c r="H36" s="28">
        <f>IF($C$4="Neattiecināmās izmaksas",IF('3a+c+n'!$Q37="N",'3a+c+n'!H37,0))</f>
        <v>0</v>
      </c>
      <c r="I36" s="28"/>
      <c r="J36" s="28"/>
      <c r="K36" s="59">
        <f>IF($C$4="Neattiecināmās izmaksas",IF('3a+c+n'!$Q37="N",'3a+c+n'!K37,0))</f>
        <v>0</v>
      </c>
      <c r="L36" s="110">
        <f>IF($C$4="Neattiecināmās izmaksas",IF('3a+c+n'!$Q37="N",'3a+c+n'!L37,0))</f>
        <v>0</v>
      </c>
      <c r="M36" s="28">
        <f>IF($C$4="Neattiecināmās izmaksas",IF('3a+c+n'!$Q37="N",'3a+c+n'!M37,0))</f>
        <v>0</v>
      </c>
      <c r="N36" s="28">
        <f>IF($C$4="Neattiecināmās izmaksas",IF('3a+c+n'!$Q37="N",'3a+c+n'!N37,0))</f>
        <v>0</v>
      </c>
      <c r="O36" s="28">
        <f>IF($C$4="Neattiecināmās izmaksas",IF('3a+c+n'!$Q37="N",'3a+c+n'!O37,0))</f>
        <v>0</v>
      </c>
      <c r="P36" s="59">
        <f>IF($C$4="Neattiecināmās izmaksas",IF('3a+c+n'!$Q37="N",'3a+c+n'!P37,0))</f>
        <v>0</v>
      </c>
    </row>
    <row r="37" spans="1:16" x14ac:dyDescent="0.2">
      <c r="A37" s="64">
        <f>IF(P37=0,0,IF(COUNTBLANK(P37)=1,0,COUNTA($P$14:P37)))</f>
        <v>0</v>
      </c>
      <c r="B37" s="28">
        <f>IF($C$4="Neattiecināmās izmaksas",IF('3a+c+n'!$Q38="N",'3a+c+n'!B38,0))</f>
        <v>0</v>
      </c>
      <c r="C37" s="28">
        <f>IF($C$4="Neattiecināmās izmaksas",IF('3a+c+n'!$Q38="N",'3a+c+n'!C38,0))</f>
        <v>0</v>
      </c>
      <c r="D37" s="28">
        <f>IF($C$4="Neattiecināmās izmaksas",IF('3a+c+n'!$Q38="N",'3a+c+n'!D38,0))</f>
        <v>0</v>
      </c>
      <c r="E37" s="59"/>
      <c r="F37" s="81"/>
      <c r="G37" s="28"/>
      <c r="H37" s="28">
        <f>IF($C$4="Neattiecināmās izmaksas",IF('3a+c+n'!$Q38="N",'3a+c+n'!H38,0))</f>
        <v>0</v>
      </c>
      <c r="I37" s="28"/>
      <c r="J37" s="28"/>
      <c r="K37" s="59">
        <f>IF($C$4="Neattiecināmās izmaksas",IF('3a+c+n'!$Q38="N",'3a+c+n'!K38,0))</f>
        <v>0</v>
      </c>
      <c r="L37" s="110">
        <f>IF($C$4="Neattiecināmās izmaksas",IF('3a+c+n'!$Q38="N",'3a+c+n'!L38,0))</f>
        <v>0</v>
      </c>
      <c r="M37" s="28">
        <f>IF($C$4="Neattiecināmās izmaksas",IF('3a+c+n'!$Q38="N",'3a+c+n'!M38,0))</f>
        <v>0</v>
      </c>
      <c r="N37" s="28">
        <f>IF($C$4="Neattiecināmās izmaksas",IF('3a+c+n'!$Q38="N",'3a+c+n'!N38,0))</f>
        <v>0</v>
      </c>
      <c r="O37" s="28">
        <f>IF($C$4="Neattiecināmās izmaksas",IF('3a+c+n'!$Q38="N",'3a+c+n'!O38,0))</f>
        <v>0</v>
      </c>
      <c r="P37" s="59">
        <f>IF($C$4="Neattiecināmās izmaksas",IF('3a+c+n'!$Q38="N",'3a+c+n'!P38,0))</f>
        <v>0</v>
      </c>
    </row>
    <row r="38" spans="1:16" x14ac:dyDescent="0.2">
      <c r="A38" s="64">
        <f>IF(P38=0,0,IF(COUNTBLANK(P38)=1,0,COUNTA($P$14:P38)))</f>
        <v>0</v>
      </c>
      <c r="B38" s="28">
        <f>IF($C$4="Neattiecināmās izmaksas",IF('3a+c+n'!$Q39="N",'3a+c+n'!B39,0))</f>
        <v>0</v>
      </c>
      <c r="C38" s="28">
        <f>IF($C$4="Neattiecināmās izmaksas",IF('3a+c+n'!$Q39="N",'3a+c+n'!C39,0))</f>
        <v>0</v>
      </c>
      <c r="D38" s="28">
        <f>IF($C$4="Neattiecināmās izmaksas",IF('3a+c+n'!$Q39="N",'3a+c+n'!D39,0))</f>
        <v>0</v>
      </c>
      <c r="E38" s="59"/>
      <c r="F38" s="81"/>
      <c r="G38" s="28"/>
      <c r="H38" s="28">
        <f>IF($C$4="Neattiecināmās izmaksas",IF('3a+c+n'!$Q39="N",'3a+c+n'!H39,0))</f>
        <v>0</v>
      </c>
      <c r="I38" s="28"/>
      <c r="J38" s="28"/>
      <c r="K38" s="59">
        <f>IF($C$4="Neattiecināmās izmaksas",IF('3a+c+n'!$Q39="N",'3a+c+n'!K39,0))</f>
        <v>0</v>
      </c>
      <c r="L38" s="110">
        <f>IF($C$4="Neattiecināmās izmaksas",IF('3a+c+n'!$Q39="N",'3a+c+n'!L39,0))</f>
        <v>0</v>
      </c>
      <c r="M38" s="28">
        <f>IF($C$4="Neattiecināmās izmaksas",IF('3a+c+n'!$Q39="N",'3a+c+n'!M39,0))</f>
        <v>0</v>
      </c>
      <c r="N38" s="28">
        <f>IF($C$4="Neattiecināmās izmaksas",IF('3a+c+n'!$Q39="N",'3a+c+n'!N39,0))</f>
        <v>0</v>
      </c>
      <c r="O38" s="28">
        <f>IF($C$4="Neattiecināmās izmaksas",IF('3a+c+n'!$Q39="N",'3a+c+n'!O39,0))</f>
        <v>0</v>
      </c>
      <c r="P38" s="59">
        <f>IF($C$4="Neattiecināmās izmaksas",IF('3a+c+n'!$Q39="N",'3a+c+n'!P39,0))</f>
        <v>0</v>
      </c>
    </row>
    <row r="39" spans="1:16" x14ac:dyDescent="0.2">
      <c r="A39" s="64">
        <f>IF(P39=0,0,IF(COUNTBLANK(P39)=1,0,COUNTA($P$14:P39)))</f>
        <v>0</v>
      </c>
      <c r="B39" s="28">
        <f>IF($C$4="Neattiecināmās izmaksas",IF('3a+c+n'!$Q40="N",'3a+c+n'!B40,0))</f>
        <v>0</v>
      </c>
      <c r="C39" s="28">
        <f>IF($C$4="Neattiecināmās izmaksas",IF('3a+c+n'!$Q40="N",'3a+c+n'!C40,0))</f>
        <v>0</v>
      </c>
      <c r="D39" s="28">
        <f>IF($C$4="Neattiecināmās izmaksas",IF('3a+c+n'!$Q40="N",'3a+c+n'!D40,0))</f>
        <v>0</v>
      </c>
      <c r="E39" s="59"/>
      <c r="F39" s="81"/>
      <c r="G39" s="28"/>
      <c r="H39" s="28">
        <f>IF($C$4="Neattiecināmās izmaksas",IF('3a+c+n'!$Q40="N",'3a+c+n'!H40,0))</f>
        <v>0</v>
      </c>
      <c r="I39" s="28"/>
      <c r="J39" s="28"/>
      <c r="K39" s="59">
        <f>IF($C$4="Neattiecināmās izmaksas",IF('3a+c+n'!$Q40="N",'3a+c+n'!K40,0))</f>
        <v>0</v>
      </c>
      <c r="L39" s="110">
        <f>IF($C$4="Neattiecināmās izmaksas",IF('3a+c+n'!$Q40="N",'3a+c+n'!L40,0))</f>
        <v>0</v>
      </c>
      <c r="M39" s="28">
        <f>IF($C$4="Neattiecināmās izmaksas",IF('3a+c+n'!$Q40="N",'3a+c+n'!M40,0))</f>
        <v>0</v>
      </c>
      <c r="N39" s="28">
        <f>IF($C$4="Neattiecināmās izmaksas",IF('3a+c+n'!$Q40="N",'3a+c+n'!N40,0))</f>
        <v>0</v>
      </c>
      <c r="O39" s="28">
        <f>IF($C$4="Neattiecināmās izmaksas",IF('3a+c+n'!$Q40="N",'3a+c+n'!O40,0))</f>
        <v>0</v>
      </c>
      <c r="P39" s="59">
        <f>IF($C$4="Neattiecināmās izmaksas",IF('3a+c+n'!$Q40="N",'3a+c+n'!P40,0))</f>
        <v>0</v>
      </c>
    </row>
    <row r="40" spans="1:16" x14ac:dyDescent="0.2">
      <c r="A40" s="64">
        <f>IF(P40=0,0,IF(COUNTBLANK(P40)=1,0,COUNTA($P$14:P40)))</f>
        <v>0</v>
      </c>
      <c r="B40" s="28">
        <f>IF($C$4="Neattiecināmās izmaksas",IF('3a+c+n'!$Q41="N",'3a+c+n'!B41,0))</f>
        <v>0</v>
      </c>
      <c r="C40" s="28">
        <f>IF($C$4="Neattiecināmās izmaksas",IF('3a+c+n'!$Q41="N",'3a+c+n'!C41,0))</f>
        <v>0</v>
      </c>
      <c r="D40" s="28">
        <f>IF($C$4="Neattiecināmās izmaksas",IF('3a+c+n'!$Q41="N",'3a+c+n'!D41,0))</f>
        <v>0</v>
      </c>
      <c r="E40" s="59"/>
      <c r="F40" s="81"/>
      <c r="G40" s="28"/>
      <c r="H40" s="28">
        <f>IF($C$4="Neattiecināmās izmaksas",IF('3a+c+n'!$Q41="N",'3a+c+n'!H41,0))</f>
        <v>0</v>
      </c>
      <c r="I40" s="28"/>
      <c r="J40" s="28"/>
      <c r="K40" s="59">
        <f>IF($C$4="Neattiecināmās izmaksas",IF('3a+c+n'!$Q41="N",'3a+c+n'!K41,0))</f>
        <v>0</v>
      </c>
      <c r="L40" s="110">
        <f>IF($C$4="Neattiecināmās izmaksas",IF('3a+c+n'!$Q41="N",'3a+c+n'!L41,0))</f>
        <v>0</v>
      </c>
      <c r="M40" s="28">
        <f>IF($C$4="Neattiecināmās izmaksas",IF('3a+c+n'!$Q41="N",'3a+c+n'!M41,0))</f>
        <v>0</v>
      </c>
      <c r="N40" s="28">
        <f>IF($C$4="Neattiecināmās izmaksas",IF('3a+c+n'!$Q41="N",'3a+c+n'!N41,0))</f>
        <v>0</v>
      </c>
      <c r="O40" s="28">
        <f>IF($C$4="Neattiecināmās izmaksas",IF('3a+c+n'!$Q41="N",'3a+c+n'!O41,0))</f>
        <v>0</v>
      </c>
      <c r="P40" s="59">
        <f>IF($C$4="Neattiecināmās izmaksas",IF('3a+c+n'!$Q41="N",'3a+c+n'!P41,0))</f>
        <v>0</v>
      </c>
    </row>
    <row r="41" spans="1:16" x14ac:dyDescent="0.2">
      <c r="A41" s="64">
        <f>IF(P41=0,0,IF(COUNTBLANK(P41)=1,0,COUNTA($P$14:P41)))</f>
        <v>0</v>
      </c>
      <c r="B41" s="28">
        <f>IF($C$4="Neattiecināmās izmaksas",IF('3a+c+n'!$Q42="N",'3a+c+n'!B42,0))</f>
        <v>0</v>
      </c>
      <c r="C41" s="28">
        <f>IF($C$4="Neattiecināmās izmaksas",IF('3a+c+n'!$Q42="N",'3a+c+n'!C42,0))</f>
        <v>0</v>
      </c>
      <c r="D41" s="28">
        <f>IF($C$4="Neattiecināmās izmaksas",IF('3a+c+n'!$Q42="N",'3a+c+n'!D42,0))</f>
        <v>0</v>
      </c>
      <c r="E41" s="59"/>
      <c r="F41" s="81"/>
      <c r="G41" s="28"/>
      <c r="H41" s="28">
        <f>IF($C$4="Neattiecināmās izmaksas",IF('3a+c+n'!$Q42="N",'3a+c+n'!H42,0))</f>
        <v>0</v>
      </c>
      <c r="I41" s="28"/>
      <c r="J41" s="28"/>
      <c r="K41" s="59">
        <f>IF($C$4="Neattiecināmās izmaksas",IF('3a+c+n'!$Q42="N",'3a+c+n'!K42,0))</f>
        <v>0</v>
      </c>
      <c r="L41" s="110">
        <f>IF($C$4="Neattiecināmās izmaksas",IF('3a+c+n'!$Q42="N",'3a+c+n'!L42,0))</f>
        <v>0</v>
      </c>
      <c r="M41" s="28">
        <f>IF($C$4="Neattiecināmās izmaksas",IF('3a+c+n'!$Q42="N",'3a+c+n'!M42,0))</f>
        <v>0</v>
      </c>
      <c r="N41" s="28">
        <f>IF($C$4="Neattiecināmās izmaksas",IF('3a+c+n'!$Q42="N",'3a+c+n'!N42,0))</f>
        <v>0</v>
      </c>
      <c r="O41" s="28">
        <f>IF($C$4="Neattiecināmās izmaksas",IF('3a+c+n'!$Q42="N",'3a+c+n'!O42,0))</f>
        <v>0</v>
      </c>
      <c r="P41" s="59">
        <f>IF($C$4="Neattiecināmās izmaksas",IF('3a+c+n'!$Q42="N",'3a+c+n'!P42,0))</f>
        <v>0</v>
      </c>
    </row>
    <row r="42" spans="1:16" x14ac:dyDescent="0.2">
      <c r="A42" s="64">
        <f>IF(P42=0,0,IF(COUNTBLANK(P42)=1,0,COUNTA($P$14:P42)))</f>
        <v>0</v>
      </c>
      <c r="B42" s="28">
        <f>IF($C$4="Neattiecināmās izmaksas",IF('3a+c+n'!$Q43="N",'3a+c+n'!B43,0))</f>
        <v>0</v>
      </c>
      <c r="C42" s="28">
        <f>IF($C$4="Neattiecināmās izmaksas",IF('3a+c+n'!$Q43="N",'3a+c+n'!C43,0))</f>
        <v>0</v>
      </c>
      <c r="D42" s="28">
        <f>IF($C$4="Neattiecināmās izmaksas",IF('3a+c+n'!$Q43="N",'3a+c+n'!D43,0))</f>
        <v>0</v>
      </c>
      <c r="E42" s="59"/>
      <c r="F42" s="81"/>
      <c r="G42" s="28"/>
      <c r="H42" s="28">
        <f>IF($C$4="Neattiecināmās izmaksas",IF('3a+c+n'!$Q43="N",'3a+c+n'!H43,0))</f>
        <v>0</v>
      </c>
      <c r="I42" s="28"/>
      <c r="J42" s="28"/>
      <c r="K42" s="59">
        <f>IF($C$4="Neattiecināmās izmaksas",IF('3a+c+n'!$Q43="N",'3a+c+n'!K43,0))</f>
        <v>0</v>
      </c>
      <c r="L42" s="110">
        <f>IF($C$4="Neattiecināmās izmaksas",IF('3a+c+n'!$Q43="N",'3a+c+n'!L43,0))</f>
        <v>0</v>
      </c>
      <c r="M42" s="28">
        <f>IF($C$4="Neattiecināmās izmaksas",IF('3a+c+n'!$Q43="N",'3a+c+n'!M43,0))</f>
        <v>0</v>
      </c>
      <c r="N42" s="28">
        <f>IF($C$4="Neattiecināmās izmaksas",IF('3a+c+n'!$Q43="N",'3a+c+n'!N43,0))</f>
        <v>0</v>
      </c>
      <c r="O42" s="28">
        <f>IF($C$4="Neattiecināmās izmaksas",IF('3a+c+n'!$Q43="N",'3a+c+n'!O43,0))</f>
        <v>0</v>
      </c>
      <c r="P42" s="59">
        <f>IF($C$4="Neattiecināmās izmaksas",IF('3a+c+n'!$Q43="N",'3a+c+n'!P43,0))</f>
        <v>0</v>
      </c>
    </row>
    <row r="43" spans="1:16" x14ac:dyDescent="0.2">
      <c r="A43" s="64">
        <f>IF(P43=0,0,IF(COUNTBLANK(P43)=1,0,COUNTA($P$14:P43)))</f>
        <v>0</v>
      </c>
      <c r="B43" s="28">
        <f>IF($C$4="Neattiecināmās izmaksas",IF('3a+c+n'!$Q44="N",'3a+c+n'!B44,0))</f>
        <v>0</v>
      </c>
      <c r="C43" s="28">
        <f>IF($C$4="Neattiecināmās izmaksas",IF('3a+c+n'!$Q44="N",'3a+c+n'!C44,0))</f>
        <v>0</v>
      </c>
      <c r="D43" s="28">
        <f>IF($C$4="Neattiecināmās izmaksas",IF('3a+c+n'!$Q44="N",'3a+c+n'!D44,0))</f>
        <v>0</v>
      </c>
      <c r="E43" s="59"/>
      <c r="F43" s="81"/>
      <c r="G43" s="28"/>
      <c r="H43" s="28">
        <f>IF($C$4="Neattiecināmās izmaksas",IF('3a+c+n'!$Q44="N",'3a+c+n'!H44,0))</f>
        <v>0</v>
      </c>
      <c r="I43" s="28"/>
      <c r="J43" s="28"/>
      <c r="K43" s="59">
        <f>IF($C$4="Neattiecināmās izmaksas",IF('3a+c+n'!$Q44="N",'3a+c+n'!K44,0))</f>
        <v>0</v>
      </c>
      <c r="L43" s="110">
        <f>IF($C$4="Neattiecināmās izmaksas",IF('3a+c+n'!$Q44="N",'3a+c+n'!L44,0))</f>
        <v>0</v>
      </c>
      <c r="M43" s="28">
        <f>IF($C$4="Neattiecināmās izmaksas",IF('3a+c+n'!$Q44="N",'3a+c+n'!M44,0))</f>
        <v>0</v>
      </c>
      <c r="N43" s="28">
        <f>IF($C$4="Neattiecināmās izmaksas",IF('3a+c+n'!$Q44="N",'3a+c+n'!N44,0))</f>
        <v>0</v>
      </c>
      <c r="O43" s="28">
        <f>IF($C$4="Neattiecināmās izmaksas",IF('3a+c+n'!$Q44="N",'3a+c+n'!O44,0))</f>
        <v>0</v>
      </c>
      <c r="P43" s="59">
        <f>IF($C$4="Neattiecināmās izmaksas",IF('3a+c+n'!$Q44="N",'3a+c+n'!P44,0))</f>
        <v>0</v>
      </c>
    </row>
    <row r="44" spans="1:16" x14ac:dyDescent="0.2">
      <c r="A44" s="64">
        <f>IF(P44=0,0,IF(COUNTBLANK(P44)=1,0,COUNTA($P$14:P44)))</f>
        <v>0</v>
      </c>
      <c r="B44" s="28">
        <f>IF($C$4="Neattiecināmās izmaksas",IF('3a+c+n'!$Q45="N",'3a+c+n'!B45,0))</f>
        <v>0</v>
      </c>
      <c r="C44" s="28">
        <f>IF($C$4="Neattiecināmās izmaksas",IF('3a+c+n'!$Q45="N",'3a+c+n'!C45,0))</f>
        <v>0</v>
      </c>
      <c r="D44" s="28">
        <f>IF($C$4="Neattiecināmās izmaksas",IF('3a+c+n'!$Q45="N",'3a+c+n'!D45,0))</f>
        <v>0</v>
      </c>
      <c r="E44" s="59"/>
      <c r="F44" s="81"/>
      <c r="G44" s="28"/>
      <c r="H44" s="28">
        <f>IF($C$4="Neattiecināmās izmaksas",IF('3a+c+n'!$Q45="N",'3a+c+n'!H45,0))</f>
        <v>0</v>
      </c>
      <c r="I44" s="28"/>
      <c r="J44" s="28"/>
      <c r="K44" s="59">
        <f>IF($C$4="Neattiecināmās izmaksas",IF('3a+c+n'!$Q45="N",'3a+c+n'!K45,0))</f>
        <v>0</v>
      </c>
      <c r="L44" s="110">
        <f>IF($C$4="Neattiecināmās izmaksas",IF('3a+c+n'!$Q45="N",'3a+c+n'!L45,0))</f>
        <v>0</v>
      </c>
      <c r="M44" s="28">
        <f>IF($C$4="Neattiecināmās izmaksas",IF('3a+c+n'!$Q45="N",'3a+c+n'!M45,0))</f>
        <v>0</v>
      </c>
      <c r="N44" s="28">
        <f>IF($C$4="Neattiecināmās izmaksas",IF('3a+c+n'!$Q45="N",'3a+c+n'!N45,0))</f>
        <v>0</v>
      </c>
      <c r="O44" s="28">
        <f>IF($C$4="Neattiecināmās izmaksas",IF('3a+c+n'!$Q45="N",'3a+c+n'!O45,0))</f>
        <v>0</v>
      </c>
      <c r="P44" s="59">
        <f>IF($C$4="Neattiecināmās izmaksas",IF('3a+c+n'!$Q45="N",'3a+c+n'!P45,0))</f>
        <v>0</v>
      </c>
    </row>
    <row r="45" spans="1:16" x14ac:dyDescent="0.2">
      <c r="A45" s="64">
        <f>IF(P45=0,0,IF(COUNTBLANK(P45)=1,0,COUNTA($P$14:P45)))</f>
        <v>0</v>
      </c>
      <c r="B45" s="28">
        <f>IF($C$4="Neattiecināmās izmaksas",IF('3a+c+n'!$Q46="N",'3a+c+n'!B46,0))</f>
        <v>0</v>
      </c>
      <c r="C45" s="28">
        <f>IF($C$4="Neattiecināmās izmaksas",IF('3a+c+n'!$Q46="N",'3a+c+n'!C46,0))</f>
        <v>0</v>
      </c>
      <c r="D45" s="28">
        <f>IF($C$4="Neattiecināmās izmaksas",IF('3a+c+n'!$Q46="N",'3a+c+n'!D46,0))</f>
        <v>0</v>
      </c>
      <c r="E45" s="59"/>
      <c r="F45" s="81"/>
      <c r="G45" s="28"/>
      <c r="H45" s="28">
        <f>IF($C$4="Neattiecināmās izmaksas",IF('3a+c+n'!$Q46="N",'3a+c+n'!H46,0))</f>
        <v>0</v>
      </c>
      <c r="I45" s="28"/>
      <c r="J45" s="28"/>
      <c r="K45" s="59">
        <f>IF($C$4="Neattiecināmās izmaksas",IF('3a+c+n'!$Q46="N",'3a+c+n'!K46,0))</f>
        <v>0</v>
      </c>
      <c r="L45" s="110">
        <f>IF($C$4="Neattiecināmās izmaksas",IF('3a+c+n'!$Q46="N",'3a+c+n'!L46,0))</f>
        <v>0</v>
      </c>
      <c r="M45" s="28">
        <f>IF($C$4="Neattiecināmās izmaksas",IF('3a+c+n'!$Q46="N",'3a+c+n'!M46,0))</f>
        <v>0</v>
      </c>
      <c r="N45" s="28">
        <f>IF($C$4="Neattiecināmās izmaksas",IF('3a+c+n'!$Q46="N",'3a+c+n'!N46,0))</f>
        <v>0</v>
      </c>
      <c r="O45" s="28">
        <f>IF($C$4="Neattiecināmās izmaksas",IF('3a+c+n'!$Q46="N",'3a+c+n'!O46,0))</f>
        <v>0</v>
      </c>
      <c r="P45" s="59">
        <f>IF($C$4="Neattiecināmās izmaksas",IF('3a+c+n'!$Q46="N",'3a+c+n'!P46,0))</f>
        <v>0</v>
      </c>
    </row>
    <row r="46" spans="1:16" x14ac:dyDescent="0.2">
      <c r="A46" s="64">
        <f>IF(P46=0,0,IF(COUNTBLANK(P46)=1,0,COUNTA($P$14:P46)))</f>
        <v>0</v>
      </c>
      <c r="B46" s="28">
        <f>IF($C$4="Neattiecināmās izmaksas",IF('3a+c+n'!$Q47="N",'3a+c+n'!B47,0))</f>
        <v>0</v>
      </c>
      <c r="C46" s="28">
        <f>IF($C$4="Neattiecināmās izmaksas",IF('3a+c+n'!$Q47="N",'3a+c+n'!C47,0))</f>
        <v>0</v>
      </c>
      <c r="D46" s="28">
        <f>IF($C$4="Neattiecināmās izmaksas",IF('3a+c+n'!$Q47="N",'3a+c+n'!D47,0))</f>
        <v>0</v>
      </c>
      <c r="E46" s="59"/>
      <c r="F46" s="81"/>
      <c r="G46" s="28"/>
      <c r="H46" s="28">
        <f>IF($C$4="Neattiecināmās izmaksas",IF('3a+c+n'!$Q47="N",'3a+c+n'!H47,0))</f>
        <v>0</v>
      </c>
      <c r="I46" s="28"/>
      <c r="J46" s="28"/>
      <c r="K46" s="59">
        <f>IF($C$4="Neattiecināmās izmaksas",IF('3a+c+n'!$Q47="N",'3a+c+n'!K47,0))</f>
        <v>0</v>
      </c>
      <c r="L46" s="110">
        <f>IF($C$4="Neattiecināmās izmaksas",IF('3a+c+n'!$Q47="N",'3a+c+n'!L47,0))</f>
        <v>0</v>
      </c>
      <c r="M46" s="28">
        <f>IF($C$4="Neattiecināmās izmaksas",IF('3a+c+n'!$Q47="N",'3a+c+n'!M47,0))</f>
        <v>0</v>
      </c>
      <c r="N46" s="28">
        <f>IF($C$4="Neattiecināmās izmaksas",IF('3a+c+n'!$Q47="N",'3a+c+n'!N47,0))</f>
        <v>0</v>
      </c>
      <c r="O46" s="28">
        <f>IF($C$4="Neattiecināmās izmaksas",IF('3a+c+n'!$Q47="N",'3a+c+n'!O47,0))</f>
        <v>0</v>
      </c>
      <c r="P46" s="59">
        <f>IF($C$4="Neattiecināmās izmaksas",IF('3a+c+n'!$Q47="N",'3a+c+n'!P47,0))</f>
        <v>0</v>
      </c>
    </row>
    <row r="47" spans="1:16" x14ac:dyDescent="0.2">
      <c r="A47" s="64">
        <f>IF(P47=0,0,IF(COUNTBLANK(P47)=1,0,COUNTA($P$14:P47)))</f>
        <v>0</v>
      </c>
      <c r="B47" s="28">
        <f>IF($C$4="Neattiecināmās izmaksas",IF('3a+c+n'!$Q48="N",'3a+c+n'!B48,0))</f>
        <v>0</v>
      </c>
      <c r="C47" s="28">
        <f>IF($C$4="Neattiecināmās izmaksas",IF('3a+c+n'!$Q48="N",'3a+c+n'!C48,0))</f>
        <v>0</v>
      </c>
      <c r="D47" s="28">
        <f>IF($C$4="Neattiecināmās izmaksas",IF('3a+c+n'!$Q48="N",'3a+c+n'!D48,0))</f>
        <v>0</v>
      </c>
      <c r="E47" s="59"/>
      <c r="F47" s="81"/>
      <c r="G47" s="28"/>
      <c r="H47" s="28">
        <f>IF($C$4="Neattiecināmās izmaksas",IF('3a+c+n'!$Q48="N",'3a+c+n'!H48,0))</f>
        <v>0</v>
      </c>
      <c r="I47" s="28"/>
      <c r="J47" s="28"/>
      <c r="K47" s="59">
        <f>IF($C$4="Neattiecināmās izmaksas",IF('3a+c+n'!$Q48="N",'3a+c+n'!K48,0))</f>
        <v>0</v>
      </c>
      <c r="L47" s="110">
        <f>IF($C$4="Neattiecināmās izmaksas",IF('3a+c+n'!$Q48="N",'3a+c+n'!L48,0))</f>
        <v>0</v>
      </c>
      <c r="M47" s="28">
        <f>IF($C$4="Neattiecināmās izmaksas",IF('3a+c+n'!$Q48="N",'3a+c+n'!M48,0))</f>
        <v>0</v>
      </c>
      <c r="N47" s="28">
        <f>IF($C$4="Neattiecināmās izmaksas",IF('3a+c+n'!$Q48="N",'3a+c+n'!N48,0))</f>
        <v>0</v>
      </c>
      <c r="O47" s="28">
        <f>IF($C$4="Neattiecināmās izmaksas",IF('3a+c+n'!$Q48="N",'3a+c+n'!O48,0))</f>
        <v>0</v>
      </c>
      <c r="P47" s="59">
        <f>IF($C$4="Neattiecināmās izmaksas",IF('3a+c+n'!$Q48="N",'3a+c+n'!P48,0))</f>
        <v>0</v>
      </c>
    </row>
    <row r="48" spans="1:16" x14ac:dyDescent="0.2">
      <c r="A48" s="64">
        <f>IF(P48=0,0,IF(COUNTBLANK(P48)=1,0,COUNTA($P$14:P48)))</f>
        <v>0</v>
      </c>
      <c r="B48" s="28">
        <f>IF($C$4="Neattiecināmās izmaksas",IF('3a+c+n'!$Q49="N",'3a+c+n'!B49,0))</f>
        <v>0</v>
      </c>
      <c r="C48" s="28">
        <f>IF($C$4="Neattiecināmās izmaksas",IF('3a+c+n'!$Q49="N",'3a+c+n'!C49,0))</f>
        <v>0</v>
      </c>
      <c r="D48" s="28">
        <f>IF($C$4="Neattiecināmās izmaksas",IF('3a+c+n'!$Q49="N",'3a+c+n'!D49,0))</f>
        <v>0</v>
      </c>
      <c r="E48" s="59"/>
      <c r="F48" s="81"/>
      <c r="G48" s="28"/>
      <c r="H48" s="28">
        <f>IF($C$4="Neattiecināmās izmaksas",IF('3a+c+n'!$Q49="N",'3a+c+n'!H49,0))</f>
        <v>0</v>
      </c>
      <c r="I48" s="28"/>
      <c r="J48" s="28"/>
      <c r="K48" s="59">
        <f>IF($C$4="Neattiecināmās izmaksas",IF('3a+c+n'!$Q49="N",'3a+c+n'!K49,0))</f>
        <v>0</v>
      </c>
      <c r="L48" s="110">
        <f>IF($C$4="Neattiecināmās izmaksas",IF('3a+c+n'!$Q49="N",'3a+c+n'!L49,0))</f>
        <v>0</v>
      </c>
      <c r="M48" s="28">
        <f>IF($C$4="Neattiecināmās izmaksas",IF('3a+c+n'!$Q49="N",'3a+c+n'!M49,0))</f>
        <v>0</v>
      </c>
      <c r="N48" s="28">
        <f>IF($C$4="Neattiecināmās izmaksas",IF('3a+c+n'!$Q49="N",'3a+c+n'!N49,0))</f>
        <v>0</v>
      </c>
      <c r="O48" s="28">
        <f>IF($C$4="Neattiecināmās izmaksas",IF('3a+c+n'!$Q49="N",'3a+c+n'!O49,0))</f>
        <v>0</v>
      </c>
      <c r="P48" s="59">
        <f>IF($C$4="Neattiecināmās izmaksas",IF('3a+c+n'!$Q49="N",'3a+c+n'!P49,0))</f>
        <v>0</v>
      </c>
    </row>
    <row r="49" spans="1:16" x14ac:dyDescent="0.2">
      <c r="A49" s="64">
        <f>IF(P49=0,0,IF(COUNTBLANK(P49)=1,0,COUNTA($P$14:P49)))</f>
        <v>0</v>
      </c>
      <c r="B49" s="28">
        <f>IF($C$4="Neattiecināmās izmaksas",IF('3a+c+n'!$Q50="N",'3a+c+n'!B50,0))</f>
        <v>0</v>
      </c>
      <c r="C49" s="28">
        <f>IF($C$4="Neattiecināmās izmaksas",IF('3a+c+n'!$Q50="N",'3a+c+n'!C50,0))</f>
        <v>0</v>
      </c>
      <c r="D49" s="28">
        <f>IF($C$4="Neattiecināmās izmaksas",IF('3a+c+n'!$Q50="N",'3a+c+n'!D50,0))</f>
        <v>0</v>
      </c>
      <c r="E49" s="59"/>
      <c r="F49" s="81"/>
      <c r="G49" s="28"/>
      <c r="H49" s="28">
        <f>IF($C$4="Neattiecināmās izmaksas",IF('3a+c+n'!$Q50="N",'3a+c+n'!H50,0))</f>
        <v>0</v>
      </c>
      <c r="I49" s="28"/>
      <c r="J49" s="28"/>
      <c r="K49" s="59">
        <f>IF($C$4="Neattiecināmās izmaksas",IF('3a+c+n'!$Q50="N",'3a+c+n'!K50,0))</f>
        <v>0</v>
      </c>
      <c r="L49" s="110">
        <f>IF($C$4="Neattiecināmās izmaksas",IF('3a+c+n'!$Q50="N",'3a+c+n'!L50,0))</f>
        <v>0</v>
      </c>
      <c r="M49" s="28">
        <f>IF($C$4="Neattiecināmās izmaksas",IF('3a+c+n'!$Q50="N",'3a+c+n'!M50,0))</f>
        <v>0</v>
      </c>
      <c r="N49" s="28">
        <f>IF($C$4="Neattiecināmās izmaksas",IF('3a+c+n'!$Q50="N",'3a+c+n'!N50,0))</f>
        <v>0</v>
      </c>
      <c r="O49" s="28">
        <f>IF($C$4="Neattiecināmās izmaksas",IF('3a+c+n'!$Q50="N",'3a+c+n'!O50,0))</f>
        <v>0</v>
      </c>
      <c r="P49" s="59">
        <f>IF($C$4="Neattiecināmās izmaksas",IF('3a+c+n'!$Q50="N",'3a+c+n'!P50,0))</f>
        <v>0</v>
      </c>
    </row>
    <row r="50" spans="1:16" x14ac:dyDescent="0.2">
      <c r="A50" s="64">
        <f>IF(P50=0,0,IF(COUNTBLANK(P50)=1,0,COUNTA($P$14:P50)))</f>
        <v>0</v>
      </c>
      <c r="B50" s="28">
        <f>IF($C$4="Neattiecināmās izmaksas",IF('3a+c+n'!$Q51="N",'3a+c+n'!B51,0))</f>
        <v>0</v>
      </c>
      <c r="C50" s="28">
        <f>IF($C$4="Neattiecināmās izmaksas",IF('3a+c+n'!$Q51="N",'3a+c+n'!C51,0))</f>
        <v>0</v>
      </c>
      <c r="D50" s="28">
        <f>IF($C$4="Neattiecināmās izmaksas",IF('3a+c+n'!$Q51="N",'3a+c+n'!D51,0))</f>
        <v>0</v>
      </c>
      <c r="E50" s="59"/>
      <c r="F50" s="81"/>
      <c r="G50" s="28"/>
      <c r="H50" s="28">
        <f>IF($C$4="Neattiecināmās izmaksas",IF('3a+c+n'!$Q51="N",'3a+c+n'!H51,0))</f>
        <v>0</v>
      </c>
      <c r="I50" s="28"/>
      <c r="J50" s="28"/>
      <c r="K50" s="59">
        <f>IF($C$4="Neattiecināmās izmaksas",IF('3a+c+n'!$Q51="N",'3a+c+n'!K51,0))</f>
        <v>0</v>
      </c>
      <c r="L50" s="110">
        <f>IF($C$4="Neattiecināmās izmaksas",IF('3a+c+n'!$Q51="N",'3a+c+n'!L51,0))</f>
        <v>0</v>
      </c>
      <c r="M50" s="28">
        <f>IF($C$4="Neattiecināmās izmaksas",IF('3a+c+n'!$Q51="N",'3a+c+n'!M51,0))</f>
        <v>0</v>
      </c>
      <c r="N50" s="28">
        <f>IF($C$4="Neattiecināmās izmaksas",IF('3a+c+n'!$Q51="N",'3a+c+n'!N51,0))</f>
        <v>0</v>
      </c>
      <c r="O50" s="28">
        <f>IF($C$4="Neattiecināmās izmaksas",IF('3a+c+n'!$Q51="N",'3a+c+n'!O51,0))</f>
        <v>0</v>
      </c>
      <c r="P50" s="59">
        <f>IF($C$4="Neattiecināmās izmaksas",IF('3a+c+n'!$Q51="N",'3a+c+n'!P51,0))</f>
        <v>0</v>
      </c>
    </row>
    <row r="51" spans="1:16" x14ac:dyDescent="0.2">
      <c r="A51" s="64">
        <f>IF(P51=0,0,IF(COUNTBLANK(P51)=1,0,COUNTA($P$14:P51)))</f>
        <v>0</v>
      </c>
      <c r="B51" s="28">
        <f>IF($C$4="Neattiecināmās izmaksas",IF('3a+c+n'!$Q52="N",'3a+c+n'!B52,0))</f>
        <v>0</v>
      </c>
      <c r="C51" s="28">
        <f>IF($C$4="Neattiecināmās izmaksas",IF('3a+c+n'!$Q52="N",'3a+c+n'!C52,0))</f>
        <v>0</v>
      </c>
      <c r="D51" s="28">
        <f>IF($C$4="Neattiecināmās izmaksas",IF('3a+c+n'!$Q52="N",'3a+c+n'!D52,0))</f>
        <v>0</v>
      </c>
      <c r="E51" s="59"/>
      <c r="F51" s="81"/>
      <c r="G51" s="28"/>
      <c r="H51" s="28">
        <f>IF($C$4="Neattiecināmās izmaksas",IF('3a+c+n'!$Q52="N",'3a+c+n'!H52,0))</f>
        <v>0</v>
      </c>
      <c r="I51" s="28"/>
      <c r="J51" s="28"/>
      <c r="K51" s="59">
        <f>IF($C$4="Neattiecināmās izmaksas",IF('3a+c+n'!$Q52="N",'3a+c+n'!K52,0))</f>
        <v>0</v>
      </c>
      <c r="L51" s="110">
        <f>IF($C$4="Neattiecināmās izmaksas",IF('3a+c+n'!$Q52="N",'3a+c+n'!L52,0))</f>
        <v>0</v>
      </c>
      <c r="M51" s="28">
        <f>IF($C$4="Neattiecināmās izmaksas",IF('3a+c+n'!$Q52="N",'3a+c+n'!M52,0))</f>
        <v>0</v>
      </c>
      <c r="N51" s="28">
        <f>IF($C$4="Neattiecināmās izmaksas",IF('3a+c+n'!$Q52="N",'3a+c+n'!N52,0))</f>
        <v>0</v>
      </c>
      <c r="O51" s="28">
        <f>IF($C$4="Neattiecināmās izmaksas",IF('3a+c+n'!$Q52="N",'3a+c+n'!O52,0))</f>
        <v>0</v>
      </c>
      <c r="P51" s="59">
        <f>IF($C$4="Neattiecināmās izmaksas",IF('3a+c+n'!$Q52="N",'3a+c+n'!P52,0))</f>
        <v>0</v>
      </c>
    </row>
    <row r="52" spans="1:16" x14ac:dyDescent="0.2">
      <c r="A52" s="64">
        <f>IF(P52=0,0,IF(COUNTBLANK(P52)=1,0,COUNTA($P$14:P52)))</f>
        <v>0</v>
      </c>
      <c r="B52" s="28">
        <f>IF($C$4="Neattiecināmās izmaksas",IF('3a+c+n'!$Q53="N",'3a+c+n'!B53,0))</f>
        <v>0</v>
      </c>
      <c r="C52" s="28">
        <f>IF($C$4="Neattiecināmās izmaksas",IF('3a+c+n'!$Q53="N",'3a+c+n'!C53,0))</f>
        <v>0</v>
      </c>
      <c r="D52" s="28">
        <f>IF($C$4="Neattiecināmās izmaksas",IF('3a+c+n'!$Q53="N",'3a+c+n'!D53,0))</f>
        <v>0</v>
      </c>
      <c r="E52" s="59"/>
      <c r="F52" s="81"/>
      <c r="G52" s="28"/>
      <c r="H52" s="28">
        <f>IF($C$4="Neattiecināmās izmaksas",IF('3a+c+n'!$Q53="N",'3a+c+n'!H53,0))</f>
        <v>0</v>
      </c>
      <c r="I52" s="28"/>
      <c r="J52" s="28"/>
      <c r="K52" s="59">
        <f>IF($C$4="Neattiecināmās izmaksas",IF('3a+c+n'!$Q53="N",'3a+c+n'!K53,0))</f>
        <v>0</v>
      </c>
      <c r="L52" s="110">
        <f>IF($C$4="Neattiecināmās izmaksas",IF('3a+c+n'!$Q53="N",'3a+c+n'!L53,0))</f>
        <v>0</v>
      </c>
      <c r="M52" s="28">
        <f>IF($C$4="Neattiecināmās izmaksas",IF('3a+c+n'!$Q53="N",'3a+c+n'!M53,0))</f>
        <v>0</v>
      </c>
      <c r="N52" s="28">
        <f>IF($C$4="Neattiecināmās izmaksas",IF('3a+c+n'!$Q53="N",'3a+c+n'!N53,0))</f>
        <v>0</v>
      </c>
      <c r="O52" s="28">
        <f>IF($C$4="Neattiecināmās izmaksas",IF('3a+c+n'!$Q53="N",'3a+c+n'!O53,0))</f>
        <v>0</v>
      </c>
      <c r="P52" s="59">
        <f>IF($C$4="Neattiecināmās izmaksas",IF('3a+c+n'!$Q53="N",'3a+c+n'!P53,0))</f>
        <v>0</v>
      </c>
    </row>
    <row r="53" spans="1:16" x14ac:dyDescent="0.2">
      <c r="A53" s="64">
        <f>IF(P53=0,0,IF(COUNTBLANK(P53)=1,0,COUNTA($P$14:P53)))</f>
        <v>0</v>
      </c>
      <c r="B53" s="28">
        <f>IF($C$4="Neattiecināmās izmaksas",IF('3a+c+n'!$Q54="N",'3a+c+n'!B54,0))</f>
        <v>0</v>
      </c>
      <c r="C53" s="28">
        <f>IF($C$4="Neattiecināmās izmaksas",IF('3a+c+n'!$Q54="N",'3a+c+n'!C54,0))</f>
        <v>0</v>
      </c>
      <c r="D53" s="28">
        <f>IF($C$4="Neattiecināmās izmaksas",IF('3a+c+n'!$Q54="N",'3a+c+n'!D54,0))</f>
        <v>0</v>
      </c>
      <c r="E53" s="59"/>
      <c r="F53" s="81"/>
      <c r="G53" s="28"/>
      <c r="H53" s="28">
        <f>IF($C$4="Neattiecināmās izmaksas",IF('3a+c+n'!$Q54="N",'3a+c+n'!H54,0))</f>
        <v>0</v>
      </c>
      <c r="I53" s="28"/>
      <c r="J53" s="28"/>
      <c r="K53" s="59">
        <f>IF($C$4="Neattiecināmās izmaksas",IF('3a+c+n'!$Q54="N",'3a+c+n'!K54,0))</f>
        <v>0</v>
      </c>
      <c r="L53" s="110">
        <f>IF($C$4="Neattiecināmās izmaksas",IF('3a+c+n'!$Q54="N",'3a+c+n'!L54,0))</f>
        <v>0</v>
      </c>
      <c r="M53" s="28">
        <f>IF($C$4="Neattiecināmās izmaksas",IF('3a+c+n'!$Q54="N",'3a+c+n'!M54,0))</f>
        <v>0</v>
      </c>
      <c r="N53" s="28">
        <f>IF($C$4="Neattiecināmās izmaksas",IF('3a+c+n'!$Q54="N",'3a+c+n'!N54,0))</f>
        <v>0</v>
      </c>
      <c r="O53" s="28">
        <f>IF($C$4="Neattiecināmās izmaksas",IF('3a+c+n'!$Q54="N",'3a+c+n'!O54,0))</f>
        <v>0</v>
      </c>
      <c r="P53" s="59">
        <f>IF($C$4="Neattiecināmās izmaksas",IF('3a+c+n'!$Q54="N",'3a+c+n'!P54,0))</f>
        <v>0</v>
      </c>
    </row>
    <row r="54" spans="1:16" x14ac:dyDescent="0.2">
      <c r="A54" s="64">
        <f>IF(P54=0,0,IF(COUNTBLANK(P54)=1,0,COUNTA($P$14:P54)))</f>
        <v>0</v>
      </c>
      <c r="B54" s="28">
        <f>IF($C$4="Neattiecināmās izmaksas",IF('3a+c+n'!$Q55="N",'3a+c+n'!B55,0))</f>
        <v>0</v>
      </c>
      <c r="C54" s="28">
        <f>IF($C$4="Neattiecināmās izmaksas",IF('3a+c+n'!$Q55="N",'3a+c+n'!C55,0))</f>
        <v>0</v>
      </c>
      <c r="D54" s="28">
        <f>IF($C$4="Neattiecināmās izmaksas",IF('3a+c+n'!$Q55="N",'3a+c+n'!D55,0))</f>
        <v>0</v>
      </c>
      <c r="E54" s="59"/>
      <c r="F54" s="81"/>
      <c r="G54" s="28"/>
      <c r="H54" s="28">
        <f>IF($C$4="Neattiecināmās izmaksas",IF('3a+c+n'!$Q55="N",'3a+c+n'!H55,0))</f>
        <v>0</v>
      </c>
      <c r="I54" s="28"/>
      <c r="J54" s="28"/>
      <c r="K54" s="59">
        <f>IF($C$4="Neattiecināmās izmaksas",IF('3a+c+n'!$Q55="N",'3a+c+n'!K55,0))</f>
        <v>0</v>
      </c>
      <c r="L54" s="110">
        <f>IF($C$4="Neattiecināmās izmaksas",IF('3a+c+n'!$Q55="N",'3a+c+n'!L55,0))</f>
        <v>0</v>
      </c>
      <c r="M54" s="28">
        <f>IF($C$4="Neattiecināmās izmaksas",IF('3a+c+n'!$Q55="N",'3a+c+n'!M55,0))</f>
        <v>0</v>
      </c>
      <c r="N54" s="28">
        <f>IF($C$4="Neattiecināmās izmaksas",IF('3a+c+n'!$Q55="N",'3a+c+n'!N55,0))</f>
        <v>0</v>
      </c>
      <c r="O54" s="28">
        <f>IF($C$4="Neattiecināmās izmaksas",IF('3a+c+n'!$Q55="N",'3a+c+n'!O55,0))</f>
        <v>0</v>
      </c>
      <c r="P54" s="59">
        <f>IF($C$4="Neattiecināmās izmaksas",IF('3a+c+n'!$Q55="N",'3a+c+n'!P55,0))</f>
        <v>0</v>
      </c>
    </row>
    <row r="55" spans="1:16" x14ac:dyDescent="0.2">
      <c r="A55" s="64">
        <f>IF(P55=0,0,IF(COUNTBLANK(P55)=1,0,COUNTA($P$14:P55)))</f>
        <v>0</v>
      </c>
      <c r="B55" s="28">
        <f>IF($C$4="Neattiecināmās izmaksas",IF('3a+c+n'!$Q56="N",'3a+c+n'!B56,0))</f>
        <v>0</v>
      </c>
      <c r="C55" s="28">
        <f>IF($C$4="Neattiecināmās izmaksas",IF('3a+c+n'!$Q56="N",'3a+c+n'!C56,0))</f>
        <v>0</v>
      </c>
      <c r="D55" s="28">
        <f>IF($C$4="Neattiecināmās izmaksas",IF('3a+c+n'!$Q56="N",'3a+c+n'!D56,0))</f>
        <v>0</v>
      </c>
      <c r="E55" s="59"/>
      <c r="F55" s="81"/>
      <c r="G55" s="28"/>
      <c r="H55" s="28">
        <f>IF($C$4="Neattiecināmās izmaksas",IF('3a+c+n'!$Q56="N",'3a+c+n'!H56,0))</f>
        <v>0</v>
      </c>
      <c r="I55" s="28"/>
      <c r="J55" s="28"/>
      <c r="K55" s="59">
        <f>IF($C$4="Neattiecināmās izmaksas",IF('3a+c+n'!$Q56="N",'3a+c+n'!K56,0))</f>
        <v>0</v>
      </c>
      <c r="L55" s="110">
        <f>IF($C$4="Neattiecināmās izmaksas",IF('3a+c+n'!$Q56="N",'3a+c+n'!L56,0))</f>
        <v>0</v>
      </c>
      <c r="M55" s="28">
        <f>IF($C$4="Neattiecināmās izmaksas",IF('3a+c+n'!$Q56="N",'3a+c+n'!M56,0))</f>
        <v>0</v>
      </c>
      <c r="N55" s="28">
        <f>IF($C$4="Neattiecināmās izmaksas",IF('3a+c+n'!$Q56="N",'3a+c+n'!N56,0))</f>
        <v>0</v>
      </c>
      <c r="O55" s="28">
        <f>IF($C$4="Neattiecināmās izmaksas",IF('3a+c+n'!$Q56="N",'3a+c+n'!O56,0))</f>
        <v>0</v>
      </c>
      <c r="P55" s="59">
        <f>IF($C$4="Neattiecināmās izmaksas",IF('3a+c+n'!$Q56="N",'3a+c+n'!P56,0))</f>
        <v>0</v>
      </c>
    </row>
    <row r="56" spans="1:16" x14ac:dyDescent="0.2">
      <c r="A56" s="64">
        <f>IF(P56=0,0,IF(COUNTBLANK(P56)=1,0,COUNTA($P$14:P56)))</f>
        <v>0</v>
      </c>
      <c r="B56" s="28">
        <f>IF($C$4="Neattiecināmās izmaksas",IF('3a+c+n'!$Q64="N",'3a+c+n'!B64,0))</f>
        <v>0</v>
      </c>
      <c r="C56" s="28">
        <f>IF($C$4="Neattiecināmās izmaksas",IF('3a+c+n'!$Q64="N",'3a+c+n'!C64,0))</f>
        <v>0</v>
      </c>
      <c r="D56" s="28">
        <f>IF($C$4="Neattiecināmās izmaksas",IF('3a+c+n'!$Q64="N",'3a+c+n'!D64,0))</f>
        <v>0</v>
      </c>
      <c r="E56" s="59"/>
      <c r="F56" s="81"/>
      <c r="G56" s="28"/>
      <c r="H56" s="28">
        <f>IF($C$4="Neattiecināmās izmaksas",IF('3a+c+n'!$Q64="N",'3a+c+n'!H64,0))</f>
        <v>0</v>
      </c>
      <c r="I56" s="28"/>
      <c r="J56" s="28"/>
      <c r="K56" s="59">
        <f>IF($C$4="Neattiecināmās izmaksas",IF('3a+c+n'!$Q64="N",'3a+c+n'!K64,0))</f>
        <v>0</v>
      </c>
      <c r="L56" s="110">
        <f>IF($C$4="Neattiecināmās izmaksas",IF('3a+c+n'!$Q64="N",'3a+c+n'!L64,0))</f>
        <v>0</v>
      </c>
      <c r="M56" s="28">
        <f>IF($C$4="Neattiecināmās izmaksas",IF('3a+c+n'!$Q64="N",'3a+c+n'!M64,0))</f>
        <v>0</v>
      </c>
      <c r="N56" s="28">
        <f>IF($C$4="Neattiecināmās izmaksas",IF('3a+c+n'!$Q64="N",'3a+c+n'!N64,0))</f>
        <v>0</v>
      </c>
      <c r="O56" s="28">
        <f>IF($C$4="Neattiecināmās izmaksas",IF('3a+c+n'!$Q64="N",'3a+c+n'!O64,0))</f>
        <v>0</v>
      </c>
      <c r="P56" s="59">
        <f>IF($C$4="Neattiecināmās izmaksas",IF('3a+c+n'!$Q64="N",'3a+c+n'!P64,0))</f>
        <v>0</v>
      </c>
    </row>
    <row r="57" spans="1:16" x14ac:dyDescent="0.2">
      <c r="A57" s="64">
        <f>IF(P57=0,0,IF(COUNTBLANK(P57)=1,0,COUNTA($P$14:P57)))</f>
        <v>0</v>
      </c>
      <c r="B57" s="28">
        <f>IF($C$4="Neattiecināmās izmaksas",IF('3a+c+n'!$Q65="N",'3a+c+n'!B65,0))</f>
        <v>0</v>
      </c>
      <c r="C57" s="28">
        <f>IF($C$4="Neattiecināmās izmaksas",IF('3a+c+n'!$Q65="N",'3a+c+n'!C65,0))</f>
        <v>0</v>
      </c>
      <c r="D57" s="28">
        <f>IF($C$4="Neattiecināmās izmaksas",IF('3a+c+n'!$Q65="N",'3a+c+n'!D65,0))</f>
        <v>0</v>
      </c>
      <c r="E57" s="59"/>
      <c r="F57" s="81"/>
      <c r="G57" s="28"/>
      <c r="H57" s="28">
        <f>IF($C$4="Neattiecināmās izmaksas",IF('3a+c+n'!$Q65="N",'3a+c+n'!H65,0))</f>
        <v>0</v>
      </c>
      <c r="I57" s="28"/>
      <c r="J57" s="28"/>
      <c r="K57" s="59">
        <f>IF($C$4="Neattiecināmās izmaksas",IF('3a+c+n'!$Q65="N",'3a+c+n'!K65,0))</f>
        <v>0</v>
      </c>
      <c r="L57" s="110">
        <f>IF($C$4="Neattiecināmās izmaksas",IF('3a+c+n'!$Q65="N",'3a+c+n'!L65,0))</f>
        <v>0</v>
      </c>
      <c r="M57" s="28">
        <f>IF($C$4="Neattiecināmās izmaksas",IF('3a+c+n'!$Q65="N",'3a+c+n'!M65,0))</f>
        <v>0</v>
      </c>
      <c r="N57" s="28">
        <f>IF($C$4="Neattiecināmās izmaksas",IF('3a+c+n'!$Q65="N",'3a+c+n'!N65,0))</f>
        <v>0</v>
      </c>
      <c r="O57" s="28">
        <f>IF($C$4="Neattiecināmās izmaksas",IF('3a+c+n'!$Q65="N",'3a+c+n'!O65,0))</f>
        <v>0</v>
      </c>
      <c r="P57" s="59">
        <f>IF($C$4="Neattiecināmās izmaksas",IF('3a+c+n'!$Q65="N",'3a+c+n'!P65,0))</f>
        <v>0</v>
      </c>
    </row>
    <row r="58" spans="1:16" x14ac:dyDescent="0.2">
      <c r="A58" s="64">
        <f>IF(P58=0,0,IF(COUNTBLANK(P58)=1,0,COUNTA($P$14:P58)))</f>
        <v>0</v>
      </c>
      <c r="B58" s="28">
        <f>IF($C$4="Neattiecināmās izmaksas",IF('3a+c+n'!$Q66="N",'3a+c+n'!B66,0))</f>
        <v>0</v>
      </c>
      <c r="C58" s="28">
        <f>IF($C$4="Neattiecināmās izmaksas",IF('3a+c+n'!$Q66="N",'3a+c+n'!C66,0))</f>
        <v>0</v>
      </c>
      <c r="D58" s="28">
        <f>IF($C$4="Neattiecināmās izmaksas",IF('3a+c+n'!$Q66="N",'3a+c+n'!D66,0))</f>
        <v>0</v>
      </c>
      <c r="E58" s="59"/>
      <c r="F58" s="81"/>
      <c r="G58" s="28"/>
      <c r="H58" s="28">
        <f>IF($C$4="Neattiecināmās izmaksas",IF('3a+c+n'!$Q66="N",'3a+c+n'!H66,0))</f>
        <v>0</v>
      </c>
      <c r="I58" s="28"/>
      <c r="J58" s="28"/>
      <c r="K58" s="59">
        <f>IF($C$4="Neattiecināmās izmaksas",IF('3a+c+n'!$Q66="N",'3a+c+n'!K66,0))</f>
        <v>0</v>
      </c>
      <c r="L58" s="110">
        <f>IF($C$4="Neattiecināmās izmaksas",IF('3a+c+n'!$Q66="N",'3a+c+n'!L66,0))</f>
        <v>0</v>
      </c>
      <c r="M58" s="28">
        <f>IF($C$4="Neattiecināmās izmaksas",IF('3a+c+n'!$Q66="N",'3a+c+n'!M66,0))</f>
        <v>0</v>
      </c>
      <c r="N58" s="28">
        <f>IF($C$4="Neattiecināmās izmaksas",IF('3a+c+n'!$Q66="N",'3a+c+n'!N66,0))</f>
        <v>0</v>
      </c>
      <c r="O58" s="28">
        <f>IF($C$4="Neattiecināmās izmaksas",IF('3a+c+n'!$Q66="N",'3a+c+n'!O66,0))</f>
        <v>0</v>
      </c>
      <c r="P58" s="59">
        <f>IF($C$4="Neattiecināmās izmaksas",IF('3a+c+n'!$Q66="N",'3a+c+n'!P66,0))</f>
        <v>0</v>
      </c>
    </row>
    <row r="59" spans="1:16" x14ac:dyDescent="0.2">
      <c r="A59" s="64">
        <f>IF(P59=0,0,IF(COUNTBLANK(P59)=1,0,COUNTA($P$14:P59)))</f>
        <v>0</v>
      </c>
      <c r="B59" s="28">
        <f>IF($C$4="Neattiecināmās izmaksas",IF('3a+c+n'!$Q67="N",'3a+c+n'!B67,0))</f>
        <v>0</v>
      </c>
      <c r="C59" s="28">
        <f>IF($C$4="Neattiecināmās izmaksas",IF('3a+c+n'!$Q67="N",'3a+c+n'!C67,0))</f>
        <v>0</v>
      </c>
      <c r="D59" s="28">
        <f>IF($C$4="Neattiecināmās izmaksas",IF('3a+c+n'!$Q67="N",'3a+c+n'!D67,0))</f>
        <v>0</v>
      </c>
      <c r="E59" s="59"/>
      <c r="F59" s="81"/>
      <c r="G59" s="28"/>
      <c r="H59" s="28">
        <f>IF($C$4="Neattiecināmās izmaksas",IF('3a+c+n'!$Q67="N",'3a+c+n'!H67,0))</f>
        <v>0</v>
      </c>
      <c r="I59" s="28"/>
      <c r="J59" s="28"/>
      <c r="K59" s="59">
        <f>IF($C$4="Neattiecināmās izmaksas",IF('3a+c+n'!$Q67="N",'3a+c+n'!K67,0))</f>
        <v>0</v>
      </c>
      <c r="L59" s="110">
        <f>IF($C$4="Neattiecināmās izmaksas",IF('3a+c+n'!$Q67="N",'3a+c+n'!L67,0))</f>
        <v>0</v>
      </c>
      <c r="M59" s="28">
        <f>IF($C$4="Neattiecināmās izmaksas",IF('3a+c+n'!$Q67="N",'3a+c+n'!M67,0))</f>
        <v>0</v>
      </c>
      <c r="N59" s="28">
        <f>IF($C$4="Neattiecināmās izmaksas",IF('3a+c+n'!$Q67="N",'3a+c+n'!N67,0))</f>
        <v>0</v>
      </c>
      <c r="O59" s="28">
        <f>IF($C$4="Neattiecināmās izmaksas",IF('3a+c+n'!$Q67="N",'3a+c+n'!O67,0))</f>
        <v>0</v>
      </c>
      <c r="P59" s="59">
        <f>IF($C$4="Neattiecināmās izmaksas",IF('3a+c+n'!$Q67="N",'3a+c+n'!P67,0))</f>
        <v>0</v>
      </c>
    </row>
    <row r="60" spans="1:16" x14ac:dyDescent="0.2">
      <c r="A60" s="64">
        <f>IF(P60=0,0,IF(COUNTBLANK(P60)=1,0,COUNTA($P$14:P60)))</f>
        <v>0</v>
      </c>
      <c r="B60" s="28">
        <f>IF($C$4="Neattiecināmās izmaksas",IF('3a+c+n'!$Q68="N",'3a+c+n'!B68,0))</f>
        <v>0</v>
      </c>
      <c r="C60" s="28">
        <f>IF($C$4="Neattiecināmās izmaksas",IF('3a+c+n'!$Q68="N",'3a+c+n'!C68,0))</f>
        <v>0</v>
      </c>
      <c r="D60" s="28">
        <f>IF($C$4="Neattiecināmās izmaksas",IF('3a+c+n'!$Q68="N",'3a+c+n'!D68,0))</f>
        <v>0</v>
      </c>
      <c r="E60" s="59"/>
      <c r="F60" s="81"/>
      <c r="G60" s="28"/>
      <c r="H60" s="28">
        <f>IF($C$4="Neattiecināmās izmaksas",IF('3a+c+n'!$Q68="N",'3a+c+n'!H68,0))</f>
        <v>0</v>
      </c>
      <c r="I60" s="28"/>
      <c r="J60" s="28"/>
      <c r="K60" s="59">
        <f>IF($C$4="Neattiecināmās izmaksas",IF('3a+c+n'!$Q68="N",'3a+c+n'!K68,0))</f>
        <v>0</v>
      </c>
      <c r="L60" s="110">
        <f>IF($C$4="Neattiecināmās izmaksas",IF('3a+c+n'!$Q68="N",'3a+c+n'!L68,0))</f>
        <v>0</v>
      </c>
      <c r="M60" s="28">
        <f>IF($C$4="Neattiecināmās izmaksas",IF('3a+c+n'!$Q68="N",'3a+c+n'!M68,0))</f>
        <v>0</v>
      </c>
      <c r="N60" s="28">
        <f>IF($C$4="Neattiecināmās izmaksas",IF('3a+c+n'!$Q68="N",'3a+c+n'!N68,0))</f>
        <v>0</v>
      </c>
      <c r="O60" s="28">
        <f>IF($C$4="Neattiecināmās izmaksas",IF('3a+c+n'!$Q68="N",'3a+c+n'!O68,0))</f>
        <v>0</v>
      </c>
      <c r="P60" s="59">
        <f>IF($C$4="Neattiecināmās izmaksas",IF('3a+c+n'!$Q68="N",'3a+c+n'!P68,0))</f>
        <v>0</v>
      </c>
    </row>
    <row r="61" spans="1:16" x14ac:dyDescent="0.2">
      <c r="A61" s="64">
        <f>IF(P61=0,0,IF(COUNTBLANK(P61)=1,0,COUNTA($P$14:P61)))</f>
        <v>0</v>
      </c>
      <c r="B61" s="28">
        <f>IF($C$4="Neattiecināmās izmaksas",IF('3a+c+n'!$Q69="N",'3a+c+n'!B69,0))</f>
        <v>0</v>
      </c>
      <c r="C61" s="28">
        <f>IF($C$4="Neattiecināmās izmaksas",IF('3a+c+n'!$Q69="N",'3a+c+n'!C69,0))</f>
        <v>0</v>
      </c>
      <c r="D61" s="28">
        <f>IF($C$4="Neattiecināmās izmaksas",IF('3a+c+n'!$Q69="N",'3a+c+n'!D69,0))</f>
        <v>0</v>
      </c>
      <c r="E61" s="59"/>
      <c r="F61" s="81"/>
      <c r="G61" s="28"/>
      <c r="H61" s="28">
        <f>IF($C$4="Neattiecināmās izmaksas",IF('3a+c+n'!$Q69="N",'3a+c+n'!H69,0))</f>
        <v>0</v>
      </c>
      <c r="I61" s="28"/>
      <c r="J61" s="28"/>
      <c r="K61" s="59">
        <f>IF($C$4="Neattiecināmās izmaksas",IF('3a+c+n'!$Q69="N",'3a+c+n'!K69,0))</f>
        <v>0</v>
      </c>
      <c r="L61" s="110">
        <f>IF($C$4="Neattiecināmās izmaksas",IF('3a+c+n'!$Q69="N",'3a+c+n'!L69,0))</f>
        <v>0</v>
      </c>
      <c r="M61" s="28">
        <f>IF($C$4="Neattiecināmās izmaksas",IF('3a+c+n'!$Q69="N",'3a+c+n'!M69,0))</f>
        <v>0</v>
      </c>
      <c r="N61" s="28">
        <f>IF($C$4="Neattiecināmās izmaksas",IF('3a+c+n'!$Q69="N",'3a+c+n'!N69,0))</f>
        <v>0</v>
      </c>
      <c r="O61" s="28">
        <f>IF($C$4="Neattiecināmās izmaksas",IF('3a+c+n'!$Q69="N",'3a+c+n'!O69,0))</f>
        <v>0</v>
      </c>
      <c r="P61" s="59">
        <f>IF($C$4="Neattiecināmās izmaksas",IF('3a+c+n'!$Q69="N",'3a+c+n'!P69,0))</f>
        <v>0</v>
      </c>
    </row>
    <row r="62" spans="1:16" x14ac:dyDescent="0.2">
      <c r="A62" s="64">
        <f>IF(P62=0,0,IF(COUNTBLANK(P62)=1,0,COUNTA($P$14:P62)))</f>
        <v>0</v>
      </c>
      <c r="B62" s="28">
        <f>IF($C$4="Neattiecināmās izmaksas",IF('3a+c+n'!$Q70="N",'3a+c+n'!B70,0))</f>
        <v>0</v>
      </c>
      <c r="C62" s="28">
        <f>IF($C$4="Neattiecināmās izmaksas",IF('3a+c+n'!$Q70="N",'3a+c+n'!C70,0))</f>
        <v>0</v>
      </c>
      <c r="D62" s="28">
        <f>IF($C$4="Neattiecināmās izmaksas",IF('3a+c+n'!$Q70="N",'3a+c+n'!D70,0))</f>
        <v>0</v>
      </c>
      <c r="E62" s="59"/>
      <c r="F62" s="81"/>
      <c r="G62" s="28"/>
      <c r="H62" s="28">
        <f>IF($C$4="Neattiecināmās izmaksas",IF('3a+c+n'!$Q70="N",'3a+c+n'!H70,0))</f>
        <v>0</v>
      </c>
      <c r="I62" s="28"/>
      <c r="J62" s="28"/>
      <c r="K62" s="59">
        <f>IF($C$4="Neattiecināmās izmaksas",IF('3a+c+n'!$Q70="N",'3a+c+n'!K70,0))</f>
        <v>0</v>
      </c>
      <c r="L62" s="110">
        <f>IF($C$4="Neattiecināmās izmaksas",IF('3a+c+n'!$Q70="N",'3a+c+n'!L70,0))</f>
        <v>0</v>
      </c>
      <c r="M62" s="28">
        <f>IF($C$4="Neattiecināmās izmaksas",IF('3a+c+n'!$Q70="N",'3a+c+n'!M70,0))</f>
        <v>0</v>
      </c>
      <c r="N62" s="28">
        <f>IF($C$4="Neattiecināmās izmaksas",IF('3a+c+n'!$Q70="N",'3a+c+n'!N70,0))</f>
        <v>0</v>
      </c>
      <c r="O62" s="28">
        <f>IF($C$4="Neattiecināmās izmaksas",IF('3a+c+n'!$Q70="N",'3a+c+n'!O70,0))</f>
        <v>0</v>
      </c>
      <c r="P62" s="59">
        <f>IF($C$4="Neattiecināmās izmaksas",IF('3a+c+n'!$Q70="N",'3a+c+n'!P70,0))</f>
        <v>0</v>
      </c>
    </row>
    <row r="63" spans="1:16" x14ac:dyDescent="0.2">
      <c r="A63" s="64">
        <f>IF(P63=0,0,IF(COUNTBLANK(P63)=1,0,COUNTA($P$14:P63)))</f>
        <v>0</v>
      </c>
      <c r="B63" s="28">
        <f>IF($C$4="Neattiecināmās izmaksas",IF('3a+c+n'!$Q75="N",'3a+c+n'!B75,0))</f>
        <v>0</v>
      </c>
      <c r="C63" s="28">
        <f>IF($C$4="Neattiecināmās izmaksas",IF('3a+c+n'!$Q75="N",'3a+c+n'!C75,0))</f>
        <v>0</v>
      </c>
      <c r="D63" s="28">
        <f>IF($C$4="Neattiecināmās izmaksas",IF('3a+c+n'!$Q75="N",'3a+c+n'!D75,0))</f>
        <v>0</v>
      </c>
      <c r="E63" s="59"/>
      <c r="F63" s="81"/>
      <c r="G63" s="28"/>
      <c r="H63" s="28">
        <f>IF($C$4="Neattiecināmās izmaksas",IF('3a+c+n'!$Q75="N",'3a+c+n'!H75,0))</f>
        <v>0</v>
      </c>
      <c r="I63" s="28"/>
      <c r="J63" s="28"/>
      <c r="K63" s="59">
        <f>IF($C$4="Neattiecināmās izmaksas",IF('3a+c+n'!$Q75="N",'3a+c+n'!K75,0))</f>
        <v>0</v>
      </c>
      <c r="L63" s="110">
        <f>IF($C$4="Neattiecināmās izmaksas",IF('3a+c+n'!$Q75="N",'3a+c+n'!L75,0))</f>
        <v>0</v>
      </c>
      <c r="M63" s="28">
        <f>IF($C$4="Neattiecināmās izmaksas",IF('3a+c+n'!$Q75="N",'3a+c+n'!M75,0))</f>
        <v>0</v>
      </c>
      <c r="N63" s="28">
        <f>IF($C$4="Neattiecināmās izmaksas",IF('3a+c+n'!$Q75="N",'3a+c+n'!N75,0))</f>
        <v>0</v>
      </c>
      <c r="O63" s="28">
        <f>IF($C$4="Neattiecināmās izmaksas",IF('3a+c+n'!$Q75="N",'3a+c+n'!O75,0))</f>
        <v>0</v>
      </c>
      <c r="P63" s="59">
        <f>IF($C$4="Neattiecināmās izmaksas",IF('3a+c+n'!$Q75="N",'3a+c+n'!P75,0))</f>
        <v>0</v>
      </c>
    </row>
    <row r="64" spans="1:16" x14ac:dyDescent="0.2">
      <c r="A64" s="64">
        <f>IF(P64=0,0,IF(COUNTBLANK(P64)=1,0,COUNTA($P$14:P64)))</f>
        <v>0</v>
      </c>
      <c r="B64" s="28">
        <f>IF($C$4="Neattiecināmās izmaksas",IF('3a+c+n'!$Q76="N",'3a+c+n'!B76,0))</f>
        <v>0</v>
      </c>
      <c r="C64" s="28">
        <f>IF($C$4="Neattiecināmās izmaksas",IF('3a+c+n'!$Q76="N",'3a+c+n'!C76,0))</f>
        <v>0</v>
      </c>
      <c r="D64" s="28">
        <f>IF($C$4="Neattiecināmās izmaksas",IF('3a+c+n'!$Q76="N",'3a+c+n'!D76,0))</f>
        <v>0</v>
      </c>
      <c r="E64" s="59"/>
      <c r="F64" s="81"/>
      <c r="G64" s="28"/>
      <c r="H64" s="28">
        <f>IF($C$4="Neattiecināmās izmaksas",IF('3a+c+n'!$Q76="N",'3a+c+n'!H76,0))</f>
        <v>0</v>
      </c>
      <c r="I64" s="28"/>
      <c r="J64" s="28"/>
      <c r="K64" s="59">
        <f>IF($C$4="Neattiecināmās izmaksas",IF('3a+c+n'!$Q76="N",'3a+c+n'!K76,0))</f>
        <v>0</v>
      </c>
      <c r="L64" s="110">
        <f>IF($C$4="Neattiecināmās izmaksas",IF('3a+c+n'!$Q76="N",'3a+c+n'!L76,0))</f>
        <v>0</v>
      </c>
      <c r="M64" s="28">
        <f>IF($C$4="Neattiecināmās izmaksas",IF('3a+c+n'!$Q76="N",'3a+c+n'!M76,0))</f>
        <v>0</v>
      </c>
      <c r="N64" s="28">
        <f>IF($C$4="Neattiecināmās izmaksas",IF('3a+c+n'!$Q76="N",'3a+c+n'!N76,0))</f>
        <v>0</v>
      </c>
      <c r="O64" s="28">
        <f>IF($C$4="Neattiecināmās izmaksas",IF('3a+c+n'!$Q76="N",'3a+c+n'!O76,0))</f>
        <v>0</v>
      </c>
      <c r="P64" s="59">
        <f>IF($C$4="Neattiecināmās izmaksas",IF('3a+c+n'!$Q76="N",'3a+c+n'!P76,0))</f>
        <v>0</v>
      </c>
    </row>
    <row r="65" spans="1:16" x14ac:dyDescent="0.2">
      <c r="A65" s="64">
        <f>IF(P65=0,0,IF(COUNTBLANK(P65)=1,0,COUNTA($P$14:P65)))</f>
        <v>0</v>
      </c>
      <c r="B65" s="28">
        <f>IF($C$4="Neattiecināmās izmaksas",IF('3a+c+n'!$Q77="N",'3a+c+n'!B77,0))</f>
        <v>0</v>
      </c>
      <c r="C65" s="28">
        <f>IF($C$4="Neattiecināmās izmaksas",IF('3a+c+n'!$Q77="N",'3a+c+n'!C77,0))</f>
        <v>0</v>
      </c>
      <c r="D65" s="28">
        <f>IF($C$4="Neattiecināmās izmaksas",IF('3a+c+n'!$Q77="N",'3a+c+n'!D77,0))</f>
        <v>0</v>
      </c>
      <c r="E65" s="59"/>
      <c r="F65" s="81"/>
      <c r="G65" s="28"/>
      <c r="H65" s="28">
        <f>IF($C$4="Neattiecināmās izmaksas",IF('3a+c+n'!$Q77="N",'3a+c+n'!H77,0))</f>
        <v>0</v>
      </c>
      <c r="I65" s="28"/>
      <c r="J65" s="28"/>
      <c r="K65" s="59">
        <f>IF($C$4="Neattiecināmās izmaksas",IF('3a+c+n'!$Q77="N",'3a+c+n'!K77,0))</f>
        <v>0</v>
      </c>
      <c r="L65" s="110">
        <f>IF($C$4="Neattiecināmās izmaksas",IF('3a+c+n'!$Q77="N",'3a+c+n'!L77,0))</f>
        <v>0</v>
      </c>
      <c r="M65" s="28">
        <f>IF($C$4="Neattiecināmās izmaksas",IF('3a+c+n'!$Q77="N",'3a+c+n'!M77,0))</f>
        <v>0</v>
      </c>
      <c r="N65" s="28">
        <f>IF($C$4="Neattiecināmās izmaksas",IF('3a+c+n'!$Q77="N",'3a+c+n'!N77,0))</f>
        <v>0</v>
      </c>
      <c r="O65" s="28">
        <f>IF($C$4="Neattiecināmās izmaksas",IF('3a+c+n'!$Q77="N",'3a+c+n'!O77,0))</f>
        <v>0</v>
      </c>
      <c r="P65" s="59">
        <f>IF($C$4="Neattiecināmās izmaksas",IF('3a+c+n'!$Q77="N",'3a+c+n'!P77,0))</f>
        <v>0</v>
      </c>
    </row>
    <row r="66" spans="1:16" x14ac:dyDescent="0.2">
      <c r="A66" s="64">
        <f>IF(P66=0,0,IF(COUNTBLANK(P66)=1,0,COUNTA($P$14:P66)))</f>
        <v>0</v>
      </c>
      <c r="B66" s="28">
        <f>IF($C$4="Neattiecināmās izmaksas",IF('3a+c+n'!$Q78="N",'3a+c+n'!B78,0))</f>
        <v>0</v>
      </c>
      <c r="C66" s="28">
        <f>IF($C$4="Neattiecināmās izmaksas",IF('3a+c+n'!$Q78="N",'3a+c+n'!C78,0))</f>
        <v>0</v>
      </c>
      <c r="D66" s="28">
        <f>IF($C$4="Neattiecināmās izmaksas",IF('3a+c+n'!$Q78="N",'3a+c+n'!D78,0))</f>
        <v>0</v>
      </c>
      <c r="E66" s="59"/>
      <c r="F66" s="81"/>
      <c r="G66" s="28"/>
      <c r="H66" s="28">
        <f>IF($C$4="Neattiecināmās izmaksas",IF('3a+c+n'!$Q78="N",'3a+c+n'!H78,0))</f>
        <v>0</v>
      </c>
      <c r="I66" s="28"/>
      <c r="J66" s="28"/>
      <c r="K66" s="59">
        <f>IF($C$4="Neattiecināmās izmaksas",IF('3a+c+n'!$Q78="N",'3a+c+n'!K78,0))</f>
        <v>0</v>
      </c>
      <c r="L66" s="110">
        <f>IF($C$4="Neattiecināmās izmaksas",IF('3a+c+n'!$Q78="N",'3a+c+n'!L78,0))</f>
        <v>0</v>
      </c>
      <c r="M66" s="28">
        <f>IF($C$4="Neattiecināmās izmaksas",IF('3a+c+n'!$Q78="N",'3a+c+n'!M78,0))</f>
        <v>0</v>
      </c>
      <c r="N66" s="28">
        <f>IF($C$4="Neattiecināmās izmaksas",IF('3a+c+n'!$Q78="N",'3a+c+n'!N78,0))</f>
        <v>0</v>
      </c>
      <c r="O66" s="28">
        <f>IF($C$4="Neattiecināmās izmaksas",IF('3a+c+n'!$Q78="N",'3a+c+n'!O78,0))</f>
        <v>0</v>
      </c>
      <c r="P66" s="59">
        <f>IF($C$4="Neattiecināmās izmaksas",IF('3a+c+n'!$Q78="N",'3a+c+n'!P78,0))</f>
        <v>0</v>
      </c>
    </row>
    <row r="67" spans="1:16" x14ac:dyDescent="0.2">
      <c r="A67" s="64">
        <f>IF(P67=0,0,IF(COUNTBLANK(P67)=1,0,COUNTA($P$14:P67)))</f>
        <v>0</v>
      </c>
      <c r="B67" s="28">
        <f>IF($C$4="Neattiecināmās izmaksas",IF('3a+c+n'!$Q79="N",'3a+c+n'!B79,0))</f>
        <v>0</v>
      </c>
      <c r="C67" s="28">
        <f>IF($C$4="Neattiecināmās izmaksas",IF('3a+c+n'!$Q79="N",'3a+c+n'!C79,0))</f>
        <v>0</v>
      </c>
      <c r="D67" s="28">
        <f>IF($C$4="Neattiecināmās izmaksas",IF('3a+c+n'!$Q79="N",'3a+c+n'!D79,0))</f>
        <v>0</v>
      </c>
      <c r="E67" s="59"/>
      <c r="F67" s="81"/>
      <c r="G67" s="28"/>
      <c r="H67" s="28">
        <f>IF($C$4="Neattiecināmās izmaksas",IF('3a+c+n'!$Q79="N",'3a+c+n'!H79,0))</f>
        <v>0</v>
      </c>
      <c r="I67" s="28"/>
      <c r="J67" s="28"/>
      <c r="K67" s="59">
        <f>IF($C$4="Neattiecināmās izmaksas",IF('3a+c+n'!$Q79="N",'3a+c+n'!K79,0))</f>
        <v>0</v>
      </c>
      <c r="L67" s="110">
        <f>IF($C$4="Neattiecināmās izmaksas",IF('3a+c+n'!$Q79="N",'3a+c+n'!L79,0))</f>
        <v>0</v>
      </c>
      <c r="M67" s="28">
        <f>IF($C$4="Neattiecināmās izmaksas",IF('3a+c+n'!$Q79="N",'3a+c+n'!M79,0))</f>
        <v>0</v>
      </c>
      <c r="N67" s="28">
        <f>IF($C$4="Neattiecināmās izmaksas",IF('3a+c+n'!$Q79="N",'3a+c+n'!N79,0))</f>
        <v>0</v>
      </c>
      <c r="O67" s="28">
        <f>IF($C$4="Neattiecināmās izmaksas",IF('3a+c+n'!$Q79="N",'3a+c+n'!O79,0))</f>
        <v>0</v>
      </c>
      <c r="P67" s="59">
        <f>IF($C$4="Neattiecināmās izmaksas",IF('3a+c+n'!$Q79="N",'3a+c+n'!P79,0))</f>
        <v>0</v>
      </c>
    </row>
    <row r="68" spans="1:16" x14ac:dyDescent="0.2">
      <c r="A68" s="64">
        <f>IF(P68=0,0,IF(COUNTBLANK(P68)=1,0,COUNTA($P$14:P68)))</f>
        <v>0</v>
      </c>
      <c r="B68" s="28">
        <f>IF($C$4="Neattiecināmās izmaksas",IF('3a+c+n'!$Q98="N",'3a+c+n'!B98,0))</f>
        <v>0</v>
      </c>
      <c r="C68" s="28">
        <f>IF($C$4="Neattiecināmās izmaksas",IF('3a+c+n'!$Q98="N",'3a+c+n'!C98,0))</f>
        <v>0</v>
      </c>
      <c r="D68" s="28">
        <f>IF($C$4="Neattiecināmās izmaksas",IF('3a+c+n'!$Q98="N",'3a+c+n'!D98,0))</f>
        <v>0</v>
      </c>
      <c r="E68" s="59"/>
      <c r="F68" s="81"/>
      <c r="G68" s="28"/>
      <c r="H68" s="28">
        <f>IF($C$4="Neattiecināmās izmaksas",IF('3a+c+n'!$Q98="N",'3a+c+n'!H98,0))</f>
        <v>0</v>
      </c>
      <c r="I68" s="28"/>
      <c r="J68" s="28"/>
      <c r="K68" s="59">
        <f>IF($C$4="Neattiecināmās izmaksas",IF('3a+c+n'!$Q98="N",'3a+c+n'!K98,0))</f>
        <v>0</v>
      </c>
      <c r="L68" s="110">
        <f>IF($C$4="Neattiecināmās izmaksas",IF('3a+c+n'!$Q98="N",'3a+c+n'!L98,0))</f>
        <v>0</v>
      </c>
      <c r="M68" s="28">
        <f>IF($C$4="Neattiecināmās izmaksas",IF('3a+c+n'!$Q98="N",'3a+c+n'!M98,0))</f>
        <v>0</v>
      </c>
      <c r="N68" s="28">
        <f>IF($C$4="Neattiecināmās izmaksas",IF('3a+c+n'!$Q98="N",'3a+c+n'!N98,0))</f>
        <v>0</v>
      </c>
      <c r="O68" s="28">
        <f>IF($C$4="Neattiecināmās izmaksas",IF('3a+c+n'!$Q98="N",'3a+c+n'!O98,0))</f>
        <v>0</v>
      </c>
      <c r="P68" s="59">
        <f>IF($C$4="Neattiecināmās izmaksas",IF('3a+c+n'!$Q98="N",'3a+c+n'!P98,0))</f>
        <v>0</v>
      </c>
    </row>
    <row r="69" spans="1:16" x14ac:dyDescent="0.2">
      <c r="A69" s="64">
        <f>IF(P69=0,0,IF(COUNTBLANK(P69)=1,0,COUNTA($P$14:P69)))</f>
        <v>0</v>
      </c>
      <c r="B69" s="28">
        <f>IF($C$4="Neattiecināmās izmaksas",IF('3a+c+n'!$Q99="N",'3a+c+n'!B99,0))</f>
        <v>0</v>
      </c>
      <c r="C69" s="28">
        <f>IF($C$4="Neattiecināmās izmaksas",IF('3a+c+n'!$Q99="N",'3a+c+n'!C99,0))</f>
        <v>0</v>
      </c>
      <c r="D69" s="28">
        <f>IF($C$4="Neattiecināmās izmaksas",IF('3a+c+n'!$Q99="N",'3a+c+n'!D99,0))</f>
        <v>0</v>
      </c>
      <c r="E69" s="59"/>
      <c r="F69" s="81"/>
      <c r="G69" s="28"/>
      <c r="H69" s="28">
        <f>IF($C$4="Neattiecināmās izmaksas",IF('3a+c+n'!$Q99="N",'3a+c+n'!H99,0))</f>
        <v>0</v>
      </c>
      <c r="I69" s="28"/>
      <c r="J69" s="28"/>
      <c r="K69" s="59">
        <f>IF($C$4="Neattiecināmās izmaksas",IF('3a+c+n'!$Q99="N",'3a+c+n'!K99,0))</f>
        <v>0</v>
      </c>
      <c r="L69" s="110">
        <f>IF($C$4="Neattiecināmās izmaksas",IF('3a+c+n'!$Q99="N",'3a+c+n'!L99,0))</f>
        <v>0</v>
      </c>
      <c r="M69" s="28">
        <f>IF($C$4="Neattiecināmās izmaksas",IF('3a+c+n'!$Q99="N",'3a+c+n'!M99,0))</f>
        <v>0</v>
      </c>
      <c r="N69" s="28">
        <f>IF($C$4="Neattiecināmās izmaksas",IF('3a+c+n'!$Q99="N",'3a+c+n'!N99,0))</f>
        <v>0</v>
      </c>
      <c r="O69" s="28">
        <f>IF($C$4="Neattiecināmās izmaksas",IF('3a+c+n'!$Q99="N",'3a+c+n'!O99,0))</f>
        <v>0</v>
      </c>
      <c r="P69" s="59">
        <f>IF($C$4="Neattiecināmās izmaksas",IF('3a+c+n'!$Q99="N",'3a+c+n'!P99,0))</f>
        <v>0</v>
      </c>
    </row>
    <row r="70" spans="1:16" x14ac:dyDescent="0.2">
      <c r="A70" s="64">
        <f>IF(P70=0,0,IF(COUNTBLANK(P70)=1,0,COUNTA($P$14:P70)))</f>
        <v>0</v>
      </c>
      <c r="B70" s="28">
        <f>IF($C$4="Neattiecināmās izmaksas",IF('3a+c+n'!$Q100="N",'3a+c+n'!B100,0))</f>
        <v>0</v>
      </c>
      <c r="C70" s="28">
        <f>IF($C$4="Neattiecināmās izmaksas",IF('3a+c+n'!$Q100="N",'3a+c+n'!C100,0))</f>
        <v>0</v>
      </c>
      <c r="D70" s="28">
        <f>IF($C$4="Neattiecināmās izmaksas",IF('3a+c+n'!$Q100="N",'3a+c+n'!D100,0))</f>
        <v>0</v>
      </c>
      <c r="E70" s="59"/>
      <c r="F70" s="81"/>
      <c r="G70" s="28"/>
      <c r="H70" s="28">
        <f>IF($C$4="Neattiecināmās izmaksas",IF('3a+c+n'!$Q100="N",'3a+c+n'!H100,0))</f>
        <v>0</v>
      </c>
      <c r="I70" s="28"/>
      <c r="J70" s="28"/>
      <c r="K70" s="59">
        <f>IF($C$4="Neattiecināmās izmaksas",IF('3a+c+n'!$Q100="N",'3a+c+n'!K100,0))</f>
        <v>0</v>
      </c>
      <c r="L70" s="110">
        <f>IF($C$4="Neattiecināmās izmaksas",IF('3a+c+n'!$Q100="N",'3a+c+n'!L100,0))</f>
        <v>0</v>
      </c>
      <c r="M70" s="28">
        <f>IF($C$4="Neattiecināmās izmaksas",IF('3a+c+n'!$Q100="N",'3a+c+n'!M100,0))</f>
        <v>0</v>
      </c>
      <c r="N70" s="28">
        <f>IF($C$4="Neattiecināmās izmaksas",IF('3a+c+n'!$Q100="N",'3a+c+n'!N100,0))</f>
        <v>0</v>
      </c>
      <c r="O70" s="28">
        <f>IF($C$4="Neattiecināmās izmaksas",IF('3a+c+n'!$Q100="N",'3a+c+n'!O100,0))</f>
        <v>0</v>
      </c>
      <c r="P70" s="59">
        <f>IF($C$4="Neattiecināmās izmaksas",IF('3a+c+n'!$Q100="N",'3a+c+n'!P100,0))</f>
        <v>0</v>
      </c>
    </row>
    <row r="71" spans="1:16" x14ac:dyDescent="0.2">
      <c r="A71" s="64">
        <f>IF(P71=0,0,IF(COUNTBLANK(P71)=1,0,COUNTA($P$14:P71)))</f>
        <v>0</v>
      </c>
      <c r="B71" s="28">
        <f>IF($C$4="Neattiecināmās izmaksas",IF('3a+c+n'!$Q101="N",'3a+c+n'!B101,0))</f>
        <v>0</v>
      </c>
      <c r="C71" s="28">
        <f>IF($C$4="Neattiecināmās izmaksas",IF('3a+c+n'!$Q101="N",'3a+c+n'!C101,0))</f>
        <v>0</v>
      </c>
      <c r="D71" s="28">
        <f>IF($C$4="Neattiecināmās izmaksas",IF('3a+c+n'!$Q101="N",'3a+c+n'!D101,0))</f>
        <v>0</v>
      </c>
      <c r="E71" s="59"/>
      <c r="F71" s="81"/>
      <c r="G71" s="28"/>
      <c r="H71" s="28">
        <f>IF($C$4="Neattiecināmās izmaksas",IF('3a+c+n'!$Q101="N",'3a+c+n'!H101,0))</f>
        <v>0</v>
      </c>
      <c r="I71" s="28"/>
      <c r="J71" s="28"/>
      <c r="K71" s="59">
        <f>IF($C$4="Neattiecināmās izmaksas",IF('3a+c+n'!$Q101="N",'3a+c+n'!K101,0))</f>
        <v>0</v>
      </c>
      <c r="L71" s="110">
        <f>IF($C$4="Neattiecināmās izmaksas",IF('3a+c+n'!$Q101="N",'3a+c+n'!L101,0))</f>
        <v>0</v>
      </c>
      <c r="M71" s="28">
        <f>IF($C$4="Neattiecināmās izmaksas",IF('3a+c+n'!$Q101="N",'3a+c+n'!M101,0))</f>
        <v>0</v>
      </c>
      <c r="N71" s="28">
        <f>IF($C$4="Neattiecināmās izmaksas",IF('3a+c+n'!$Q101="N",'3a+c+n'!N101,0))</f>
        <v>0</v>
      </c>
      <c r="O71" s="28">
        <f>IF($C$4="Neattiecināmās izmaksas",IF('3a+c+n'!$Q101="N",'3a+c+n'!O101,0))</f>
        <v>0</v>
      </c>
      <c r="P71" s="59">
        <f>IF($C$4="Neattiecināmās izmaksas",IF('3a+c+n'!$Q101="N",'3a+c+n'!P101,0))</f>
        <v>0</v>
      </c>
    </row>
    <row r="72" spans="1:16" x14ac:dyDescent="0.2">
      <c r="A72" s="64">
        <f>IF(P72=0,0,IF(COUNTBLANK(P72)=1,0,COUNTA($P$14:P72)))</f>
        <v>0</v>
      </c>
      <c r="B72" s="28">
        <f>IF($C$4="Neattiecināmās izmaksas",IF('3a+c+n'!$Q102="N",'3a+c+n'!B102,0))</f>
        <v>0</v>
      </c>
      <c r="C72" s="28">
        <f>IF($C$4="Neattiecināmās izmaksas",IF('3a+c+n'!$Q102="N",'3a+c+n'!C102,0))</f>
        <v>0</v>
      </c>
      <c r="D72" s="28">
        <f>IF($C$4="Neattiecināmās izmaksas",IF('3a+c+n'!$Q102="N",'3a+c+n'!D102,0))</f>
        <v>0</v>
      </c>
      <c r="E72" s="59"/>
      <c r="F72" s="81"/>
      <c r="G72" s="28"/>
      <c r="H72" s="28">
        <f>IF($C$4="Neattiecināmās izmaksas",IF('3a+c+n'!$Q102="N",'3a+c+n'!H102,0))</f>
        <v>0</v>
      </c>
      <c r="I72" s="28"/>
      <c r="J72" s="28"/>
      <c r="K72" s="59">
        <f>IF($C$4="Neattiecināmās izmaksas",IF('3a+c+n'!$Q102="N",'3a+c+n'!K102,0))</f>
        <v>0</v>
      </c>
      <c r="L72" s="110">
        <f>IF($C$4="Neattiecināmās izmaksas",IF('3a+c+n'!$Q102="N",'3a+c+n'!L102,0))</f>
        <v>0</v>
      </c>
      <c r="M72" s="28">
        <f>IF($C$4="Neattiecināmās izmaksas",IF('3a+c+n'!$Q102="N",'3a+c+n'!M102,0))</f>
        <v>0</v>
      </c>
      <c r="N72" s="28">
        <f>IF($C$4="Neattiecināmās izmaksas",IF('3a+c+n'!$Q102="N",'3a+c+n'!N102,0))</f>
        <v>0</v>
      </c>
      <c r="O72" s="28">
        <f>IF($C$4="Neattiecināmās izmaksas",IF('3a+c+n'!$Q102="N",'3a+c+n'!O102,0))</f>
        <v>0</v>
      </c>
      <c r="P72" s="59">
        <f>IF($C$4="Neattiecināmās izmaksas",IF('3a+c+n'!$Q102="N",'3a+c+n'!P102,0))</f>
        <v>0</v>
      </c>
    </row>
    <row r="73" spans="1:16" x14ac:dyDescent="0.2">
      <c r="A73" s="64">
        <f>IF(P73=0,0,IF(COUNTBLANK(P73)=1,0,COUNTA($P$14:P73)))</f>
        <v>0</v>
      </c>
      <c r="B73" s="28">
        <f>IF($C$4="Neattiecināmās izmaksas",IF('3a+c+n'!$Q103="N",'3a+c+n'!B103,0))</f>
        <v>0</v>
      </c>
      <c r="C73" s="28">
        <f>IF($C$4="Neattiecināmās izmaksas",IF('3a+c+n'!$Q103="N",'3a+c+n'!C103,0))</f>
        <v>0</v>
      </c>
      <c r="D73" s="28">
        <f>IF($C$4="Neattiecināmās izmaksas",IF('3a+c+n'!$Q103="N",'3a+c+n'!D103,0))</f>
        <v>0</v>
      </c>
      <c r="E73" s="59"/>
      <c r="F73" s="81"/>
      <c r="G73" s="28"/>
      <c r="H73" s="28">
        <f>IF($C$4="Neattiecināmās izmaksas",IF('3a+c+n'!$Q103="N",'3a+c+n'!H103,0))</f>
        <v>0</v>
      </c>
      <c r="I73" s="28"/>
      <c r="J73" s="28"/>
      <c r="K73" s="59">
        <f>IF($C$4="Neattiecināmās izmaksas",IF('3a+c+n'!$Q103="N",'3a+c+n'!K103,0))</f>
        <v>0</v>
      </c>
      <c r="L73" s="110">
        <f>IF($C$4="Neattiecināmās izmaksas",IF('3a+c+n'!$Q103="N",'3a+c+n'!L103,0))</f>
        <v>0</v>
      </c>
      <c r="M73" s="28">
        <f>IF($C$4="Neattiecināmās izmaksas",IF('3a+c+n'!$Q103="N",'3a+c+n'!M103,0))</f>
        <v>0</v>
      </c>
      <c r="N73" s="28">
        <f>IF($C$4="Neattiecināmās izmaksas",IF('3a+c+n'!$Q103="N",'3a+c+n'!N103,0))</f>
        <v>0</v>
      </c>
      <c r="O73" s="28">
        <f>IF($C$4="Neattiecināmās izmaksas",IF('3a+c+n'!$Q103="N",'3a+c+n'!O103,0))</f>
        <v>0</v>
      </c>
      <c r="P73" s="59">
        <f>IF($C$4="Neattiecināmās izmaksas",IF('3a+c+n'!$Q103="N",'3a+c+n'!P103,0))</f>
        <v>0</v>
      </c>
    </row>
    <row r="74" spans="1:16" x14ac:dyDescent="0.2">
      <c r="A74" s="64">
        <f>IF(P74=0,0,IF(COUNTBLANK(P74)=1,0,COUNTA($P$14:P74)))</f>
        <v>0</v>
      </c>
      <c r="B74" s="28">
        <f>IF($C$4="Neattiecināmās izmaksas",IF('3a+c+n'!$Q104="N",'3a+c+n'!B104,0))</f>
        <v>0</v>
      </c>
      <c r="C74" s="28">
        <f>IF($C$4="Neattiecināmās izmaksas",IF('3a+c+n'!$Q104="N",'3a+c+n'!C104,0))</f>
        <v>0</v>
      </c>
      <c r="D74" s="28">
        <f>IF($C$4="Neattiecināmās izmaksas",IF('3a+c+n'!$Q104="N",'3a+c+n'!D104,0))</f>
        <v>0</v>
      </c>
      <c r="E74" s="59"/>
      <c r="F74" s="81"/>
      <c r="G74" s="28"/>
      <c r="H74" s="28">
        <f>IF($C$4="Neattiecināmās izmaksas",IF('3a+c+n'!$Q104="N",'3a+c+n'!H104,0))</f>
        <v>0</v>
      </c>
      <c r="I74" s="28"/>
      <c r="J74" s="28"/>
      <c r="K74" s="59">
        <f>IF($C$4="Neattiecināmās izmaksas",IF('3a+c+n'!$Q104="N",'3a+c+n'!K104,0))</f>
        <v>0</v>
      </c>
      <c r="L74" s="110">
        <f>IF($C$4="Neattiecināmās izmaksas",IF('3a+c+n'!$Q104="N",'3a+c+n'!L104,0))</f>
        <v>0</v>
      </c>
      <c r="M74" s="28">
        <f>IF($C$4="Neattiecināmās izmaksas",IF('3a+c+n'!$Q104="N",'3a+c+n'!M104,0))</f>
        <v>0</v>
      </c>
      <c r="N74" s="28">
        <f>IF($C$4="Neattiecināmās izmaksas",IF('3a+c+n'!$Q104="N",'3a+c+n'!N104,0))</f>
        <v>0</v>
      </c>
      <c r="O74" s="28">
        <f>IF($C$4="Neattiecināmās izmaksas",IF('3a+c+n'!$Q104="N",'3a+c+n'!O104,0))</f>
        <v>0</v>
      </c>
      <c r="P74" s="59">
        <f>IF($C$4="Neattiecināmās izmaksas",IF('3a+c+n'!$Q104="N",'3a+c+n'!P104,0))</f>
        <v>0</v>
      </c>
    </row>
    <row r="75" spans="1:16" x14ac:dyDescent="0.2">
      <c r="A75" s="64">
        <f>IF(P75=0,0,IF(COUNTBLANK(P75)=1,0,COUNTA($P$14:P75)))</f>
        <v>0</v>
      </c>
      <c r="B75" s="28">
        <f>IF($C$4="Neattiecināmās izmaksas",IF('3a+c+n'!$Q105="N",'3a+c+n'!B105,0))</f>
        <v>0</v>
      </c>
      <c r="C75" s="28">
        <f>IF($C$4="Neattiecināmās izmaksas",IF('3a+c+n'!$Q105="N",'3a+c+n'!C105,0))</f>
        <v>0</v>
      </c>
      <c r="D75" s="28">
        <f>IF($C$4="Neattiecināmās izmaksas",IF('3a+c+n'!$Q105="N",'3a+c+n'!D105,0))</f>
        <v>0</v>
      </c>
      <c r="E75" s="59"/>
      <c r="F75" s="81"/>
      <c r="G75" s="28"/>
      <c r="H75" s="28">
        <f>IF($C$4="Neattiecināmās izmaksas",IF('3a+c+n'!$Q105="N",'3a+c+n'!H105,0))</f>
        <v>0</v>
      </c>
      <c r="I75" s="28"/>
      <c r="J75" s="28"/>
      <c r="K75" s="59">
        <f>IF($C$4="Neattiecināmās izmaksas",IF('3a+c+n'!$Q105="N",'3a+c+n'!K105,0))</f>
        <v>0</v>
      </c>
      <c r="L75" s="110">
        <f>IF($C$4="Neattiecināmās izmaksas",IF('3a+c+n'!$Q105="N",'3a+c+n'!L105,0))</f>
        <v>0</v>
      </c>
      <c r="M75" s="28">
        <f>IF($C$4="Neattiecināmās izmaksas",IF('3a+c+n'!$Q105="N",'3a+c+n'!M105,0))</f>
        <v>0</v>
      </c>
      <c r="N75" s="28">
        <f>IF($C$4="Neattiecināmās izmaksas",IF('3a+c+n'!$Q105="N",'3a+c+n'!N105,0))</f>
        <v>0</v>
      </c>
      <c r="O75" s="28">
        <f>IF($C$4="Neattiecināmās izmaksas",IF('3a+c+n'!$Q105="N",'3a+c+n'!O105,0))</f>
        <v>0</v>
      </c>
      <c r="P75" s="59">
        <f>IF($C$4="Neattiecināmās izmaksas",IF('3a+c+n'!$Q105="N",'3a+c+n'!P105,0))</f>
        <v>0</v>
      </c>
    </row>
    <row r="76" spans="1:16" x14ac:dyDescent="0.2">
      <c r="A76" s="64">
        <f>IF(P76=0,0,IF(COUNTBLANK(P76)=1,0,COUNTA($P$14:P76)))</f>
        <v>0</v>
      </c>
      <c r="B76" s="28">
        <f>IF($C$4="Neattiecināmās izmaksas",IF('3a+c+n'!$Q106="N",'3a+c+n'!B106,0))</f>
        <v>0</v>
      </c>
      <c r="C76" s="28">
        <f>IF($C$4="Neattiecināmās izmaksas",IF('3a+c+n'!$Q106="N",'3a+c+n'!C106,0))</f>
        <v>0</v>
      </c>
      <c r="D76" s="28">
        <f>IF($C$4="Neattiecināmās izmaksas",IF('3a+c+n'!$Q106="N",'3a+c+n'!D106,0))</f>
        <v>0</v>
      </c>
      <c r="E76" s="59"/>
      <c r="F76" s="81"/>
      <c r="G76" s="28"/>
      <c r="H76" s="28">
        <f>IF($C$4="Neattiecināmās izmaksas",IF('3a+c+n'!$Q106="N",'3a+c+n'!H106,0))</f>
        <v>0</v>
      </c>
      <c r="I76" s="28"/>
      <c r="J76" s="28"/>
      <c r="K76" s="59">
        <f>IF($C$4="Neattiecināmās izmaksas",IF('3a+c+n'!$Q106="N",'3a+c+n'!K106,0))</f>
        <v>0</v>
      </c>
      <c r="L76" s="110">
        <f>IF($C$4="Neattiecināmās izmaksas",IF('3a+c+n'!$Q106="N",'3a+c+n'!L106,0))</f>
        <v>0</v>
      </c>
      <c r="M76" s="28">
        <f>IF($C$4="Neattiecināmās izmaksas",IF('3a+c+n'!$Q106="N",'3a+c+n'!M106,0))</f>
        <v>0</v>
      </c>
      <c r="N76" s="28">
        <f>IF($C$4="Neattiecināmās izmaksas",IF('3a+c+n'!$Q106="N",'3a+c+n'!N106,0))</f>
        <v>0</v>
      </c>
      <c r="O76" s="28">
        <f>IF($C$4="Neattiecināmās izmaksas",IF('3a+c+n'!$Q106="N",'3a+c+n'!O106,0))</f>
        <v>0</v>
      </c>
      <c r="P76" s="59">
        <f>IF($C$4="Neattiecināmās izmaksas",IF('3a+c+n'!$Q106="N",'3a+c+n'!P106,0))</f>
        <v>0</v>
      </c>
    </row>
    <row r="77" spans="1:16" ht="12" thickBot="1" x14ac:dyDescent="0.25">
      <c r="A77" s="64">
        <f>IF(P77=0,0,IF(COUNTBLANK(P77)=1,0,COUNTA($P$14:P77)))</f>
        <v>0</v>
      </c>
      <c r="B77" s="28">
        <f>IF($C$4="Neattiecināmās izmaksas",IF('3a+c+n'!$Q107="N",'3a+c+n'!B107,0))</f>
        <v>0</v>
      </c>
      <c r="C77" s="28">
        <f>IF($C$4="Neattiecināmās izmaksas",IF('3a+c+n'!$Q107="N",'3a+c+n'!C107,0))</f>
        <v>0</v>
      </c>
      <c r="D77" s="28">
        <f>IF($C$4="Neattiecināmās izmaksas",IF('3a+c+n'!$Q107="N",'3a+c+n'!D107,0))</f>
        <v>0</v>
      </c>
      <c r="E77" s="59"/>
      <c r="F77" s="81"/>
      <c r="G77" s="28"/>
      <c r="H77" s="28">
        <f>IF($C$4="Neattiecināmās izmaksas",IF('3a+c+n'!$Q107="N",'3a+c+n'!H107,0))</f>
        <v>0</v>
      </c>
      <c r="I77" s="28"/>
      <c r="J77" s="28"/>
      <c r="K77" s="59">
        <f>IF($C$4="Neattiecināmās izmaksas",IF('3a+c+n'!$Q107="N",'3a+c+n'!K107,0))</f>
        <v>0</v>
      </c>
      <c r="L77" s="110">
        <f>IF($C$4="Neattiecināmās izmaksas",IF('3a+c+n'!$Q107="N",'3a+c+n'!L107,0))</f>
        <v>0</v>
      </c>
      <c r="M77" s="28">
        <f>IF($C$4="Neattiecināmās izmaksas",IF('3a+c+n'!$Q107="N",'3a+c+n'!M107,0))</f>
        <v>0</v>
      </c>
      <c r="N77" s="28">
        <f>IF($C$4="Neattiecināmās izmaksas",IF('3a+c+n'!$Q107="N",'3a+c+n'!N107,0))</f>
        <v>0</v>
      </c>
      <c r="O77" s="28">
        <f>IF($C$4="Neattiecināmās izmaksas",IF('3a+c+n'!$Q107="N",'3a+c+n'!O107,0))</f>
        <v>0</v>
      </c>
      <c r="P77" s="59">
        <f>IF($C$4="Neattiecināmās izmaksas",IF('3a+c+n'!$Q107="N",'3a+c+n'!P107,0))</f>
        <v>0</v>
      </c>
    </row>
    <row r="78" spans="1:16" ht="12" customHeight="1" thickBot="1" x14ac:dyDescent="0.25">
      <c r="A78" s="264" t="s">
        <v>63</v>
      </c>
      <c r="B78" s="265"/>
      <c r="C78" s="265"/>
      <c r="D78" s="265"/>
      <c r="E78" s="265"/>
      <c r="F78" s="265"/>
      <c r="G78" s="265"/>
      <c r="H78" s="265"/>
      <c r="I78" s="265"/>
      <c r="J78" s="265"/>
      <c r="K78" s="266"/>
      <c r="L78" s="111">
        <f>SUM(L14:L77)</f>
        <v>0</v>
      </c>
      <c r="M78" s="112">
        <f>SUM(M14:M77)</f>
        <v>0</v>
      </c>
      <c r="N78" s="112">
        <f>SUM(N14:N77)</f>
        <v>0</v>
      </c>
      <c r="O78" s="112">
        <f>SUM(O14:O77)</f>
        <v>0</v>
      </c>
      <c r="P78" s="113">
        <f>SUM(P14:P77)</f>
        <v>0</v>
      </c>
    </row>
    <row r="79" spans="1:16" x14ac:dyDescent="0.2">
      <c r="A79" s="20"/>
      <c r="B79" s="20"/>
      <c r="C79" s="20"/>
      <c r="D79" s="20"/>
      <c r="E79" s="20"/>
      <c r="F79" s="20"/>
      <c r="G79" s="20"/>
      <c r="H79" s="20"/>
      <c r="I79" s="20"/>
      <c r="J79" s="20"/>
      <c r="K79" s="20"/>
      <c r="L79" s="20"/>
      <c r="M79" s="20"/>
      <c r="N79" s="20"/>
      <c r="O79" s="20"/>
      <c r="P79" s="20"/>
    </row>
    <row r="80" spans="1:16" x14ac:dyDescent="0.2">
      <c r="A80" s="20"/>
      <c r="B80" s="20"/>
      <c r="C80" s="20"/>
      <c r="D80" s="20"/>
      <c r="E80" s="20"/>
      <c r="F80" s="20"/>
      <c r="G80" s="20"/>
      <c r="H80" s="20"/>
      <c r="I80" s="20"/>
      <c r="J80" s="20"/>
      <c r="K80" s="20"/>
      <c r="L80" s="20"/>
      <c r="M80" s="20"/>
      <c r="N80" s="20"/>
      <c r="O80" s="20"/>
      <c r="P80" s="20"/>
    </row>
    <row r="81" spans="1:16" x14ac:dyDescent="0.2">
      <c r="A81" s="1" t="s">
        <v>14</v>
      </c>
      <c r="B81" s="20"/>
      <c r="C81" s="267">
        <f>'Kops n'!C35:H35</f>
        <v>0</v>
      </c>
      <c r="D81" s="267"/>
      <c r="E81" s="267"/>
      <c r="F81" s="267"/>
      <c r="G81" s="267"/>
      <c r="H81" s="267"/>
      <c r="I81" s="20"/>
      <c r="J81" s="20"/>
      <c r="K81" s="20"/>
      <c r="L81" s="20"/>
      <c r="M81" s="20"/>
      <c r="N81" s="20"/>
      <c r="O81" s="20"/>
      <c r="P81" s="20"/>
    </row>
    <row r="82" spans="1:16" x14ac:dyDescent="0.2">
      <c r="A82" s="20"/>
      <c r="B82" s="20"/>
      <c r="C82" s="193" t="s">
        <v>15</v>
      </c>
      <c r="D82" s="193"/>
      <c r="E82" s="193"/>
      <c r="F82" s="193"/>
      <c r="G82" s="193"/>
      <c r="H82" s="193"/>
      <c r="I82" s="20"/>
      <c r="J82" s="20"/>
      <c r="K82" s="20"/>
      <c r="L82" s="20"/>
      <c r="M82" s="20"/>
      <c r="N82" s="20"/>
      <c r="O82" s="20"/>
      <c r="P82" s="20"/>
    </row>
    <row r="83" spans="1:16" x14ac:dyDescent="0.2">
      <c r="A83" s="20"/>
      <c r="B83" s="20"/>
      <c r="C83" s="20"/>
      <c r="D83" s="20"/>
      <c r="E83" s="20"/>
      <c r="F83" s="20"/>
      <c r="G83" s="20"/>
      <c r="H83" s="20"/>
      <c r="I83" s="20"/>
      <c r="J83" s="20"/>
      <c r="K83" s="20"/>
      <c r="L83" s="20"/>
      <c r="M83" s="20"/>
      <c r="N83" s="20"/>
      <c r="O83" s="20"/>
      <c r="P83" s="20"/>
    </row>
    <row r="84" spans="1:16" x14ac:dyDescent="0.2">
      <c r="A84" s="210" t="str">
        <f>'Kops n'!A38:D38</f>
        <v>Tāme sastādīta 2023. gada __. ________</v>
      </c>
      <c r="B84" s="211"/>
      <c r="C84" s="211"/>
      <c r="D84" s="211"/>
      <c r="E84" s="20"/>
      <c r="F84" s="20"/>
      <c r="G84" s="20"/>
      <c r="H84" s="20"/>
      <c r="I84" s="20"/>
      <c r="J84" s="20"/>
      <c r="K84" s="20"/>
      <c r="L84" s="20"/>
      <c r="M84" s="20"/>
      <c r="N84" s="20"/>
      <c r="O84" s="20"/>
      <c r="P84" s="20"/>
    </row>
    <row r="85" spans="1:16" x14ac:dyDescent="0.2">
      <c r="A85" s="20"/>
      <c r="B85" s="20"/>
      <c r="C85" s="20"/>
      <c r="D85" s="20"/>
      <c r="E85" s="20"/>
      <c r="F85" s="20"/>
      <c r="G85" s="20"/>
      <c r="H85" s="20"/>
      <c r="I85" s="20"/>
      <c r="J85" s="20"/>
      <c r="K85" s="20"/>
      <c r="L85" s="20"/>
      <c r="M85" s="20"/>
      <c r="N85" s="20"/>
      <c r="O85" s="20"/>
      <c r="P85" s="20"/>
    </row>
    <row r="86" spans="1:16" x14ac:dyDescent="0.2">
      <c r="A86" s="1" t="s">
        <v>41</v>
      </c>
      <c r="B86" s="20"/>
      <c r="C86" s="267">
        <f>'Kops n'!C40:H40</f>
        <v>0</v>
      </c>
      <c r="D86" s="267"/>
      <c r="E86" s="267"/>
      <c r="F86" s="267"/>
      <c r="G86" s="267"/>
      <c r="H86" s="267"/>
      <c r="I86" s="20"/>
      <c r="J86" s="20"/>
      <c r="K86" s="20"/>
      <c r="L86" s="20"/>
      <c r="M86" s="20"/>
      <c r="N86" s="20"/>
      <c r="O86" s="20"/>
      <c r="P86" s="20"/>
    </row>
    <row r="87" spans="1:16" x14ac:dyDescent="0.2">
      <c r="A87" s="20"/>
      <c r="B87" s="20"/>
      <c r="C87" s="193" t="s">
        <v>15</v>
      </c>
      <c r="D87" s="193"/>
      <c r="E87" s="193"/>
      <c r="F87" s="193"/>
      <c r="G87" s="193"/>
      <c r="H87" s="193"/>
      <c r="I87" s="20"/>
      <c r="J87" s="20"/>
      <c r="K87" s="20"/>
      <c r="L87" s="20"/>
      <c r="M87" s="20"/>
      <c r="N87" s="20"/>
      <c r="O87" s="20"/>
      <c r="P87" s="20"/>
    </row>
    <row r="88" spans="1:16" x14ac:dyDescent="0.2">
      <c r="A88" s="20"/>
      <c r="B88" s="20"/>
      <c r="C88" s="20"/>
      <c r="D88" s="20"/>
      <c r="E88" s="20"/>
      <c r="F88" s="20"/>
      <c r="G88" s="20"/>
      <c r="H88" s="20"/>
      <c r="I88" s="20"/>
      <c r="J88" s="20"/>
      <c r="K88" s="20"/>
      <c r="L88" s="20"/>
      <c r="M88" s="20"/>
      <c r="N88" s="20"/>
      <c r="O88" s="20"/>
      <c r="P88" s="20"/>
    </row>
    <row r="89" spans="1:16" x14ac:dyDescent="0.2">
      <c r="A89" s="104" t="s">
        <v>16</v>
      </c>
      <c r="B89" s="52"/>
      <c r="C89" s="115">
        <f>'Kops n'!C43</f>
        <v>0</v>
      </c>
      <c r="D89" s="52"/>
      <c r="E89" s="20"/>
      <c r="F89" s="20"/>
      <c r="G89" s="20"/>
      <c r="H89" s="20"/>
      <c r="I89" s="20"/>
      <c r="J89" s="20"/>
      <c r="K89" s="20"/>
      <c r="L89" s="20"/>
      <c r="M89" s="20"/>
      <c r="N89" s="20"/>
      <c r="O89" s="20"/>
      <c r="P89" s="20"/>
    </row>
    <row r="90" spans="1:16" x14ac:dyDescent="0.2">
      <c r="A90" s="20"/>
      <c r="B90" s="20"/>
      <c r="C90" s="20"/>
      <c r="D90" s="20"/>
      <c r="E90" s="20"/>
      <c r="F90" s="20"/>
      <c r="G90" s="20"/>
      <c r="H90" s="20"/>
      <c r="I90" s="20"/>
      <c r="J90" s="20"/>
      <c r="K90" s="20"/>
      <c r="L90" s="20"/>
      <c r="M90" s="20"/>
      <c r="N90" s="20"/>
      <c r="O90" s="20"/>
      <c r="P90" s="20"/>
    </row>
  </sheetData>
  <mergeCells count="23">
    <mergeCell ref="C2:I2"/>
    <mergeCell ref="C3:I3"/>
    <mergeCell ref="C4:I4"/>
    <mergeCell ref="D5:L5"/>
    <mergeCell ref="D6:L6"/>
    <mergeCell ref="D8:L8"/>
    <mergeCell ref="A9:F9"/>
    <mergeCell ref="J9:M9"/>
    <mergeCell ref="N9:O9"/>
    <mergeCell ref="D7:L7"/>
    <mergeCell ref="C87:H87"/>
    <mergeCell ref="L12:P12"/>
    <mergeCell ref="A78:K78"/>
    <mergeCell ref="C81:H81"/>
    <mergeCell ref="C82:H82"/>
    <mergeCell ref="A84:D84"/>
    <mergeCell ref="C86:H86"/>
    <mergeCell ref="A12:A13"/>
    <mergeCell ref="B12:B13"/>
    <mergeCell ref="C12:C13"/>
    <mergeCell ref="D12:D13"/>
    <mergeCell ref="E12:E13"/>
    <mergeCell ref="F12:K12"/>
  </mergeCells>
  <conditionalFormatting sqref="A78:K78">
    <cfRule type="containsText" dxfId="435" priority="3" operator="containsText" text="Tiešās izmaksas kopā, t. sk. darba devēja sociālais nodoklis __.__% ">
      <formula>NOT(ISERROR(SEARCH("Tiešās izmaksas kopā, t. sk. darba devēja sociālais nodoklis __.__% ",A78)))</formula>
    </cfRule>
  </conditionalFormatting>
  <conditionalFormatting sqref="N9:O9 D5:L8 C2:I2 L78:P78 C81:H81 C86:H86 C89 A14:P77">
    <cfRule type="cellIs" dxfId="434"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52"/>
  <sheetViews>
    <sheetView topLeftCell="A5" zoomScale="115" zoomScaleNormal="115" workbookViewId="0">
      <selection activeCell="I15" sqref="I15:J3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4</v>
      </c>
      <c r="E1" s="26"/>
      <c r="F1" s="26"/>
      <c r="G1" s="26"/>
      <c r="H1" s="26"/>
      <c r="I1" s="26"/>
      <c r="J1" s="26"/>
      <c r="N1" s="30"/>
      <c r="O1" s="31"/>
      <c r="P1" s="32"/>
    </row>
    <row r="2" spans="1:17" x14ac:dyDescent="0.2">
      <c r="A2" s="33"/>
      <c r="B2" s="33"/>
      <c r="C2" s="279" t="s">
        <v>231</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P40</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31" t="s">
        <v>113</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33.75" x14ac:dyDescent="0.2">
      <c r="A15" s="40">
        <v>1</v>
      </c>
      <c r="B15" s="28" t="s">
        <v>87</v>
      </c>
      <c r="C15" s="139" t="s">
        <v>309</v>
      </c>
      <c r="D15" s="140" t="s">
        <v>76</v>
      </c>
      <c r="E15" s="174">
        <v>1150</v>
      </c>
      <c r="F15" s="175"/>
      <c r="G15" s="49"/>
      <c r="H15" s="49">
        <f>F15*G15</f>
        <v>0</v>
      </c>
      <c r="I15" s="143"/>
      <c r="J15" s="177"/>
      <c r="K15" s="50">
        <f t="shared" ref="K15:K39" si="0">SUM(H15:J15)</f>
        <v>0</v>
      </c>
      <c r="L15" s="51">
        <f t="shared" ref="L15:L39" si="1">E15*F15</f>
        <v>0</v>
      </c>
      <c r="M15" s="49">
        <f t="shared" ref="M15:M39" si="2">H15*E15</f>
        <v>0</v>
      </c>
      <c r="N15" s="49">
        <f t="shared" ref="N15:N39" si="3">I15*E15</f>
        <v>0</v>
      </c>
      <c r="O15" s="49">
        <f t="shared" ref="O15:O39" si="4">J15*E15</f>
        <v>0</v>
      </c>
      <c r="P15" s="108">
        <f t="shared" ref="P15:P39" si="5">SUM(M15:O15)</f>
        <v>0</v>
      </c>
      <c r="Q15" s="77" t="s">
        <v>47</v>
      </c>
    </row>
    <row r="16" spans="1:17" ht="45" x14ac:dyDescent="0.2">
      <c r="A16" s="40">
        <v>2</v>
      </c>
      <c r="B16" s="28" t="s">
        <v>87</v>
      </c>
      <c r="C16" s="139" t="s">
        <v>310</v>
      </c>
      <c r="D16" s="140" t="s">
        <v>112</v>
      </c>
      <c r="E16" s="141">
        <v>8</v>
      </c>
      <c r="F16" s="144"/>
      <c r="G16" s="49"/>
      <c r="H16" s="49">
        <f t="shared" ref="H16:H39" si="6">F16*G16</f>
        <v>0</v>
      </c>
      <c r="I16" s="143"/>
      <c r="J16" s="143"/>
      <c r="K16" s="50">
        <f t="shared" si="0"/>
        <v>0</v>
      </c>
      <c r="L16" s="51">
        <f t="shared" si="1"/>
        <v>0</v>
      </c>
      <c r="M16" s="49">
        <f t="shared" si="2"/>
        <v>0</v>
      </c>
      <c r="N16" s="49">
        <f t="shared" si="3"/>
        <v>0</v>
      </c>
      <c r="O16" s="49">
        <f t="shared" si="4"/>
        <v>0</v>
      </c>
      <c r="P16" s="108">
        <f t="shared" si="5"/>
        <v>0</v>
      </c>
      <c r="Q16" s="77" t="s">
        <v>47</v>
      </c>
    </row>
    <row r="17" spans="1:17" ht="45" x14ac:dyDescent="0.2">
      <c r="A17" s="40">
        <v>3</v>
      </c>
      <c r="B17" s="28" t="s">
        <v>87</v>
      </c>
      <c r="C17" s="139" t="s">
        <v>311</v>
      </c>
      <c r="D17" s="140" t="s">
        <v>112</v>
      </c>
      <c r="E17" s="141">
        <v>4</v>
      </c>
      <c r="F17" s="144"/>
      <c r="G17" s="49"/>
      <c r="H17" s="49">
        <f t="shared" si="6"/>
        <v>0</v>
      </c>
      <c r="I17" s="143"/>
      <c r="J17" s="143"/>
      <c r="K17" s="50">
        <f t="shared" si="0"/>
        <v>0</v>
      </c>
      <c r="L17" s="51">
        <f t="shared" si="1"/>
        <v>0</v>
      </c>
      <c r="M17" s="49">
        <f t="shared" si="2"/>
        <v>0</v>
      </c>
      <c r="N17" s="49">
        <f t="shared" si="3"/>
        <v>0</v>
      </c>
      <c r="O17" s="49">
        <f t="shared" si="4"/>
        <v>0</v>
      </c>
      <c r="P17" s="108">
        <f t="shared" si="5"/>
        <v>0</v>
      </c>
      <c r="Q17" s="77" t="s">
        <v>47</v>
      </c>
    </row>
    <row r="18" spans="1:17" ht="45" x14ac:dyDescent="0.2">
      <c r="A18" s="40">
        <v>4</v>
      </c>
      <c r="B18" s="28" t="s">
        <v>87</v>
      </c>
      <c r="C18" s="139" t="s">
        <v>312</v>
      </c>
      <c r="D18" s="23" t="s">
        <v>112</v>
      </c>
      <c r="E18" s="141">
        <v>1</v>
      </c>
      <c r="F18" s="144"/>
      <c r="G18" s="49"/>
      <c r="H18" s="49">
        <f t="shared" si="6"/>
        <v>0</v>
      </c>
      <c r="I18" s="143"/>
      <c r="J18" s="143"/>
      <c r="K18" s="50">
        <f t="shared" si="0"/>
        <v>0</v>
      </c>
      <c r="L18" s="51">
        <f t="shared" si="1"/>
        <v>0</v>
      </c>
      <c r="M18" s="49">
        <f t="shared" si="2"/>
        <v>0</v>
      </c>
      <c r="N18" s="49">
        <f t="shared" si="3"/>
        <v>0</v>
      </c>
      <c r="O18" s="49">
        <f t="shared" si="4"/>
        <v>0</v>
      </c>
      <c r="P18" s="108">
        <f t="shared" si="5"/>
        <v>0</v>
      </c>
      <c r="Q18" s="77" t="s">
        <v>47</v>
      </c>
    </row>
    <row r="19" spans="1:17" ht="56.25" x14ac:dyDescent="0.2">
      <c r="A19" s="40">
        <v>5</v>
      </c>
      <c r="B19" s="28" t="s">
        <v>87</v>
      </c>
      <c r="C19" s="139" t="s">
        <v>313</v>
      </c>
      <c r="D19" s="140" t="s">
        <v>112</v>
      </c>
      <c r="E19" s="141">
        <v>69</v>
      </c>
      <c r="F19" s="144"/>
      <c r="G19" s="49"/>
      <c r="H19" s="49">
        <f>F19*G19</f>
        <v>0</v>
      </c>
      <c r="I19" s="143"/>
      <c r="J19" s="143"/>
      <c r="K19" s="50">
        <f>SUM(H19:J19)</f>
        <v>0</v>
      </c>
      <c r="L19" s="51">
        <f>E19*F19</f>
        <v>0</v>
      </c>
      <c r="M19" s="49">
        <f>H19*E19</f>
        <v>0</v>
      </c>
      <c r="N19" s="49">
        <f>I19*E19</f>
        <v>0</v>
      </c>
      <c r="O19" s="49">
        <f>J19*E19</f>
        <v>0</v>
      </c>
      <c r="P19" s="108">
        <f>SUM(M19:O19)</f>
        <v>0</v>
      </c>
      <c r="Q19" s="77" t="s">
        <v>47</v>
      </c>
    </row>
    <row r="20" spans="1:17" ht="56.25" x14ac:dyDescent="0.2">
      <c r="A20" s="40">
        <v>6</v>
      </c>
      <c r="B20" s="28" t="s">
        <v>87</v>
      </c>
      <c r="C20" s="139" t="s">
        <v>314</v>
      </c>
      <c r="D20" s="140" t="s">
        <v>112</v>
      </c>
      <c r="E20" s="141">
        <v>12</v>
      </c>
      <c r="F20" s="144"/>
      <c r="G20" s="49"/>
      <c r="H20" s="49">
        <f t="shared" si="6"/>
        <v>0</v>
      </c>
      <c r="I20" s="143"/>
      <c r="J20" s="143"/>
      <c r="K20" s="50">
        <f t="shared" si="0"/>
        <v>0</v>
      </c>
      <c r="L20" s="51">
        <f t="shared" si="1"/>
        <v>0</v>
      </c>
      <c r="M20" s="49">
        <f t="shared" si="2"/>
        <v>0</v>
      </c>
      <c r="N20" s="49">
        <f t="shared" si="3"/>
        <v>0</v>
      </c>
      <c r="O20" s="49">
        <f t="shared" si="4"/>
        <v>0</v>
      </c>
      <c r="P20" s="108">
        <f t="shared" si="5"/>
        <v>0</v>
      </c>
      <c r="Q20" s="77" t="s">
        <v>47</v>
      </c>
    </row>
    <row r="21" spans="1:17" ht="56.25" x14ac:dyDescent="0.2">
      <c r="A21" s="40">
        <v>7</v>
      </c>
      <c r="B21" s="28" t="s">
        <v>87</v>
      </c>
      <c r="C21" s="139" t="s">
        <v>315</v>
      </c>
      <c r="D21" s="140" t="s">
        <v>112</v>
      </c>
      <c r="E21" s="141">
        <v>19</v>
      </c>
      <c r="F21" s="144"/>
      <c r="G21" s="49"/>
      <c r="H21" s="49">
        <f t="shared" si="6"/>
        <v>0</v>
      </c>
      <c r="I21" s="143"/>
      <c r="J21" s="143"/>
      <c r="K21" s="50">
        <f t="shared" ref="K21:K25" si="7">SUM(H21:J21)</f>
        <v>0</v>
      </c>
      <c r="L21" s="51">
        <f t="shared" ref="L21:L25" si="8">E21*F21</f>
        <v>0</v>
      </c>
      <c r="M21" s="49">
        <f t="shared" ref="M21:M25" si="9">H21*E21</f>
        <v>0</v>
      </c>
      <c r="N21" s="49">
        <f t="shared" ref="N21:N25" si="10">I21*E21</f>
        <v>0</v>
      </c>
      <c r="O21" s="49">
        <f t="shared" ref="O21:O25" si="11">J21*E21</f>
        <v>0</v>
      </c>
      <c r="P21" s="108">
        <f t="shared" ref="P21:P25" si="12">SUM(M21:O21)</f>
        <v>0</v>
      </c>
      <c r="Q21" s="77" t="s">
        <v>47</v>
      </c>
    </row>
    <row r="22" spans="1:17" ht="45" x14ac:dyDescent="0.2">
      <c r="A22" s="40">
        <v>8</v>
      </c>
      <c r="B22" s="28" t="s">
        <v>87</v>
      </c>
      <c r="C22" s="139" t="s">
        <v>316</v>
      </c>
      <c r="D22" s="23" t="s">
        <v>112</v>
      </c>
      <c r="E22" s="141">
        <v>11</v>
      </c>
      <c r="F22" s="144"/>
      <c r="G22" s="49"/>
      <c r="H22" s="49">
        <f t="shared" si="6"/>
        <v>0</v>
      </c>
      <c r="I22" s="143"/>
      <c r="J22" s="143"/>
      <c r="K22" s="50">
        <f t="shared" si="7"/>
        <v>0</v>
      </c>
      <c r="L22" s="51">
        <f t="shared" si="8"/>
        <v>0</v>
      </c>
      <c r="M22" s="49">
        <f t="shared" si="9"/>
        <v>0</v>
      </c>
      <c r="N22" s="49">
        <f t="shared" si="10"/>
        <v>0</v>
      </c>
      <c r="O22" s="49">
        <f t="shared" si="11"/>
        <v>0</v>
      </c>
      <c r="P22" s="108">
        <f t="shared" si="12"/>
        <v>0</v>
      </c>
      <c r="Q22" s="77" t="s">
        <v>47</v>
      </c>
    </row>
    <row r="23" spans="1:17" ht="45" x14ac:dyDescent="0.2">
      <c r="A23" s="40">
        <v>9</v>
      </c>
      <c r="B23" s="28" t="s">
        <v>87</v>
      </c>
      <c r="C23" s="139" t="s">
        <v>317</v>
      </c>
      <c r="D23" s="140" t="s">
        <v>112</v>
      </c>
      <c r="E23" s="141">
        <v>18</v>
      </c>
      <c r="F23" s="144"/>
      <c r="G23" s="49"/>
      <c r="H23" s="49">
        <f t="shared" si="6"/>
        <v>0</v>
      </c>
      <c r="I23" s="143"/>
      <c r="J23" s="143"/>
      <c r="K23" s="50">
        <f t="shared" si="7"/>
        <v>0</v>
      </c>
      <c r="L23" s="51">
        <f t="shared" si="8"/>
        <v>0</v>
      </c>
      <c r="M23" s="49">
        <f t="shared" si="9"/>
        <v>0</v>
      </c>
      <c r="N23" s="49">
        <f t="shared" si="10"/>
        <v>0</v>
      </c>
      <c r="O23" s="49">
        <f t="shared" si="11"/>
        <v>0</v>
      </c>
      <c r="P23" s="108">
        <f t="shared" si="12"/>
        <v>0</v>
      </c>
      <c r="Q23" s="77" t="s">
        <v>47</v>
      </c>
    </row>
    <row r="24" spans="1:17" ht="45" x14ac:dyDescent="0.2">
      <c r="A24" s="40">
        <v>10</v>
      </c>
      <c r="B24" s="28" t="s">
        <v>87</v>
      </c>
      <c r="C24" s="139" t="s">
        <v>318</v>
      </c>
      <c r="D24" s="140" t="s">
        <v>112</v>
      </c>
      <c r="E24" s="141">
        <v>5</v>
      </c>
      <c r="F24" s="144"/>
      <c r="G24" s="49"/>
      <c r="H24" s="49">
        <f t="shared" si="6"/>
        <v>0</v>
      </c>
      <c r="I24" s="143"/>
      <c r="J24" s="143"/>
      <c r="K24" s="50">
        <f t="shared" si="7"/>
        <v>0</v>
      </c>
      <c r="L24" s="51">
        <f t="shared" si="8"/>
        <v>0</v>
      </c>
      <c r="M24" s="49">
        <f t="shared" si="9"/>
        <v>0</v>
      </c>
      <c r="N24" s="49">
        <f t="shared" si="10"/>
        <v>0</v>
      </c>
      <c r="O24" s="49">
        <f t="shared" si="11"/>
        <v>0</v>
      </c>
      <c r="P24" s="108">
        <f t="shared" si="12"/>
        <v>0</v>
      </c>
      <c r="Q24" s="77" t="s">
        <v>47</v>
      </c>
    </row>
    <row r="25" spans="1:17" ht="45" x14ac:dyDescent="0.2">
      <c r="A25" s="40">
        <v>11</v>
      </c>
      <c r="B25" s="28" t="s">
        <v>87</v>
      </c>
      <c r="C25" s="142" t="s">
        <v>319</v>
      </c>
      <c r="D25" s="140" t="s">
        <v>112</v>
      </c>
      <c r="E25" s="141">
        <v>303</v>
      </c>
      <c r="F25" s="144"/>
      <c r="G25" s="49"/>
      <c r="H25" s="49">
        <f t="shared" si="6"/>
        <v>0</v>
      </c>
      <c r="I25" s="143"/>
      <c r="J25" s="143"/>
      <c r="K25" s="50">
        <f t="shared" si="7"/>
        <v>0</v>
      </c>
      <c r="L25" s="51">
        <f t="shared" si="8"/>
        <v>0</v>
      </c>
      <c r="M25" s="49">
        <f t="shared" si="9"/>
        <v>0</v>
      </c>
      <c r="N25" s="49">
        <f t="shared" si="10"/>
        <v>0</v>
      </c>
      <c r="O25" s="49">
        <f t="shared" si="11"/>
        <v>0</v>
      </c>
      <c r="P25" s="108">
        <f t="shared" si="12"/>
        <v>0</v>
      </c>
      <c r="Q25" s="77" t="s">
        <v>47</v>
      </c>
    </row>
    <row r="26" spans="1:17" x14ac:dyDescent="0.2">
      <c r="A26" s="40">
        <v>12</v>
      </c>
      <c r="B26" s="93"/>
      <c r="C26" s="145" t="s">
        <v>114</v>
      </c>
      <c r="D26" s="28"/>
      <c r="E26" s="59"/>
      <c r="F26" s="51"/>
      <c r="G26" s="49"/>
      <c r="H26" s="49">
        <f t="shared" si="6"/>
        <v>0</v>
      </c>
      <c r="I26" s="49"/>
      <c r="J26" s="49"/>
      <c r="K26" s="50">
        <f t="shared" si="0"/>
        <v>0</v>
      </c>
      <c r="L26" s="51">
        <f t="shared" si="1"/>
        <v>0</v>
      </c>
      <c r="M26" s="49">
        <f t="shared" si="2"/>
        <v>0</v>
      </c>
      <c r="N26" s="49">
        <f t="shared" si="3"/>
        <v>0</v>
      </c>
      <c r="O26" s="49">
        <f t="shared" si="4"/>
        <v>0</v>
      </c>
      <c r="P26" s="108">
        <f t="shared" si="5"/>
        <v>0</v>
      </c>
      <c r="Q26" s="77"/>
    </row>
    <row r="27" spans="1:17" ht="22.5" x14ac:dyDescent="0.2">
      <c r="A27" s="40">
        <v>13</v>
      </c>
      <c r="B27" s="28" t="s">
        <v>87</v>
      </c>
      <c r="C27" s="139" t="s">
        <v>382</v>
      </c>
      <c r="D27" s="140" t="s">
        <v>112</v>
      </c>
      <c r="E27" s="146">
        <v>1</v>
      </c>
      <c r="F27" s="144"/>
      <c r="G27" s="143"/>
      <c r="H27" s="49">
        <f t="shared" si="6"/>
        <v>0</v>
      </c>
      <c r="I27" s="143"/>
      <c r="J27" s="143"/>
      <c r="K27" s="50">
        <f t="shared" si="0"/>
        <v>0</v>
      </c>
      <c r="L27" s="51">
        <f t="shared" si="1"/>
        <v>0</v>
      </c>
      <c r="M27" s="49">
        <f t="shared" si="2"/>
        <v>0</v>
      </c>
      <c r="N27" s="49">
        <f t="shared" si="3"/>
        <v>0</v>
      </c>
      <c r="O27" s="49">
        <f t="shared" si="4"/>
        <v>0</v>
      </c>
      <c r="P27" s="108">
        <f t="shared" si="5"/>
        <v>0</v>
      </c>
      <c r="Q27" s="77" t="s">
        <v>47</v>
      </c>
    </row>
    <row r="28" spans="1:17" ht="22.5" x14ac:dyDescent="0.2">
      <c r="A28" s="40">
        <v>14</v>
      </c>
      <c r="B28" s="28" t="s">
        <v>87</v>
      </c>
      <c r="C28" s="139" t="s">
        <v>383</v>
      </c>
      <c r="D28" s="140" t="s">
        <v>112</v>
      </c>
      <c r="E28" s="147">
        <v>1</v>
      </c>
      <c r="F28" s="144"/>
      <c r="G28" s="143"/>
      <c r="H28" s="49">
        <f t="shared" si="6"/>
        <v>0</v>
      </c>
      <c r="I28" s="143"/>
      <c r="J28" s="143"/>
      <c r="K28" s="50">
        <f t="shared" si="0"/>
        <v>0</v>
      </c>
      <c r="L28" s="51">
        <f t="shared" si="1"/>
        <v>0</v>
      </c>
      <c r="M28" s="49">
        <f t="shared" si="2"/>
        <v>0</v>
      </c>
      <c r="N28" s="49">
        <f t="shared" si="3"/>
        <v>0</v>
      </c>
      <c r="O28" s="49">
        <f t="shared" si="4"/>
        <v>0</v>
      </c>
      <c r="P28" s="108">
        <f t="shared" si="5"/>
        <v>0</v>
      </c>
      <c r="Q28" s="77" t="s">
        <v>47</v>
      </c>
    </row>
    <row r="29" spans="1:17" ht="22.5" x14ac:dyDescent="0.2">
      <c r="A29" s="40">
        <v>15</v>
      </c>
      <c r="B29" s="28" t="s">
        <v>87</v>
      </c>
      <c r="C29" s="139" t="s">
        <v>384</v>
      </c>
      <c r="D29" s="140" t="s">
        <v>112</v>
      </c>
      <c r="E29" s="147">
        <v>5</v>
      </c>
      <c r="F29" s="144"/>
      <c r="G29" s="143"/>
      <c r="H29" s="49">
        <f t="shared" si="6"/>
        <v>0</v>
      </c>
      <c r="I29" s="143"/>
      <c r="J29" s="143"/>
      <c r="K29" s="50">
        <f t="shared" ref="K29" si="13">SUM(H29:J29)</f>
        <v>0</v>
      </c>
      <c r="L29" s="51">
        <f t="shared" ref="L29" si="14">E29*F29</f>
        <v>0</v>
      </c>
      <c r="M29" s="49">
        <f t="shared" ref="M29" si="15">H29*E29</f>
        <v>0</v>
      </c>
      <c r="N29" s="49">
        <f t="shared" ref="N29" si="16">I29*E29</f>
        <v>0</v>
      </c>
      <c r="O29" s="49">
        <f t="shared" ref="O29" si="17">J29*E29</f>
        <v>0</v>
      </c>
      <c r="P29" s="108">
        <f t="shared" ref="P29" si="18">SUM(M29:O29)</f>
        <v>0</v>
      </c>
      <c r="Q29" s="77" t="s">
        <v>47</v>
      </c>
    </row>
    <row r="30" spans="1:17" ht="22.5" x14ac:dyDescent="0.2">
      <c r="A30" s="40">
        <v>16</v>
      </c>
      <c r="B30" s="28" t="s">
        <v>87</v>
      </c>
      <c r="C30" s="139" t="s">
        <v>379</v>
      </c>
      <c r="D30" s="140" t="s">
        <v>112</v>
      </c>
      <c r="E30" s="147">
        <v>7</v>
      </c>
      <c r="F30" s="144"/>
      <c r="G30" s="143"/>
      <c r="H30" s="49">
        <f t="shared" ref="H30" si="19">F30*G30</f>
        <v>0</v>
      </c>
      <c r="I30" s="143"/>
      <c r="J30" s="143"/>
      <c r="K30" s="50">
        <f t="shared" ref="K30" si="20">SUM(H30:J30)</f>
        <v>0</v>
      </c>
      <c r="L30" s="51">
        <f t="shared" ref="L30" si="21">E30*F30</f>
        <v>0</v>
      </c>
      <c r="M30" s="49">
        <f t="shared" ref="M30" si="22">H30*E30</f>
        <v>0</v>
      </c>
      <c r="N30" s="49">
        <f t="shared" ref="N30" si="23">I30*E30</f>
        <v>0</v>
      </c>
      <c r="O30" s="49">
        <f t="shared" ref="O30" si="24">J30*E30</f>
        <v>0</v>
      </c>
      <c r="P30" s="108">
        <f t="shared" ref="P30" si="25">SUM(M30:O30)</f>
        <v>0</v>
      </c>
      <c r="Q30" s="77" t="s">
        <v>48</v>
      </c>
    </row>
    <row r="31" spans="1:17" ht="22.5" x14ac:dyDescent="0.2">
      <c r="A31" s="40">
        <v>17</v>
      </c>
      <c r="B31" s="28" t="s">
        <v>87</v>
      </c>
      <c r="C31" s="139" t="s">
        <v>380</v>
      </c>
      <c r="D31" s="140" t="s">
        <v>112</v>
      </c>
      <c r="E31" s="147">
        <v>7</v>
      </c>
      <c r="F31" s="144"/>
      <c r="G31" s="143"/>
      <c r="H31" s="49">
        <f t="shared" ref="H31" si="26">F31*G31</f>
        <v>0</v>
      </c>
      <c r="I31" s="143"/>
      <c r="J31" s="143"/>
      <c r="K31" s="50">
        <f t="shared" ref="K31" si="27">SUM(H31:J31)</f>
        <v>0</v>
      </c>
      <c r="L31" s="51">
        <f t="shared" ref="L31" si="28">E31*F31</f>
        <v>0</v>
      </c>
      <c r="M31" s="49">
        <f t="shared" ref="M31" si="29">H31*E31</f>
        <v>0</v>
      </c>
      <c r="N31" s="49">
        <f t="shared" ref="N31" si="30">I31*E31</f>
        <v>0</v>
      </c>
      <c r="O31" s="49">
        <f t="shared" ref="O31" si="31">J31*E31</f>
        <v>0</v>
      </c>
      <c r="P31" s="108">
        <f t="shared" ref="P31" si="32">SUM(M31:O31)</f>
        <v>0</v>
      </c>
      <c r="Q31" s="77" t="s">
        <v>48</v>
      </c>
    </row>
    <row r="32" spans="1:17" ht="22.5" x14ac:dyDescent="0.2">
      <c r="A32" s="40">
        <v>18</v>
      </c>
      <c r="B32" s="28" t="s">
        <v>87</v>
      </c>
      <c r="C32" s="139" t="s">
        <v>381</v>
      </c>
      <c r="D32" s="140" t="s">
        <v>112</v>
      </c>
      <c r="E32" s="147">
        <v>1</v>
      </c>
      <c r="F32" s="144"/>
      <c r="G32" s="143"/>
      <c r="H32" s="49">
        <f t="shared" ref="H32" si="33">F32*G32</f>
        <v>0</v>
      </c>
      <c r="I32" s="143"/>
      <c r="J32" s="143"/>
      <c r="K32" s="50">
        <f t="shared" ref="K32" si="34">SUM(H32:J32)</f>
        <v>0</v>
      </c>
      <c r="L32" s="51">
        <f t="shared" ref="L32" si="35">E32*F32</f>
        <v>0</v>
      </c>
      <c r="M32" s="49">
        <f t="shared" ref="M32" si="36">H32*E32</f>
        <v>0</v>
      </c>
      <c r="N32" s="49">
        <f t="shared" ref="N32" si="37">I32*E32</f>
        <v>0</v>
      </c>
      <c r="O32" s="49">
        <f t="shared" ref="O32" si="38">J32*E32</f>
        <v>0</v>
      </c>
      <c r="P32" s="108">
        <f t="shared" ref="P32" si="39">SUM(M32:O32)</f>
        <v>0</v>
      </c>
      <c r="Q32" s="77" t="s">
        <v>48</v>
      </c>
    </row>
    <row r="33" spans="1:17" x14ac:dyDescent="0.2">
      <c r="A33" s="40">
        <v>19</v>
      </c>
      <c r="B33" s="93"/>
      <c r="C33" s="145" t="s">
        <v>320</v>
      </c>
      <c r="D33" s="28"/>
      <c r="E33" s="59"/>
      <c r="F33" s="51"/>
      <c r="G33" s="49"/>
      <c r="H33" s="49">
        <f t="shared" si="6"/>
        <v>0</v>
      </c>
      <c r="I33" s="49"/>
      <c r="J33" s="49"/>
      <c r="K33" s="50">
        <f t="shared" si="0"/>
        <v>0</v>
      </c>
      <c r="L33" s="51">
        <f t="shared" si="1"/>
        <v>0</v>
      </c>
      <c r="M33" s="49">
        <f t="shared" si="2"/>
        <v>0</v>
      </c>
      <c r="N33" s="49">
        <f t="shared" si="3"/>
        <v>0</v>
      </c>
      <c r="O33" s="49">
        <f t="shared" si="4"/>
        <v>0</v>
      </c>
      <c r="P33" s="108">
        <f t="shared" si="5"/>
        <v>0</v>
      </c>
      <c r="Q33" s="77"/>
    </row>
    <row r="34" spans="1:17" ht="22.5" x14ac:dyDescent="0.2">
      <c r="A34" s="40">
        <v>20</v>
      </c>
      <c r="B34" s="28" t="s">
        <v>87</v>
      </c>
      <c r="C34" s="142" t="s">
        <v>321</v>
      </c>
      <c r="D34" s="148" t="s">
        <v>76</v>
      </c>
      <c r="E34" s="149">
        <v>1530</v>
      </c>
      <c r="F34" s="144"/>
      <c r="G34" s="143"/>
      <c r="H34" s="49">
        <f t="shared" si="6"/>
        <v>0</v>
      </c>
      <c r="I34" s="143"/>
      <c r="J34" s="143"/>
      <c r="K34" s="50">
        <f t="shared" si="0"/>
        <v>0</v>
      </c>
      <c r="L34" s="51">
        <f t="shared" si="1"/>
        <v>0</v>
      </c>
      <c r="M34" s="49">
        <f t="shared" si="2"/>
        <v>0</v>
      </c>
      <c r="N34" s="49">
        <f t="shared" si="3"/>
        <v>0</v>
      </c>
      <c r="O34" s="49">
        <f t="shared" si="4"/>
        <v>0</v>
      </c>
      <c r="P34" s="108">
        <f t="shared" si="5"/>
        <v>0</v>
      </c>
      <c r="Q34" s="77" t="s">
        <v>47</v>
      </c>
    </row>
    <row r="35" spans="1:17" ht="45" x14ac:dyDescent="0.2">
      <c r="A35" s="40">
        <v>21</v>
      </c>
      <c r="B35" s="28" t="s">
        <v>87</v>
      </c>
      <c r="C35" s="142" t="s">
        <v>322</v>
      </c>
      <c r="D35" s="148" t="s">
        <v>77</v>
      </c>
      <c r="E35" s="149">
        <v>18</v>
      </c>
      <c r="F35" s="144"/>
      <c r="G35" s="143"/>
      <c r="H35" s="49">
        <f t="shared" si="6"/>
        <v>0</v>
      </c>
      <c r="I35" s="143"/>
      <c r="J35" s="143"/>
      <c r="K35" s="50">
        <f t="shared" si="0"/>
        <v>0</v>
      </c>
      <c r="L35" s="51">
        <f t="shared" si="1"/>
        <v>0</v>
      </c>
      <c r="M35" s="49">
        <f t="shared" si="2"/>
        <v>0</v>
      </c>
      <c r="N35" s="49">
        <f t="shared" si="3"/>
        <v>0</v>
      </c>
      <c r="O35" s="49">
        <f t="shared" si="4"/>
        <v>0</v>
      </c>
      <c r="P35" s="108">
        <f t="shared" si="5"/>
        <v>0</v>
      </c>
      <c r="Q35" s="77" t="s">
        <v>47</v>
      </c>
    </row>
    <row r="36" spans="1:17" ht="45" x14ac:dyDescent="0.2">
      <c r="A36" s="40">
        <v>22</v>
      </c>
      <c r="B36" s="28" t="s">
        <v>87</v>
      </c>
      <c r="C36" s="150" t="s">
        <v>115</v>
      </c>
      <c r="D36" s="148" t="s">
        <v>77</v>
      </c>
      <c r="E36" s="149">
        <v>60</v>
      </c>
      <c r="F36" s="144"/>
      <c r="G36" s="143"/>
      <c r="H36" s="49">
        <f t="shared" si="6"/>
        <v>0</v>
      </c>
      <c r="I36" s="143"/>
      <c r="J36" s="143"/>
      <c r="K36" s="50">
        <f t="shared" si="0"/>
        <v>0</v>
      </c>
      <c r="L36" s="51">
        <f t="shared" ref="L36" si="40">E36*F36</f>
        <v>0</v>
      </c>
      <c r="M36" s="49">
        <f t="shared" ref="M36" si="41">H36*E36</f>
        <v>0</v>
      </c>
      <c r="N36" s="49">
        <f t="shared" ref="N36" si="42">I36*E36</f>
        <v>0</v>
      </c>
      <c r="O36" s="49">
        <f t="shared" ref="O36" si="43">J36*E36</f>
        <v>0</v>
      </c>
      <c r="P36" s="108">
        <f t="shared" ref="P36" si="44">SUM(M36:O36)</f>
        <v>0</v>
      </c>
      <c r="Q36" s="77" t="s">
        <v>47</v>
      </c>
    </row>
    <row r="37" spans="1:17" x14ac:dyDescent="0.2">
      <c r="A37" s="40">
        <v>23</v>
      </c>
      <c r="B37" s="93"/>
      <c r="C37" s="145" t="s">
        <v>116</v>
      </c>
      <c r="D37" s="28"/>
      <c r="E37" s="59"/>
      <c r="F37" s="51"/>
      <c r="G37" s="49"/>
      <c r="H37" s="49">
        <f t="shared" si="6"/>
        <v>0</v>
      </c>
      <c r="I37" s="49"/>
      <c r="J37" s="49"/>
      <c r="K37" s="50">
        <f t="shared" si="0"/>
        <v>0</v>
      </c>
      <c r="L37" s="51">
        <f t="shared" si="1"/>
        <v>0</v>
      </c>
      <c r="M37" s="49">
        <f t="shared" si="2"/>
        <v>0</v>
      </c>
      <c r="N37" s="49">
        <f t="shared" si="3"/>
        <v>0</v>
      </c>
      <c r="O37" s="49">
        <f t="shared" si="4"/>
        <v>0</v>
      </c>
      <c r="P37" s="108">
        <f t="shared" si="5"/>
        <v>0</v>
      </c>
      <c r="Q37" s="77"/>
    </row>
    <row r="38" spans="1:17" ht="45" x14ac:dyDescent="0.2">
      <c r="A38" s="40">
        <v>24</v>
      </c>
      <c r="B38" s="28" t="s">
        <v>87</v>
      </c>
      <c r="C38" s="150" t="s">
        <v>375</v>
      </c>
      <c r="D38" s="148" t="s">
        <v>112</v>
      </c>
      <c r="E38" s="149">
        <v>7</v>
      </c>
      <c r="F38" s="144"/>
      <c r="G38" s="143"/>
      <c r="H38" s="49">
        <f t="shared" si="6"/>
        <v>0</v>
      </c>
      <c r="I38" s="143"/>
      <c r="J38" s="143"/>
      <c r="K38" s="50">
        <f t="shared" si="0"/>
        <v>0</v>
      </c>
      <c r="L38" s="51">
        <f t="shared" si="1"/>
        <v>0</v>
      </c>
      <c r="M38" s="49">
        <f t="shared" si="2"/>
        <v>0</v>
      </c>
      <c r="N38" s="49">
        <f t="shared" si="3"/>
        <v>0</v>
      </c>
      <c r="O38" s="49">
        <f t="shared" si="4"/>
        <v>0</v>
      </c>
      <c r="P38" s="108">
        <f t="shared" si="5"/>
        <v>0</v>
      </c>
      <c r="Q38" s="77" t="s">
        <v>47</v>
      </c>
    </row>
    <row r="39" spans="1:17" ht="33.75" x14ac:dyDescent="0.2">
      <c r="A39" s="40">
        <v>25</v>
      </c>
      <c r="B39" s="28" t="s">
        <v>87</v>
      </c>
      <c r="C39" s="150" t="s">
        <v>323</v>
      </c>
      <c r="D39" s="140" t="s">
        <v>112</v>
      </c>
      <c r="E39" s="149">
        <v>32</v>
      </c>
      <c r="F39" s="144"/>
      <c r="G39" s="143"/>
      <c r="H39" s="49">
        <f t="shared" si="6"/>
        <v>0</v>
      </c>
      <c r="I39" s="143"/>
      <c r="J39" s="143"/>
      <c r="K39" s="50">
        <f t="shared" si="0"/>
        <v>0</v>
      </c>
      <c r="L39" s="51">
        <f t="shared" si="1"/>
        <v>0</v>
      </c>
      <c r="M39" s="49">
        <f t="shared" si="2"/>
        <v>0</v>
      </c>
      <c r="N39" s="49">
        <f t="shared" si="3"/>
        <v>0</v>
      </c>
      <c r="O39" s="49">
        <f t="shared" si="4"/>
        <v>0</v>
      </c>
      <c r="P39" s="108">
        <f t="shared" si="5"/>
        <v>0</v>
      </c>
      <c r="Q39" s="77" t="s">
        <v>47</v>
      </c>
    </row>
    <row r="40" spans="1:17" ht="12" customHeight="1" thickBot="1" x14ac:dyDescent="0.25">
      <c r="A40" s="264" t="s">
        <v>63</v>
      </c>
      <c r="B40" s="265"/>
      <c r="C40" s="265"/>
      <c r="D40" s="265"/>
      <c r="E40" s="265"/>
      <c r="F40" s="265"/>
      <c r="G40" s="265"/>
      <c r="H40" s="265"/>
      <c r="I40" s="265"/>
      <c r="J40" s="265"/>
      <c r="K40" s="266"/>
      <c r="L40" s="74">
        <f>SUM(L14:L39)</f>
        <v>0</v>
      </c>
      <c r="M40" s="75">
        <f>SUM(M14:M39)</f>
        <v>0</v>
      </c>
      <c r="N40" s="75">
        <f>SUM(N14:N39)</f>
        <v>0</v>
      </c>
      <c r="O40" s="75">
        <f>SUM(O14:O39)</f>
        <v>0</v>
      </c>
      <c r="P40" s="76">
        <f>SUM(P14:P39)</f>
        <v>0</v>
      </c>
    </row>
    <row r="41" spans="1:17" x14ac:dyDescent="0.2">
      <c r="A41" s="20"/>
      <c r="B41" s="20"/>
      <c r="C41" s="20"/>
      <c r="D41" s="20"/>
      <c r="E41" s="20"/>
      <c r="F41" s="20"/>
      <c r="G41" s="20"/>
      <c r="H41" s="20"/>
      <c r="I41" s="20"/>
      <c r="J41" s="20"/>
      <c r="K41" s="20"/>
      <c r="L41" s="20"/>
      <c r="M41" s="20"/>
      <c r="N41" s="20"/>
      <c r="O41" s="20"/>
      <c r="P41" s="20"/>
    </row>
    <row r="42" spans="1:17" x14ac:dyDescent="0.2">
      <c r="A42" s="20"/>
      <c r="B42" s="20"/>
      <c r="C42" s="20"/>
      <c r="D42" s="20"/>
      <c r="E42" s="20"/>
      <c r="F42" s="20"/>
      <c r="G42" s="20"/>
      <c r="H42" s="20"/>
      <c r="I42" s="20"/>
      <c r="J42" s="20"/>
      <c r="K42" s="20"/>
      <c r="L42" s="20"/>
      <c r="M42" s="20"/>
      <c r="N42" s="20"/>
      <c r="O42" s="20"/>
      <c r="P42" s="20"/>
    </row>
    <row r="43" spans="1:17" x14ac:dyDescent="0.2">
      <c r="A43" s="1" t="s">
        <v>14</v>
      </c>
      <c r="B43" s="20"/>
      <c r="C43" s="267">
        <f>'Kops n'!C35:H35</f>
        <v>0</v>
      </c>
      <c r="D43" s="267"/>
      <c r="E43" s="267"/>
      <c r="F43" s="267"/>
      <c r="G43" s="267"/>
      <c r="H43" s="267"/>
      <c r="I43" s="20"/>
      <c r="J43" s="20"/>
      <c r="K43" s="20"/>
      <c r="L43" s="20"/>
      <c r="M43" s="20"/>
      <c r="N43" s="20"/>
      <c r="O43" s="20"/>
      <c r="P43" s="20"/>
    </row>
    <row r="44" spans="1:17" x14ac:dyDescent="0.2">
      <c r="A44" s="20"/>
      <c r="B44" s="20"/>
      <c r="C44" s="193" t="s">
        <v>15</v>
      </c>
      <c r="D44" s="193"/>
      <c r="E44" s="193"/>
      <c r="F44" s="193"/>
      <c r="G44" s="193"/>
      <c r="H44" s="193"/>
      <c r="I44" s="20"/>
      <c r="J44" s="20"/>
      <c r="K44" s="20"/>
      <c r="L44" s="20"/>
      <c r="M44" s="20"/>
      <c r="N44" s="20"/>
      <c r="O44" s="20"/>
      <c r="P44" s="20"/>
    </row>
    <row r="45" spans="1:17" x14ac:dyDescent="0.2">
      <c r="A45" s="20"/>
      <c r="B45" s="20"/>
      <c r="C45" s="20"/>
      <c r="D45" s="20"/>
      <c r="E45" s="20"/>
      <c r="F45" s="20"/>
      <c r="G45" s="20"/>
      <c r="H45" s="20"/>
      <c r="I45" s="20"/>
      <c r="J45" s="20"/>
      <c r="K45" s="20"/>
      <c r="L45" s="20"/>
      <c r="M45" s="20"/>
      <c r="N45" s="20"/>
      <c r="O45" s="20"/>
      <c r="P45" s="20"/>
    </row>
    <row r="46" spans="1:17" x14ac:dyDescent="0.2">
      <c r="A46" s="210" t="str">
        <f>'Kops n'!A38:D38</f>
        <v>Tāme sastādīta 2023. gada __. ________</v>
      </c>
      <c r="B46" s="211"/>
      <c r="C46" s="211"/>
      <c r="D46" s="211"/>
      <c r="E46" s="20"/>
      <c r="F46" s="20"/>
      <c r="G46" s="20"/>
      <c r="H46" s="20"/>
      <c r="I46" s="20"/>
      <c r="J46" s="20"/>
      <c r="K46" s="20"/>
      <c r="L46" s="20"/>
      <c r="M46" s="20"/>
      <c r="N46" s="20"/>
      <c r="O46" s="20"/>
      <c r="P46" s="20"/>
    </row>
    <row r="47" spans="1:17" x14ac:dyDescent="0.2">
      <c r="A47" s="20"/>
      <c r="B47" s="20"/>
      <c r="C47" s="20"/>
      <c r="D47" s="20"/>
      <c r="E47" s="20"/>
      <c r="F47" s="20"/>
      <c r="G47" s="20"/>
      <c r="H47" s="20"/>
      <c r="I47" s="20"/>
      <c r="J47" s="20"/>
      <c r="K47" s="20"/>
      <c r="L47" s="20"/>
      <c r="M47" s="20"/>
      <c r="N47" s="20"/>
      <c r="O47" s="20"/>
      <c r="P47" s="20"/>
    </row>
    <row r="48" spans="1:17" x14ac:dyDescent="0.2">
      <c r="A48" s="1" t="s">
        <v>41</v>
      </c>
      <c r="B48" s="20"/>
      <c r="C48" s="267">
        <f>'Kops n'!C40:H40</f>
        <v>0</v>
      </c>
      <c r="D48" s="267"/>
      <c r="E48" s="267"/>
      <c r="F48" s="267"/>
      <c r="G48" s="267"/>
      <c r="H48" s="267"/>
      <c r="I48" s="20"/>
      <c r="J48" s="20"/>
      <c r="K48" s="20"/>
      <c r="L48" s="20"/>
      <c r="M48" s="20"/>
      <c r="N48" s="20"/>
      <c r="O48" s="20"/>
      <c r="P48" s="20"/>
    </row>
    <row r="49" spans="1:16" x14ac:dyDescent="0.2">
      <c r="A49" s="20"/>
      <c r="B49" s="20"/>
      <c r="C49" s="193" t="s">
        <v>15</v>
      </c>
      <c r="D49" s="193"/>
      <c r="E49" s="193"/>
      <c r="F49" s="193"/>
      <c r="G49" s="193"/>
      <c r="H49" s="193"/>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row r="51" spans="1:16" x14ac:dyDescent="0.2">
      <c r="A51" s="104" t="s">
        <v>16</v>
      </c>
      <c r="B51" s="52"/>
      <c r="C51" s="115">
        <f>'Kops n'!C43</f>
        <v>0</v>
      </c>
      <c r="D51" s="52"/>
      <c r="E51" s="20"/>
      <c r="F51" s="20"/>
      <c r="G51" s="20"/>
      <c r="H51" s="20"/>
      <c r="I51" s="20"/>
      <c r="J51" s="20"/>
      <c r="K51" s="20"/>
      <c r="L51" s="20"/>
      <c r="M51" s="20"/>
      <c r="N51" s="20"/>
      <c r="O51" s="20"/>
      <c r="P51" s="20"/>
    </row>
    <row r="52" spans="1:16" x14ac:dyDescent="0.2">
      <c r="A52" s="20"/>
      <c r="B52" s="20"/>
      <c r="C52" s="20"/>
      <c r="D52" s="20"/>
      <c r="E52" s="20"/>
      <c r="F52" s="20"/>
      <c r="G52" s="20"/>
      <c r="H52" s="20"/>
      <c r="I52" s="20"/>
      <c r="J52" s="20"/>
      <c r="K52" s="20"/>
      <c r="L52" s="20"/>
      <c r="M52" s="20"/>
      <c r="N52" s="20"/>
      <c r="O52" s="20"/>
      <c r="P52" s="20"/>
    </row>
  </sheetData>
  <mergeCells count="23">
    <mergeCell ref="C2:I2"/>
    <mergeCell ref="C3:I3"/>
    <mergeCell ref="C4:I4"/>
    <mergeCell ref="D5:L5"/>
    <mergeCell ref="D6:L6"/>
    <mergeCell ref="D8:L8"/>
    <mergeCell ref="A9:F9"/>
    <mergeCell ref="J9:M9"/>
    <mergeCell ref="N9:O9"/>
    <mergeCell ref="D7:L7"/>
    <mergeCell ref="C49:H49"/>
    <mergeCell ref="L12:P12"/>
    <mergeCell ref="A40:K40"/>
    <mergeCell ref="C43:H43"/>
    <mergeCell ref="C44:H44"/>
    <mergeCell ref="A46:D46"/>
    <mergeCell ref="C48:H48"/>
    <mergeCell ref="A12:A13"/>
    <mergeCell ref="B12:B13"/>
    <mergeCell ref="C12:C13"/>
    <mergeCell ref="D12:D13"/>
    <mergeCell ref="E12:E13"/>
    <mergeCell ref="F12:K12"/>
  </mergeCells>
  <conditionalFormatting sqref="I14:J14 D14:G14 D26:G26 I26:J26 D33:G33 I33:J33 D37:G37 I37:J37 Q14:Q39 A14:B39">
    <cfRule type="cellIs" dxfId="433" priority="119" operator="equal">
      <formula>0</formula>
    </cfRule>
  </conditionalFormatting>
  <conditionalFormatting sqref="N9:O9 H14:H39 K14:P39">
    <cfRule type="cellIs" dxfId="432" priority="118" operator="equal">
      <formula>0</formula>
    </cfRule>
  </conditionalFormatting>
  <conditionalFormatting sqref="A9:F9">
    <cfRule type="containsText" dxfId="431" priority="11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430" priority="116" operator="equal">
      <formula>0</formula>
    </cfRule>
  </conditionalFormatting>
  <conditionalFormatting sqref="C48:H48">
    <cfRule type="cellIs" dxfId="429" priority="111" operator="equal">
      <formula>0</formula>
    </cfRule>
  </conditionalFormatting>
  <conditionalFormatting sqref="C43:H43">
    <cfRule type="cellIs" dxfId="428" priority="110" operator="equal">
      <formula>0</formula>
    </cfRule>
  </conditionalFormatting>
  <conditionalFormatting sqref="L40:P40">
    <cfRule type="cellIs" dxfId="427" priority="109" operator="equal">
      <formula>0</formula>
    </cfRule>
  </conditionalFormatting>
  <conditionalFormatting sqref="C4:I4">
    <cfRule type="cellIs" dxfId="426" priority="108" operator="equal">
      <formula>0</formula>
    </cfRule>
  </conditionalFormatting>
  <conditionalFormatting sqref="C14 C26 C33 C37">
    <cfRule type="cellIs" dxfId="425" priority="107" operator="equal">
      <formula>0</formula>
    </cfRule>
  </conditionalFormatting>
  <conditionalFormatting sqref="D5:L8">
    <cfRule type="cellIs" dxfId="424" priority="106" operator="equal">
      <formula>0</formula>
    </cfRule>
  </conditionalFormatting>
  <conditionalFormatting sqref="D1">
    <cfRule type="cellIs" dxfId="423" priority="105" operator="equal">
      <formula>0</formula>
    </cfRule>
  </conditionalFormatting>
  <conditionalFormatting sqref="A40:K40">
    <cfRule type="containsText" dxfId="422" priority="103" operator="containsText" text="Tiešās izmaksas kopā, t. sk. darba devēja sociālais nodoklis __.__% ">
      <formula>NOT(ISERROR(SEARCH("Tiešās izmaksas kopā, t. sk. darba devēja sociālais nodoklis __.__% ",A40)))</formula>
    </cfRule>
  </conditionalFormatting>
  <conditionalFormatting sqref="J15">
    <cfRule type="cellIs" dxfId="421" priority="86" operator="equal">
      <formula>0</formula>
    </cfRule>
  </conditionalFormatting>
  <conditionalFormatting sqref="I16:J16">
    <cfRule type="cellIs" dxfId="420" priority="85" operator="equal">
      <formula>0</formula>
    </cfRule>
  </conditionalFormatting>
  <conditionalFormatting sqref="I17:J17">
    <cfRule type="cellIs" dxfId="419" priority="84" operator="equal">
      <formula>0</formula>
    </cfRule>
  </conditionalFormatting>
  <conditionalFormatting sqref="I25:J25 I20:I24">
    <cfRule type="cellIs" dxfId="418" priority="83" operator="equal">
      <formula>0</formula>
    </cfRule>
  </conditionalFormatting>
  <conditionalFormatting sqref="I18:J19 J20:J24">
    <cfRule type="cellIs" dxfId="417" priority="82" operator="equal">
      <formula>0</formula>
    </cfRule>
  </conditionalFormatting>
  <conditionalFormatting sqref="I27:J27">
    <cfRule type="cellIs" dxfId="416" priority="77" operator="equal">
      <formula>0</formula>
    </cfRule>
  </conditionalFormatting>
  <conditionalFormatting sqref="I28:J32">
    <cfRule type="cellIs" dxfId="415" priority="76" operator="equal">
      <formula>0</formula>
    </cfRule>
  </conditionalFormatting>
  <conditionalFormatting sqref="I34:J34">
    <cfRule type="cellIs" dxfId="414" priority="49" operator="equal">
      <formula>0</formula>
    </cfRule>
  </conditionalFormatting>
  <conditionalFormatting sqref="I35:J36">
    <cfRule type="cellIs" dxfId="413" priority="48" operator="equal">
      <formula>0</formula>
    </cfRule>
  </conditionalFormatting>
  <conditionalFormatting sqref="F39">
    <cfRule type="cellIs" dxfId="412" priority="46" operator="equal">
      <formula>0</formula>
    </cfRule>
  </conditionalFormatting>
  <conditionalFormatting sqref="F38">
    <cfRule type="cellIs" dxfId="411" priority="45" operator="equal">
      <formula>0</formula>
    </cfRule>
  </conditionalFormatting>
  <conditionalFormatting sqref="I39:J39">
    <cfRule type="cellIs" dxfId="410" priority="42" operator="equal">
      <formula>0</formula>
    </cfRule>
  </conditionalFormatting>
  <conditionalFormatting sqref="I38:J38">
    <cfRule type="cellIs" dxfId="409" priority="41" operator="equal">
      <formula>0</formula>
    </cfRule>
  </conditionalFormatting>
  <conditionalFormatting sqref="I15">
    <cfRule type="cellIs" dxfId="408" priority="39" operator="equal">
      <formula>0</formula>
    </cfRule>
  </conditionalFormatting>
  <conditionalFormatting sqref="G27:G32">
    <cfRule type="cellIs" dxfId="407" priority="35" operator="equal">
      <formula>0</formula>
    </cfRule>
  </conditionalFormatting>
  <conditionalFormatting sqref="G34:G36">
    <cfRule type="cellIs" dxfId="406" priority="33" operator="equal">
      <formula>0</formula>
    </cfRule>
  </conditionalFormatting>
  <conditionalFormatting sqref="G38:G39">
    <cfRule type="cellIs" dxfId="405" priority="32" operator="equal">
      <formula>0</formula>
    </cfRule>
  </conditionalFormatting>
  <conditionalFormatting sqref="E15">
    <cfRule type="cellIs" dxfId="404" priority="27" operator="equal">
      <formula>0</formula>
    </cfRule>
  </conditionalFormatting>
  <conditionalFormatting sqref="C19:E19 C23:E24">
    <cfRule type="cellIs" dxfId="403" priority="26" operator="equal">
      <formula>0</formula>
    </cfRule>
  </conditionalFormatting>
  <conditionalFormatting sqref="D16:E16 C17:E17 C25:E25 E18 D20:E20 C21:E21 E22">
    <cfRule type="cellIs" dxfId="402" priority="31" operator="equal">
      <formula>0</formula>
    </cfRule>
  </conditionalFormatting>
  <conditionalFormatting sqref="C16">
    <cfRule type="cellIs" dxfId="401" priority="30" operator="equal">
      <formula>0</formula>
    </cfRule>
  </conditionalFormatting>
  <conditionalFormatting sqref="D15">
    <cfRule type="cellIs" dxfId="400" priority="28" operator="equal">
      <formula>0</formula>
    </cfRule>
  </conditionalFormatting>
  <conditionalFormatting sqref="C15">
    <cfRule type="cellIs" dxfId="399" priority="29" operator="equal">
      <formula>0</formula>
    </cfRule>
  </conditionalFormatting>
  <conditionalFormatting sqref="C18">
    <cfRule type="cellIs" dxfId="398" priority="25" operator="equal">
      <formula>0</formula>
    </cfRule>
  </conditionalFormatting>
  <conditionalFormatting sqref="D18">
    <cfRule type="cellIs" dxfId="397" priority="24" operator="equal">
      <formula>0</formula>
    </cfRule>
  </conditionalFormatting>
  <conditionalFormatting sqref="C20">
    <cfRule type="cellIs" dxfId="396" priority="23" operator="equal">
      <formula>0</formula>
    </cfRule>
  </conditionalFormatting>
  <conditionalFormatting sqref="C22">
    <cfRule type="cellIs" dxfId="395" priority="22" operator="equal">
      <formula>0</formula>
    </cfRule>
  </conditionalFormatting>
  <conditionalFormatting sqref="D22">
    <cfRule type="cellIs" dxfId="394" priority="21" operator="equal">
      <formula>0</formula>
    </cfRule>
  </conditionalFormatting>
  <conditionalFormatting sqref="F18">
    <cfRule type="cellIs" dxfId="393" priority="17" operator="equal">
      <formula>0</formula>
    </cfRule>
  </conditionalFormatting>
  <conditionalFormatting sqref="F15">
    <cfRule type="cellIs" dxfId="392" priority="20" operator="equal">
      <formula>0</formula>
    </cfRule>
  </conditionalFormatting>
  <conditionalFormatting sqref="F16">
    <cfRule type="cellIs" dxfId="391" priority="19" operator="equal">
      <formula>0</formula>
    </cfRule>
  </conditionalFormatting>
  <conditionalFormatting sqref="F17">
    <cfRule type="cellIs" dxfId="390" priority="18" operator="equal">
      <formula>0</formula>
    </cfRule>
  </conditionalFormatting>
  <conditionalFormatting sqref="F25">
    <cfRule type="cellIs" dxfId="389" priority="16" operator="equal">
      <formula>0</formula>
    </cfRule>
  </conditionalFormatting>
  <conditionalFormatting sqref="F19 F23:F24">
    <cfRule type="cellIs" dxfId="388" priority="15" operator="equal">
      <formula>0</formula>
    </cfRule>
  </conditionalFormatting>
  <conditionalFormatting sqref="F22">
    <cfRule type="cellIs" dxfId="387" priority="11" operator="equal">
      <formula>0</formula>
    </cfRule>
  </conditionalFormatting>
  <conditionalFormatting sqref="F20">
    <cfRule type="cellIs" dxfId="386" priority="13" operator="equal">
      <formula>0</formula>
    </cfRule>
  </conditionalFormatting>
  <conditionalFormatting sqref="F21">
    <cfRule type="cellIs" dxfId="385" priority="12" operator="equal">
      <formula>0</formula>
    </cfRule>
  </conditionalFormatting>
  <conditionalFormatting sqref="C27:E32">
    <cfRule type="cellIs" dxfId="384" priority="10" operator="equal">
      <formula>0</formula>
    </cfRule>
  </conditionalFormatting>
  <conditionalFormatting sqref="F27">
    <cfRule type="cellIs" dxfId="383" priority="9" operator="equal">
      <formula>0</formula>
    </cfRule>
  </conditionalFormatting>
  <conditionalFormatting sqref="F28:F32">
    <cfRule type="cellIs" dxfId="382" priority="8" operator="equal">
      <formula>0</formula>
    </cfRule>
  </conditionalFormatting>
  <conditionalFormatting sqref="C34:C36">
    <cfRule type="cellIs" dxfId="381" priority="7" operator="equal">
      <formula>0</formula>
    </cfRule>
  </conditionalFormatting>
  <conditionalFormatting sqref="D34:E36">
    <cfRule type="cellIs" dxfId="380" priority="6" operator="equal">
      <formula>0</formula>
    </cfRule>
  </conditionalFormatting>
  <conditionalFormatting sqref="F34">
    <cfRule type="cellIs" dxfId="379" priority="5" operator="equal">
      <formula>0</formula>
    </cfRule>
  </conditionalFormatting>
  <conditionalFormatting sqref="F35">
    <cfRule type="cellIs" dxfId="378" priority="4" operator="equal">
      <formula>0</formula>
    </cfRule>
  </conditionalFormatting>
  <conditionalFormatting sqref="F36">
    <cfRule type="cellIs" dxfId="377" priority="3" operator="equal">
      <formula>0</formula>
    </cfRule>
  </conditionalFormatting>
  <conditionalFormatting sqref="C38:E39">
    <cfRule type="cellIs" dxfId="376" priority="2" operator="equal">
      <formula>0</formula>
    </cfRule>
  </conditionalFormatting>
  <conditionalFormatting sqref="G15:G25">
    <cfRule type="cellIs" dxfId="375" priority="1" operator="equal">
      <formula>0</formula>
    </cfRule>
  </conditionalFormatting>
  <dataValidations count="1">
    <dataValidation type="list" allowBlank="1" showInputMessage="1" showErrorMessage="1" sqref="Q14:Q39" xr:uid="{3E611BA7-B525-48AF-AB4E-28C0D59C3BC3}">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13" operator="containsText" id="{7AFE1358-F0C6-4B02-90B5-EC3498E5DD2A}">
            <xm:f>NOT(ISERROR(SEARCH("Tāme sastādīta ____. gada ___. ______________",A46)))</xm:f>
            <xm:f>"Tāme sastādīta ____. gada ___. ______________"</xm:f>
            <x14:dxf>
              <font>
                <color auto="1"/>
              </font>
              <fill>
                <patternFill>
                  <bgColor rgb="FFC6EFCE"/>
                </patternFill>
              </fill>
            </x14:dxf>
          </x14:cfRule>
          <xm:sqref>A46</xm:sqref>
        </x14:conditionalFormatting>
        <x14:conditionalFormatting xmlns:xm="http://schemas.microsoft.com/office/excel/2006/main">
          <x14:cfRule type="containsText" priority="112" operator="containsText" id="{35435533-1B4F-4789-B7B2-252E4C407158}">
            <xm:f>NOT(ISERROR(SEARCH("Sertifikāta Nr. _________________________________",A51)))</xm:f>
            <xm:f>"Sertifikāta Nr. _________________________________"</xm:f>
            <x14:dxf>
              <font>
                <color auto="1"/>
              </font>
              <fill>
                <patternFill>
                  <bgColor rgb="FFC6EFCE"/>
                </patternFill>
              </fill>
            </x14:dxf>
          </x14:cfRule>
          <xm:sqref>A51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49"/>
  <sheetViews>
    <sheetView topLeftCell="A28" workbookViewId="0">
      <selection activeCell="P37" sqref="P3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79" t="str">
        <f>'4a+c+n'!C2:I2</f>
        <v>Logi un durvis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P37</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x14ac:dyDescent="0.2">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 fasādē un lodžiju stiklojumam)</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x14ac:dyDescent="0.2">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Temix tipa distanceri. Krāsa atbilstoši krāsu pasai, iekšpuse balta. L01 logu bloks (1000x1000),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x14ac:dyDescent="0.2">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Temix tipa distanceri. Krāsa atbilstoši krāsu pasai, iekšpuse balta. L02 logu bloks (1500x1000),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45" x14ac:dyDescent="0.2">
      <c r="A18" s="64">
        <f>IF(P18=0,0,IF(COUNTBLANK(P18)=1,0,COUNTA($P$14:P18)))</f>
        <v>0</v>
      </c>
      <c r="B18" s="28" t="str">
        <f>IF($C$4="Attiecināmās izmaksas",IF('4a+c+n'!$Q18="A",'4a+c+n'!B18,0),0)</f>
        <v>13-00000</v>
      </c>
      <c r="C18" s="28" t="str">
        <f>IF($C$4="Attiecināmās izmaksas",IF('4a+c+n'!$Q18="A",'4a+c+n'!C18,0),0)</f>
        <v>Jaunu trīs stikla pakešu PVC logu bloku uzstādīšana ( U≤1,1 (W/m2 K). Rāmja profilā paredzēt Temix tipa distanceri. Krāsa atbilstoši krāsu pasai, iekšpuse balta. L03 logu bloks (4000x600),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56.25" x14ac:dyDescent="0.2">
      <c r="A19" s="64">
        <f>IF(P19=0,0,IF(COUNTBLANK(P19)=1,0,COUNTA($P$14:P19)))</f>
        <v>0</v>
      </c>
      <c r="B19" s="28" t="str">
        <f>IF($C$4="Attiecināmās izmaksas",IF('4a+c+n'!$Q19="A",'4a+c+n'!B19,0),0)</f>
        <v>13-00000</v>
      </c>
      <c r="C19" s="28" t="str">
        <f>IF($C$4="Attiecināmās izmaksas",IF('4a+c+n'!$Q19="A",'4a+c+n'!C19,0),0)</f>
        <v>Jaunu trīs stikla pakešu PVC lodžiju stiklojuma bloku uzstādīšana ( U≤1,1 (W/m2 K). Rāmja profilā paredzēt Temix tipa distanceri. Krāsa atbilstoši krāsu pasai, iekšpuse balta. L04 logu bloks (5700x1500),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56.25" x14ac:dyDescent="0.2">
      <c r="A20" s="64">
        <f>IF(P20=0,0,IF(COUNTBLANK(P20)=1,0,COUNTA($P$14:P20)))</f>
        <v>0</v>
      </c>
      <c r="B20" s="28" t="str">
        <f>IF($C$4="Attiecināmās izmaksas",IF('4a+c+n'!$Q20="A",'4a+c+n'!B20,0),0)</f>
        <v>13-00000</v>
      </c>
      <c r="C20" s="28" t="str">
        <f>IF($C$4="Attiecināmās izmaksas",IF('4a+c+n'!$Q20="A",'4a+c+n'!C20,0),0)</f>
        <v>Jaunu trīs stikla pakešu PVC logu bloku uzstādīšana ( U≤1,1 (W/m2 K). Rāmja profilā paredzēt Temix tipa distanceri. Krāsa atbilstoši krāsu pasai, iekšpuse balta. L05 logu bloks (2130x750; 1400x1200), t.sk, furnitūra</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ht="56.25" x14ac:dyDescent="0.2">
      <c r="A21" s="64">
        <f>IF(P21=0,0,IF(COUNTBLANK(P21)=1,0,COUNTA($P$14:P21)))</f>
        <v>0</v>
      </c>
      <c r="B21" s="28" t="str">
        <f>IF($C$4="Attiecināmās izmaksas",IF('4a+c+n'!$Q21="A",'4a+c+n'!B21,0),0)</f>
        <v>13-00000</v>
      </c>
      <c r="C21" s="28" t="str">
        <f>IF($C$4="Attiecināmās izmaksas",IF('4a+c+n'!$Q21="A",'4a+c+n'!C21,0),0)</f>
        <v>Jaunu trīs stikla pakešu PVC logu bloku uzstādīšana ( U≤1,1 (W/m2 K). Rāmja profilā paredzēt Temix tipa distanceri. Krāsa atbilstoši krāsu pasai, iekšpuse balta. L06 logu bloks (2130x750; 1400x1200), t.sk, furnitūra</v>
      </c>
      <c r="D21" s="28" t="str">
        <f>IF($C$4="Attiecināmās izmaksas",IF('4a+c+n'!$Q21="A",'4a+c+n'!D21,0),0)</f>
        <v>gab.</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45" x14ac:dyDescent="0.2">
      <c r="A22" s="64">
        <f>IF(P22=0,0,IF(COUNTBLANK(P22)=1,0,COUNTA($P$14:P22)))</f>
        <v>0</v>
      </c>
      <c r="B22" s="28" t="str">
        <f>IF($C$4="Attiecināmās izmaksas",IF('4a+c+n'!$Q22="A",'4a+c+n'!B22,0),0)</f>
        <v>13-00000</v>
      </c>
      <c r="C22" s="28" t="str">
        <f>IF($C$4="Attiecināmās izmaksas",IF('4a+c+n'!$Q22="A",'4a+c+n'!C22,0),0)</f>
        <v>Jaunu trīs stikla pakešu PVC logu bloku uzstādīšana ( U≤1,1 (W/m2 K). Rāmja profilā paredzēt Temix tipa distanceri. Krāsa atbilstoši krāsu pasai, iekšpuse balta. L07 logu bloks (1500x1500), t.sk, furnitūra</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ht="45" x14ac:dyDescent="0.2">
      <c r="A23" s="64">
        <f>IF(P23=0,0,IF(COUNTBLANK(P23)=1,0,COUNTA($P$14:P23)))</f>
        <v>0</v>
      </c>
      <c r="B23" s="28" t="str">
        <f>IF($C$4="Attiecināmās izmaksas",IF('4a+c+n'!$Q23="A",'4a+c+n'!B23,0),0)</f>
        <v>13-00000</v>
      </c>
      <c r="C23" s="28" t="str">
        <f>IF($C$4="Attiecināmās izmaksas",IF('4a+c+n'!$Q23="A",'4a+c+n'!C23,0),0)</f>
        <v>Jaunu trīs stikla pakešu PVC logu bloku uzstādīšana ( U≤1,1 (W/m2 K). Rāmja profilā paredzēt Temix tipa distanceri. Krāsa atbilstoši krāsu pasai, iekšpuse balta. L08 logu bloks (1500x1500), t.sk, furnitūra</v>
      </c>
      <c r="D23" s="28" t="str">
        <f>IF($C$4="Attiecināmās izmaksas",IF('4a+c+n'!$Q23="A",'4a+c+n'!D23,0),0)</f>
        <v>gab.</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ht="45" x14ac:dyDescent="0.2">
      <c r="A24" s="64">
        <f>IF(P24=0,0,IF(COUNTBLANK(P24)=1,0,COUNTA($P$14:P24)))</f>
        <v>0</v>
      </c>
      <c r="B24" s="28" t="str">
        <f>IF($C$4="Attiecināmās izmaksas",IF('4a+c+n'!$Q24="A",'4a+c+n'!B24,0),0)</f>
        <v>13-00000</v>
      </c>
      <c r="C24" s="28" t="str">
        <f>IF($C$4="Attiecināmās izmaksas",IF('4a+c+n'!$Q24="A",'4a+c+n'!C24,0),0)</f>
        <v>Jaunu trīs stikla pakešu PVC logu bloku uzstādīšana ( U≤1,1 (W/m2 K). Rāmja profilā paredzēt Temix tipa distanceri. Krāsa atbilstoši krāsu pasai, iekšpuse balta. L09 logu bloks (1250x1500), t.sk, furnitūra</v>
      </c>
      <c r="D24" s="28" t="str">
        <f>IF($C$4="Attiecināmās izmaksas",IF('4a+c+n'!$Q24="A",'4a+c+n'!D24,0),0)</f>
        <v>gab.</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ht="45" x14ac:dyDescent="0.2">
      <c r="A25" s="64">
        <f>IF(P25=0,0,IF(COUNTBLANK(P25)=1,0,COUNTA($P$14:P25)))</f>
        <v>0</v>
      </c>
      <c r="B25" s="28" t="str">
        <f>IF($C$4="Attiecināmās izmaksas",IF('4a+c+n'!$Q25="A",'4a+c+n'!B25,0),0)</f>
        <v>13-00000</v>
      </c>
      <c r="C25" s="28" t="str">
        <f>IF($C$4="Attiecināmās izmaksas",IF('4a+c+n'!$Q25="A",'4a+c+n'!C25,0),0)</f>
        <v>Esošo  un maināmo logu aprīkošana ar ventilācijas iekārtu GECCO 3 vai ekvivalentu t.sk. lodžijas stiklojumam 2 gab. Gaiteņos otrā un ceturtā stāva līmeņos.</v>
      </c>
      <c r="D25" s="28" t="str">
        <f>IF($C$4="Attiecināmās izmaksas",IF('4a+c+n'!$Q25="A",'4a+c+n'!D25,0),0)</f>
        <v>gab.</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x14ac:dyDescent="0.2">
      <c r="A26" s="64">
        <f>IF(P26=0,0,IF(COUNTBLANK(P26)=1,0,COUNTA($P$14:P26)))</f>
        <v>0</v>
      </c>
      <c r="B26" s="28">
        <f>IF($C$4="Attiecināmās izmaksas",IF('4a+c+n'!$Q26="A",'4a+c+n'!B26,0),0)</f>
        <v>0</v>
      </c>
      <c r="C26" s="28">
        <f>IF($C$4="Attiecināmās izmaksas",IF('4a+c+n'!$Q26="A",'4a+c+n'!C26,0),0)</f>
        <v>0</v>
      </c>
      <c r="D26" s="28">
        <f>IF($C$4="Attiecināmās izmaksas",IF('4a+c+n'!$Q26="A",'4a+c+n'!D26,0),0)</f>
        <v>0</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ht="22.5" x14ac:dyDescent="0.2">
      <c r="A27" s="64">
        <f>IF(P27=0,0,IF(COUNTBLANK(P27)=1,0,COUNTA($P$14:P27)))</f>
        <v>0</v>
      </c>
      <c r="B27" s="28" t="str">
        <f>IF($C$4="Attiecināmās izmaksas",IF('4a+c+n'!$Q27="A",'4a+c+n'!B27,0),0)</f>
        <v>13-00000</v>
      </c>
      <c r="C27" s="28" t="str">
        <f>IF($C$4="Attiecināmās izmaksas",IF('4a+c+n'!$Q27="A",'4a+c+n'!C27,0),0)</f>
        <v xml:space="preserve">D01 metala durvju bloks ar stiklu (2400x1600), t.sk, furnitūra λ&lt;=1,6 W/(mK).  </v>
      </c>
      <c r="D27" s="28" t="str">
        <f>IF($C$4="Attiecināmās izmaksas",IF('4a+c+n'!$Q27="A",'4a+c+n'!D27,0),0)</f>
        <v>gab.</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ht="22.5" x14ac:dyDescent="0.2">
      <c r="A28" s="64">
        <f>IF(P28=0,0,IF(COUNTBLANK(P28)=1,0,COUNTA($P$14:P28)))</f>
        <v>0</v>
      </c>
      <c r="B28" s="28" t="str">
        <f>IF($C$4="Attiecināmās izmaksas",IF('4a+c+n'!$Q28="A",'4a+c+n'!B28,0),0)</f>
        <v>13-00000</v>
      </c>
      <c r="C28" s="28" t="str">
        <f>IF($C$4="Attiecināmās izmaksas",IF('4a+c+n'!$Q28="A",'4a+c+n'!C28,0),0)</f>
        <v xml:space="preserve">D02 metala durvju bloks ar stiklu (2400x1600), t.sk, furnitūra λ&lt;=1,6 W/(mK). </v>
      </c>
      <c r="D28" s="28" t="str">
        <f>IF($C$4="Attiecināmās izmaksas",IF('4a+c+n'!$Q28="A",'4a+c+n'!D28,0),0)</f>
        <v>gab.</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ht="22.5" x14ac:dyDescent="0.2">
      <c r="A29" s="64">
        <f>IF(P29=0,0,IF(COUNTBLANK(P29)=1,0,COUNTA($P$14:P29)))</f>
        <v>0</v>
      </c>
      <c r="B29" s="28" t="str">
        <f>IF($C$4="Attiecināmās izmaksas",IF('4a+c+n'!$Q29="A",'4a+c+n'!B29,0),0)</f>
        <v>13-00000</v>
      </c>
      <c r="C29" s="28" t="str">
        <f>IF($C$4="Attiecināmās izmaksas",IF('4a+c+n'!$Q29="A",'4a+c+n'!C29,0),0)</f>
        <v>D03 metala durvju bloks (2100x1000), t.sk, furnitūra.  slēdzamas</v>
      </c>
      <c r="D29" s="28" t="str">
        <f>IF($C$4="Attiecināmās izmaksas",IF('4a+c+n'!$Q29="A",'4a+c+n'!D29,0),0)</f>
        <v>gab.</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x14ac:dyDescent="0.2">
      <c r="A30" s="64">
        <f>IF(P30=0,0,IF(COUNTBLANK(P30)=1,0,COUNTA($P$14:P30)))</f>
        <v>0</v>
      </c>
      <c r="B30" s="28">
        <f>IF($C$4="Attiecināmās izmaksas",IF('4a+c+n'!$Q33="A",'4a+c+n'!B33,0),0)</f>
        <v>0</v>
      </c>
      <c r="C30" s="28">
        <f>IF($C$4="Attiecināmās izmaksas",IF('4a+c+n'!$Q33="A",'4a+c+n'!C33,0),0)</f>
        <v>0</v>
      </c>
      <c r="D30" s="28">
        <f>IF($C$4="Attiecināmās izmaksas",IF('4a+c+n'!$Q33="A",'4a+c+n'!D33,0),0)</f>
        <v>0</v>
      </c>
      <c r="E30" s="59"/>
      <c r="F30" s="81"/>
      <c r="G30" s="28"/>
      <c r="H30" s="28">
        <f>IF($C$4="Attiecināmās izmaksas",IF('4a+c+n'!$Q33="A",'4a+c+n'!H33,0),0)</f>
        <v>0</v>
      </c>
      <c r="I30" s="28"/>
      <c r="J30" s="28"/>
      <c r="K30" s="59">
        <f>IF($C$4="Attiecināmās izmaksas",IF('4a+c+n'!$Q33="A",'4a+c+n'!K33,0),0)</f>
        <v>0</v>
      </c>
      <c r="L30" s="81">
        <f>IF($C$4="Attiecināmās izmaksas",IF('4a+c+n'!$Q33="A",'4a+c+n'!L33,0),0)</f>
        <v>0</v>
      </c>
      <c r="M30" s="28">
        <f>IF($C$4="Attiecināmās izmaksas",IF('4a+c+n'!$Q33="A",'4a+c+n'!M33,0),0)</f>
        <v>0</v>
      </c>
      <c r="N30" s="28">
        <f>IF($C$4="Attiecināmās izmaksas",IF('4a+c+n'!$Q33="A",'4a+c+n'!N33,0),0)</f>
        <v>0</v>
      </c>
      <c r="O30" s="28">
        <f>IF($C$4="Attiecināmās izmaksas",IF('4a+c+n'!$Q33="A",'4a+c+n'!O33,0),0)</f>
        <v>0</v>
      </c>
      <c r="P30" s="59">
        <f>IF($C$4="Attiecināmās izmaksas",IF('4a+c+n'!$Q33="A",'4a+c+n'!P33,0),0)</f>
        <v>0</v>
      </c>
    </row>
    <row r="31" spans="1:16" ht="22.5" x14ac:dyDescent="0.2">
      <c r="A31" s="64">
        <f>IF(P31=0,0,IF(COUNTBLANK(P31)=1,0,COUNTA($P$14:P31)))</f>
        <v>0</v>
      </c>
      <c r="B31" s="28" t="str">
        <f>IF($C$4="Attiecināmās izmaksas",IF('4a+c+n'!$Q34="A",'4a+c+n'!B34,0),0)</f>
        <v>13-00000</v>
      </c>
      <c r="C31" s="28" t="str">
        <f>IF($C$4="Attiecināmās izmaksas",IF('4a+c+n'!$Q34="A",'4a+c+n'!C34,0),0)</f>
        <v>Difūzijas lentas CONTEGA SL vai ekvivalentas iestrāde pa perimetru t.sk. lodžijas stiklojums</v>
      </c>
      <c r="D31" s="28" t="str">
        <f>IF($C$4="Attiecināmās izmaksas",IF('4a+c+n'!$Q34="A",'4a+c+n'!D34,0),0)</f>
        <v>tm</v>
      </c>
      <c r="E31" s="59"/>
      <c r="F31" s="81"/>
      <c r="G31" s="28"/>
      <c r="H31" s="28">
        <f>IF($C$4="Attiecināmās izmaksas",IF('4a+c+n'!$Q34="A",'4a+c+n'!H34,0),0)</f>
        <v>0</v>
      </c>
      <c r="I31" s="28"/>
      <c r="J31" s="28"/>
      <c r="K31" s="59">
        <f>IF($C$4="Attiecināmās izmaksas",IF('4a+c+n'!$Q34="A",'4a+c+n'!K34,0),0)</f>
        <v>0</v>
      </c>
      <c r="L31" s="81">
        <f>IF($C$4="Attiecināmās izmaksas",IF('4a+c+n'!$Q34="A",'4a+c+n'!L34,0),0)</f>
        <v>0</v>
      </c>
      <c r="M31" s="28">
        <f>IF($C$4="Attiecināmās izmaksas",IF('4a+c+n'!$Q34="A",'4a+c+n'!M34,0),0)</f>
        <v>0</v>
      </c>
      <c r="N31" s="28">
        <f>IF($C$4="Attiecināmās izmaksas",IF('4a+c+n'!$Q34="A",'4a+c+n'!N34,0),0)</f>
        <v>0</v>
      </c>
      <c r="O31" s="28">
        <f>IF($C$4="Attiecināmās izmaksas",IF('4a+c+n'!$Q34="A",'4a+c+n'!O34,0),0)</f>
        <v>0</v>
      </c>
      <c r="P31" s="59">
        <f>IF($C$4="Attiecināmās izmaksas",IF('4a+c+n'!$Q34="A",'4a+c+n'!P34,0),0)</f>
        <v>0</v>
      </c>
    </row>
    <row r="32" spans="1:16" ht="45" x14ac:dyDescent="0.2">
      <c r="A32" s="64">
        <f>IF(P32=0,0,IF(COUNTBLANK(P32)=1,0,COUNTA($P$14:P32)))</f>
        <v>0</v>
      </c>
      <c r="B32" s="28" t="str">
        <f>IF($C$4="Attiecināmās izmaksas",IF('4a+c+n'!$Q35="A",'4a+c+n'!B35,0),0)</f>
        <v>13-00000</v>
      </c>
      <c r="C32" s="28" t="str">
        <f>IF($C$4="Attiecināmās izmaksas",IF('4a+c+n'!$Q35="A",'4a+c+n'!C35,0),0)</f>
        <v>Kāpņu telpas logu iekšējās apdare, t.sk. PVC palodze (balta), riģipša plāksnes apšūšanai, špaktele vai ekvivalenta virsmas sagatavošanai, kā arī krāsošana toni saskaņojot ar Pasūtāju.</v>
      </c>
      <c r="D32" s="28" t="str">
        <f>IF($C$4="Attiecināmās izmaksas",IF('4a+c+n'!$Q35="A",'4a+c+n'!D35,0),0)</f>
        <v>kompl</v>
      </c>
      <c r="E32" s="59"/>
      <c r="F32" s="81"/>
      <c r="G32" s="28"/>
      <c r="H32" s="28">
        <f>IF($C$4="Attiecināmās izmaksas",IF('4a+c+n'!$Q35="A",'4a+c+n'!H35,0),0)</f>
        <v>0</v>
      </c>
      <c r="I32" s="28"/>
      <c r="J32" s="28"/>
      <c r="K32" s="59">
        <f>IF($C$4="Attiecināmās izmaksas",IF('4a+c+n'!$Q35="A",'4a+c+n'!K35,0),0)</f>
        <v>0</v>
      </c>
      <c r="L32" s="81">
        <f>IF($C$4="Attiecināmās izmaksas",IF('4a+c+n'!$Q35="A",'4a+c+n'!L35,0),0)</f>
        <v>0</v>
      </c>
      <c r="M32" s="28">
        <f>IF($C$4="Attiecināmās izmaksas",IF('4a+c+n'!$Q35="A",'4a+c+n'!M35,0),0)</f>
        <v>0</v>
      </c>
      <c r="N32" s="28">
        <f>IF($C$4="Attiecināmās izmaksas",IF('4a+c+n'!$Q35="A",'4a+c+n'!N35,0),0)</f>
        <v>0</v>
      </c>
      <c r="O32" s="28">
        <f>IF($C$4="Attiecināmās izmaksas",IF('4a+c+n'!$Q35="A",'4a+c+n'!O35,0),0)</f>
        <v>0</v>
      </c>
      <c r="P32" s="59">
        <f>IF($C$4="Attiecināmās izmaksas",IF('4a+c+n'!$Q35="A",'4a+c+n'!P35,0),0)</f>
        <v>0</v>
      </c>
    </row>
    <row r="33" spans="1:16" ht="45" x14ac:dyDescent="0.2">
      <c r="A33" s="64">
        <f>IF(P33=0,0,IF(COUNTBLANK(P33)=1,0,COUNTA($P$14:P33)))</f>
        <v>0</v>
      </c>
      <c r="B33" s="28" t="str">
        <f>IF($C$4="Attiecināmās izmaksas",IF('4a+c+n'!$Q36="A",'4a+c+n'!B36,0),0)</f>
        <v>13-00000</v>
      </c>
      <c r="C33" s="28" t="str">
        <f>IF($C$4="Attiecināmās izmaksas",IF('4a+c+n'!$Q36="A",'4a+c+n'!C36,0),0)</f>
        <v>Dzīvokļu logu iekšējā apdare, t.sk. PVC palodze (balta), riģipša plāksnes apšūšanai, kā arī špaktele  virsmas sagatavošanai, kā arī krāsošana toni saskaņojot ar Pasūtāju.</v>
      </c>
      <c r="D33" s="28" t="str">
        <f>IF($C$4="Attiecināmās izmaksas",IF('4a+c+n'!$Q36="A",'4a+c+n'!D36,0),0)</f>
        <v>kompl</v>
      </c>
      <c r="E33" s="59"/>
      <c r="F33" s="81"/>
      <c r="G33" s="28"/>
      <c r="H33" s="28">
        <f>IF($C$4="Attiecināmās izmaksas",IF('4a+c+n'!$Q36="A",'4a+c+n'!H36,0),0)</f>
        <v>0</v>
      </c>
      <c r="I33" s="28"/>
      <c r="J33" s="28"/>
      <c r="K33" s="59">
        <f>IF($C$4="Attiecināmās izmaksas",IF('4a+c+n'!$Q36="A",'4a+c+n'!K36,0),0)</f>
        <v>0</v>
      </c>
      <c r="L33" s="81">
        <f>IF($C$4="Attiecināmās izmaksas",IF('4a+c+n'!$Q36="A",'4a+c+n'!L36,0),0)</f>
        <v>0</v>
      </c>
      <c r="M33" s="28">
        <f>IF($C$4="Attiecināmās izmaksas",IF('4a+c+n'!$Q36="A",'4a+c+n'!M36,0),0)</f>
        <v>0</v>
      </c>
      <c r="N33" s="28">
        <f>IF($C$4="Attiecināmās izmaksas",IF('4a+c+n'!$Q36="A",'4a+c+n'!N36,0),0)</f>
        <v>0</v>
      </c>
      <c r="O33" s="28">
        <f>IF($C$4="Attiecināmās izmaksas",IF('4a+c+n'!$Q36="A",'4a+c+n'!O36,0),0)</f>
        <v>0</v>
      </c>
      <c r="P33" s="59">
        <f>IF($C$4="Attiecināmās izmaksas",IF('4a+c+n'!$Q36="A",'4a+c+n'!P36,0),0)</f>
        <v>0</v>
      </c>
    </row>
    <row r="34" spans="1:16" x14ac:dyDescent="0.2">
      <c r="A34" s="64">
        <f>IF(P34=0,0,IF(COUNTBLANK(P34)=1,0,COUNTA($P$14:P34)))</f>
        <v>0</v>
      </c>
      <c r="B34" s="28">
        <f>IF($C$4="Attiecināmās izmaksas",IF('4a+c+n'!$Q37="A",'4a+c+n'!B37,0),0)</f>
        <v>0</v>
      </c>
      <c r="C34" s="28">
        <f>IF($C$4="Attiecināmās izmaksas",IF('4a+c+n'!$Q37="A",'4a+c+n'!C37,0),0)</f>
        <v>0</v>
      </c>
      <c r="D34" s="28">
        <f>IF($C$4="Attiecināmās izmaksas",IF('4a+c+n'!$Q37="A",'4a+c+n'!D37,0),0)</f>
        <v>0</v>
      </c>
      <c r="E34" s="59"/>
      <c r="F34" s="81"/>
      <c r="G34" s="28"/>
      <c r="H34" s="28">
        <f>IF($C$4="Attiecināmās izmaksas",IF('4a+c+n'!$Q37="A",'4a+c+n'!H37,0),0)</f>
        <v>0</v>
      </c>
      <c r="I34" s="28"/>
      <c r="J34" s="28"/>
      <c r="K34" s="59">
        <f>IF($C$4="Attiecināmās izmaksas",IF('4a+c+n'!$Q37="A",'4a+c+n'!K37,0),0)</f>
        <v>0</v>
      </c>
      <c r="L34" s="81">
        <f>IF($C$4="Attiecināmās izmaksas",IF('4a+c+n'!$Q37="A",'4a+c+n'!L37,0),0)</f>
        <v>0</v>
      </c>
      <c r="M34" s="28">
        <f>IF($C$4="Attiecināmās izmaksas",IF('4a+c+n'!$Q37="A",'4a+c+n'!M37,0),0)</f>
        <v>0</v>
      </c>
      <c r="N34" s="28">
        <f>IF($C$4="Attiecināmās izmaksas",IF('4a+c+n'!$Q37="A",'4a+c+n'!N37,0),0)</f>
        <v>0</v>
      </c>
      <c r="O34" s="28">
        <f>IF($C$4="Attiecināmās izmaksas",IF('4a+c+n'!$Q37="A",'4a+c+n'!O37,0),0)</f>
        <v>0</v>
      </c>
      <c r="P34" s="59">
        <f>IF($C$4="Attiecināmās izmaksas",IF('4a+c+n'!$Q37="A",'4a+c+n'!P37,0),0)</f>
        <v>0</v>
      </c>
    </row>
    <row r="35" spans="1:16" ht="45" x14ac:dyDescent="0.2">
      <c r="A35" s="64">
        <f>IF(P35=0,0,IF(COUNTBLANK(P35)=1,0,COUNTA($P$14:P35)))</f>
        <v>0</v>
      </c>
      <c r="B35" s="28" t="str">
        <f>IF($C$4="Attiecināmās izmaksas",IF('4a+c+n'!$Q38="A",'4a+c+n'!B38,0),0)</f>
        <v>13-00000</v>
      </c>
      <c r="C35" s="28" t="str">
        <f>IF($C$4="Attiecināmās izmaksas",IF('4a+c+n'!$Q38="A",'4a+c+n'!C38,0),0)</f>
        <v>Alumīnija ventilācijas reste R01 700x400mm montāža, t.sk. PVC caurule no fasādes līdz virtuvei,stiprinājumi un insektu siets. Krāsa atbilstoši krāsu pasei.</v>
      </c>
      <c r="D35" s="28" t="str">
        <f>IF($C$4="Attiecināmās izmaksas",IF('4a+c+n'!$Q38="A",'4a+c+n'!D38,0),0)</f>
        <v>gab.</v>
      </c>
      <c r="E35" s="59"/>
      <c r="F35" s="81"/>
      <c r="G35" s="28"/>
      <c r="H35" s="28">
        <f>IF($C$4="Attiecināmās izmaksas",IF('4a+c+n'!$Q38="A",'4a+c+n'!H38,0),0)</f>
        <v>0</v>
      </c>
      <c r="I35" s="28"/>
      <c r="J35" s="28"/>
      <c r="K35" s="59">
        <f>IF($C$4="Attiecināmās izmaksas",IF('4a+c+n'!$Q38="A",'4a+c+n'!K38,0),0)</f>
        <v>0</v>
      </c>
      <c r="L35" s="81">
        <f>IF($C$4="Attiecināmās izmaksas",IF('4a+c+n'!$Q38="A",'4a+c+n'!L38,0),0)</f>
        <v>0</v>
      </c>
      <c r="M35" s="28">
        <f>IF($C$4="Attiecināmās izmaksas",IF('4a+c+n'!$Q38="A",'4a+c+n'!M38,0),0)</f>
        <v>0</v>
      </c>
      <c r="N35" s="28">
        <f>IF($C$4="Attiecināmās izmaksas",IF('4a+c+n'!$Q38="A",'4a+c+n'!N38,0),0)</f>
        <v>0</v>
      </c>
      <c r="O35" s="28">
        <f>IF($C$4="Attiecināmās izmaksas",IF('4a+c+n'!$Q38="A",'4a+c+n'!O38,0),0)</f>
        <v>0</v>
      </c>
      <c r="P35" s="59">
        <f>IF($C$4="Attiecināmās izmaksas",IF('4a+c+n'!$Q38="A",'4a+c+n'!P38,0),0)</f>
        <v>0</v>
      </c>
    </row>
    <row r="36" spans="1:16" ht="33.75" x14ac:dyDescent="0.2">
      <c r="A36" s="64">
        <f>IF(P36=0,0,IF(COUNTBLANK(P36)=1,0,COUNTA($P$14:P36)))</f>
        <v>0</v>
      </c>
      <c r="B36" s="28" t="str">
        <f>IF($C$4="Attiecināmās izmaksas",IF('4a+c+n'!$Q39="A",'4a+c+n'!B39,0),0)</f>
        <v>13-00000</v>
      </c>
      <c r="C36" s="28" t="str">
        <f>IF($C$4="Attiecināmās izmaksas",IF('4a+c+n'!$Q39="A",'4a+c+n'!C39,0),0)</f>
        <v>Plastmasas ventilācijas reste R01 ø100mm montāža, t.sk. stiprinājumi un insektu siets. Krāsa atbilstoši krāsu pasei.</v>
      </c>
      <c r="D36" s="28" t="str">
        <f>IF($C$4="Attiecināmās izmaksas",IF('4a+c+n'!$Q39="A",'4a+c+n'!D39,0),0)</f>
        <v>gab.</v>
      </c>
      <c r="E36" s="59"/>
      <c r="F36" s="81"/>
      <c r="G36" s="28"/>
      <c r="H36" s="28">
        <f>IF($C$4="Attiecināmās izmaksas",IF('4a+c+n'!$Q39="A",'4a+c+n'!H39,0),0)</f>
        <v>0</v>
      </c>
      <c r="I36" s="28"/>
      <c r="J36" s="28"/>
      <c r="K36" s="59">
        <f>IF($C$4="Attiecināmās izmaksas",IF('4a+c+n'!$Q39="A",'4a+c+n'!K39,0),0)</f>
        <v>0</v>
      </c>
      <c r="L36" s="81">
        <f>IF($C$4="Attiecināmās izmaksas",IF('4a+c+n'!$Q39="A",'4a+c+n'!L39,0),0)</f>
        <v>0</v>
      </c>
      <c r="M36" s="28">
        <f>IF($C$4="Attiecināmās izmaksas",IF('4a+c+n'!$Q39="A",'4a+c+n'!M39,0),0)</f>
        <v>0</v>
      </c>
      <c r="N36" s="28">
        <f>IF($C$4="Attiecināmās izmaksas",IF('4a+c+n'!$Q39="A",'4a+c+n'!N39,0),0)</f>
        <v>0</v>
      </c>
      <c r="O36" s="28">
        <f>IF($C$4="Attiecināmās izmaksas",IF('4a+c+n'!$Q39="A",'4a+c+n'!O39,0),0)</f>
        <v>0</v>
      </c>
      <c r="P36" s="59">
        <f>IF($C$4="Attiecināmās izmaksas",IF('4a+c+n'!$Q39="A",'4a+c+n'!P39,0),0)</f>
        <v>0</v>
      </c>
    </row>
    <row r="37" spans="1:16" ht="12" customHeight="1" thickBot="1" x14ac:dyDescent="0.25">
      <c r="A37" s="264" t="s">
        <v>63</v>
      </c>
      <c r="B37" s="265"/>
      <c r="C37" s="265"/>
      <c r="D37" s="265"/>
      <c r="E37" s="265"/>
      <c r="F37" s="265"/>
      <c r="G37" s="265"/>
      <c r="H37" s="265"/>
      <c r="I37" s="265"/>
      <c r="J37" s="265"/>
      <c r="K37" s="266"/>
      <c r="L37" s="74">
        <f>SUM(L14:L36)</f>
        <v>0</v>
      </c>
      <c r="M37" s="75">
        <f>SUM(M14:M36)</f>
        <v>0</v>
      </c>
      <c r="N37" s="75">
        <f>SUM(N14:N36)</f>
        <v>0</v>
      </c>
      <c r="O37" s="75">
        <f>SUM(O14:O36)</f>
        <v>0</v>
      </c>
      <c r="P37" s="76">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267">
        <f>'Kops n'!C35:H35</f>
        <v>0</v>
      </c>
      <c r="D40" s="267"/>
      <c r="E40" s="267"/>
      <c r="F40" s="267"/>
      <c r="G40" s="267"/>
      <c r="H40" s="267"/>
      <c r="I40" s="20"/>
      <c r="J40" s="20"/>
      <c r="K40" s="20"/>
      <c r="L40" s="20"/>
      <c r="M40" s="20"/>
      <c r="N40" s="20"/>
      <c r="O40" s="20"/>
      <c r="P40" s="20"/>
    </row>
    <row r="41" spans="1:16" x14ac:dyDescent="0.2">
      <c r="A41" s="20"/>
      <c r="B41" s="20"/>
      <c r="C41" s="193" t="s">
        <v>15</v>
      </c>
      <c r="D41" s="193"/>
      <c r="E41" s="193"/>
      <c r="F41" s="193"/>
      <c r="G41" s="193"/>
      <c r="H41" s="193"/>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10" t="str">
        <f>'Kops n'!A38:D38</f>
        <v>Tāme sastādīta 2023. gada __. ________</v>
      </c>
      <c r="B43" s="211"/>
      <c r="C43" s="211"/>
      <c r="D43" s="211"/>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267">
        <f>'Kops n'!C40:H40</f>
        <v>0</v>
      </c>
      <c r="D45" s="267"/>
      <c r="E45" s="267"/>
      <c r="F45" s="267"/>
      <c r="G45" s="267"/>
      <c r="H45" s="267"/>
      <c r="I45" s="20"/>
      <c r="J45" s="20"/>
      <c r="K45" s="20"/>
      <c r="L45" s="20"/>
      <c r="M45" s="20"/>
      <c r="N45" s="20"/>
      <c r="O45" s="20"/>
      <c r="P45" s="20"/>
    </row>
    <row r="46" spans="1:16" x14ac:dyDescent="0.2">
      <c r="A46" s="20"/>
      <c r="B46" s="20"/>
      <c r="C46" s="193" t="s">
        <v>15</v>
      </c>
      <c r="D46" s="193"/>
      <c r="E46" s="193"/>
      <c r="F46" s="193"/>
      <c r="G46" s="193"/>
      <c r="H46" s="193"/>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4" t="s">
        <v>16</v>
      </c>
      <c r="B48" s="52"/>
      <c r="C48" s="115">
        <f>'Kops n'!C43</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46:H46"/>
    <mergeCell ref="C4:I4"/>
    <mergeCell ref="F12:K12"/>
    <mergeCell ref="A9:F9"/>
    <mergeCell ref="J9:M9"/>
    <mergeCell ref="D8:L8"/>
    <mergeCell ref="A37:K37"/>
    <mergeCell ref="C40:H40"/>
    <mergeCell ref="C41:H41"/>
    <mergeCell ref="A43:D43"/>
    <mergeCell ref="C45:H45"/>
  </mergeCells>
  <conditionalFormatting sqref="A37:K37">
    <cfRule type="containsText" dxfId="372" priority="3" operator="containsText" text="Tiešās izmaksas kopā, t. sk. darba devēja sociālais nodoklis __.__% ">
      <formula>NOT(ISERROR(SEARCH("Tiešās izmaksas kopā, t. sk. darba devēja sociālais nodoklis __.__% ",A37)))</formula>
    </cfRule>
  </conditionalFormatting>
  <conditionalFormatting sqref="C2:I2 D5:L8 N9:O9 L37:P37 C40:H40 C45:H45 C48 A14:P36">
    <cfRule type="cellIs" dxfId="371"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29"/>
  <sheetViews>
    <sheetView topLeftCell="A2" workbookViewId="0">
      <selection activeCell="P16" sqref="A16:P1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79" t="str">
        <f>'4a+c+n'!C2:I2</f>
        <v>Logi un durvis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P17</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71" t="s">
        <v>61</v>
      </c>
    </row>
    <row r="14" spans="1:16" ht="22.5" x14ac:dyDescent="0.2">
      <c r="A14" s="63">
        <f>IF(P14=0,0,IF(COUNTBLANK(P14)=1,0,COUNTA($P$14:P14)))</f>
        <v>0</v>
      </c>
      <c r="B14" s="27" t="str">
        <f>IF($C$4="citu pasākumu izmaksas",IF('4a+c+n'!$Q30="C",'4a+c+n'!B30,0))</f>
        <v>13-00000</v>
      </c>
      <c r="C14" s="27" t="str">
        <f>IF($C$4="citu pasākumu izmaksas",IF('4a+c+n'!$Q30="C",'4a+c+n'!C30,0))</f>
        <v>Aizvērējmehānismi</v>
      </c>
      <c r="D14" s="27" t="str">
        <f>IF($C$4="citu pasākumu izmaksas",IF('4a+c+n'!$Q30="C",'4a+c+n'!D30,0))</f>
        <v>gab.</v>
      </c>
      <c r="E14" s="179"/>
      <c r="F14" s="79"/>
      <c r="G14" s="27">
        <f>IF($C$4="citu pasākumu izmaksas",IF('4a+c+n'!$Q30="C",'4a+c+n'!G30,0))</f>
        <v>0</v>
      </c>
      <c r="H14" s="27">
        <f>IF($C$4="citu pasākumu izmaksas",IF('4a+c+n'!$Q30="C",'4a+c+n'!H30,0))</f>
        <v>0</v>
      </c>
      <c r="I14" s="27"/>
      <c r="J14" s="27"/>
      <c r="K14" s="57">
        <f>IF($C$4="citu pasākumu izmaksas",IF('4a+c+n'!$Q30="C",'4a+c+n'!K30,0))</f>
        <v>0</v>
      </c>
      <c r="L14" s="109">
        <f>IF($C$4="citu pasākumu izmaksas",IF('4a+c+n'!$Q30="C",'4a+c+n'!L30,0))</f>
        <v>0</v>
      </c>
      <c r="M14" s="27">
        <f>IF($C$4="citu pasākumu izmaksas",IF('4a+c+n'!$Q30="C",'4a+c+n'!M30,0))</f>
        <v>0</v>
      </c>
      <c r="N14" s="27">
        <f>IF($C$4="citu pasākumu izmaksas",IF('4a+c+n'!$Q30="C",'4a+c+n'!N30,0))</f>
        <v>0</v>
      </c>
      <c r="O14" s="27">
        <f>IF($C$4="citu pasākumu izmaksas",IF('4a+c+n'!$Q30="C",'4a+c+n'!O30,0))</f>
        <v>0</v>
      </c>
      <c r="P14" s="57">
        <f>IF($C$4="citu pasākumu izmaksas",IF('4a+c+n'!$Q30="C",'4a+c+n'!P30,0))</f>
        <v>0</v>
      </c>
    </row>
    <row r="15" spans="1:16" ht="22.5" x14ac:dyDescent="0.2">
      <c r="A15" s="64">
        <f>IF(P15=0,0,IF(COUNTBLANK(P15)=1,0,COUNTA($P$14:P15)))</f>
        <v>0</v>
      </c>
      <c r="B15" s="28" t="str">
        <f>IF($C$4="citu pasākumu izmaksas",IF('4a+c+n'!$Q31="C",'4a+c+n'!B31,0))</f>
        <v>13-00000</v>
      </c>
      <c r="C15" s="28" t="str">
        <f>IF($C$4="citu pasākumu izmaksas",IF('4a+c+n'!$Q31="C",'4a+c+n'!C31,0))</f>
        <v>Durvju atdure</v>
      </c>
      <c r="D15" s="28" t="str">
        <f>IF($C$4="citu pasākumu izmaksas",IF('4a+c+n'!$Q31="C",'4a+c+n'!D31,0))</f>
        <v>gab.</v>
      </c>
      <c r="E15" s="180"/>
      <c r="F15" s="81"/>
      <c r="G15" s="28">
        <f>IF($C$4="citu pasākumu izmaksas",IF('4a+c+n'!$Q31="C",'4a+c+n'!G31,0))</f>
        <v>0</v>
      </c>
      <c r="H15" s="28">
        <f>IF($C$4="citu pasākumu izmaksas",IF('4a+c+n'!$Q31="C",'4a+c+n'!H31,0))</f>
        <v>0</v>
      </c>
      <c r="I15" s="28"/>
      <c r="J15" s="28"/>
      <c r="K15" s="59">
        <f>IF($C$4="citu pasākumu izmaksas",IF('4a+c+n'!$Q31="C",'4a+c+n'!K31,0))</f>
        <v>0</v>
      </c>
      <c r="L15" s="110">
        <f>IF($C$4="citu pasākumu izmaksas",IF('4a+c+n'!$Q31="C",'4a+c+n'!L31,0))</f>
        <v>0</v>
      </c>
      <c r="M15" s="28">
        <f>IF($C$4="citu pasākumu izmaksas",IF('4a+c+n'!$Q31="C",'4a+c+n'!M31,0))</f>
        <v>0</v>
      </c>
      <c r="N15" s="28">
        <f>IF($C$4="citu pasākumu izmaksas",IF('4a+c+n'!$Q31="C",'4a+c+n'!N31,0))</f>
        <v>0</v>
      </c>
      <c r="O15" s="28">
        <f>IF($C$4="citu pasākumu izmaksas",IF('4a+c+n'!$Q31="C",'4a+c+n'!O31,0))</f>
        <v>0</v>
      </c>
      <c r="P15" s="59">
        <f>IF($C$4="citu pasākumu izmaksas",IF('4a+c+n'!$Q31="C",'4a+c+n'!P31,0))</f>
        <v>0</v>
      </c>
    </row>
    <row r="16" spans="1:16" ht="23.25" thickBot="1" x14ac:dyDescent="0.25">
      <c r="A16" s="65">
        <f>IF(P16=0,0,IF(COUNTBLANK(P16)=1,0,COUNTA($P$14:P16)))</f>
        <v>0</v>
      </c>
      <c r="B16" s="29" t="str">
        <f>IF($C$4="citu pasākumu izmaksas",IF('4a+c+n'!$Q32="C",'4a+c+n'!B32,0))</f>
        <v>13-00000</v>
      </c>
      <c r="C16" s="29" t="str">
        <f>IF($C$4="citu pasākumu izmaksas",IF('4a+c+n'!$Q32="C",'4a+c+n'!C32,0))</f>
        <v>Durvju kods ar čipu, t.sk. pieslēgšana un kābeļi</v>
      </c>
      <c r="D16" s="29" t="str">
        <f>IF($C$4="citu pasākumu izmaksas",IF('4a+c+n'!$Q32="C",'4a+c+n'!D32,0))</f>
        <v>gab.</v>
      </c>
      <c r="E16" s="181"/>
      <c r="F16" s="178"/>
      <c r="G16" s="29">
        <f>IF($C$4="citu pasākumu izmaksas",IF('4a+c+n'!$Q32="C",'4a+c+n'!G32,0))</f>
        <v>0</v>
      </c>
      <c r="H16" s="29">
        <f>IF($C$4="citu pasākumu izmaksas",IF('4a+c+n'!$Q32="C",'4a+c+n'!H32,0))</f>
        <v>0</v>
      </c>
      <c r="I16" s="29"/>
      <c r="J16" s="29"/>
      <c r="K16" s="41">
        <f>IF($C$4="citu pasākumu izmaksas",IF('4a+c+n'!$Q32="C",'4a+c+n'!K32,0))</f>
        <v>0</v>
      </c>
      <c r="L16" s="187">
        <f>IF($C$4="citu pasākumu izmaksas",IF('4a+c+n'!$Q32="C",'4a+c+n'!L32,0))</f>
        <v>0</v>
      </c>
      <c r="M16" s="29">
        <f>IF($C$4="citu pasākumu izmaksas",IF('4a+c+n'!$Q32="C",'4a+c+n'!M32,0))</f>
        <v>0</v>
      </c>
      <c r="N16" s="29">
        <f>IF($C$4="citu pasākumu izmaksas",IF('4a+c+n'!$Q32="C",'4a+c+n'!N32,0))</f>
        <v>0</v>
      </c>
      <c r="O16" s="29">
        <f>IF($C$4="citu pasākumu izmaksas",IF('4a+c+n'!$Q32="C",'4a+c+n'!O32,0))</f>
        <v>0</v>
      </c>
      <c r="P16" s="41">
        <f>IF($C$4="citu pasākumu izmaksas",IF('4a+c+n'!$Q32="C",'4a+c+n'!P32,0))</f>
        <v>0</v>
      </c>
    </row>
    <row r="17" spans="1:16" ht="12" customHeight="1" thickBot="1" x14ac:dyDescent="0.25">
      <c r="A17" s="264" t="s">
        <v>63</v>
      </c>
      <c r="B17" s="265"/>
      <c r="C17" s="265"/>
      <c r="D17" s="265"/>
      <c r="E17" s="265"/>
      <c r="F17" s="265"/>
      <c r="G17" s="265"/>
      <c r="H17" s="265"/>
      <c r="I17" s="265"/>
      <c r="J17" s="265"/>
      <c r="K17" s="266"/>
      <c r="L17" s="74">
        <f>SUM(L14:L16)</f>
        <v>0</v>
      </c>
      <c r="M17" s="75">
        <f>SUM(M14:M16)</f>
        <v>0</v>
      </c>
      <c r="N17" s="75">
        <f>SUM(N14:N16)</f>
        <v>0</v>
      </c>
      <c r="O17" s="75">
        <f>SUM(O14:O16)</f>
        <v>0</v>
      </c>
      <c r="P17" s="76">
        <f>SUM(P14:P16)</f>
        <v>0</v>
      </c>
    </row>
    <row r="18" spans="1:16" x14ac:dyDescent="0.2">
      <c r="A18" s="20"/>
      <c r="B18" s="20"/>
      <c r="C18" s="20"/>
      <c r="D18" s="20"/>
      <c r="E18" s="20"/>
      <c r="F18" s="20"/>
      <c r="G18" s="20"/>
      <c r="H18" s="20"/>
      <c r="I18" s="20"/>
      <c r="J18" s="20"/>
      <c r="K18" s="20"/>
      <c r="L18" s="20"/>
      <c r="M18" s="20"/>
      <c r="N18" s="20"/>
      <c r="O18" s="20"/>
      <c r="P18" s="20"/>
    </row>
    <row r="19" spans="1:16" x14ac:dyDescent="0.2">
      <c r="A19" s="20"/>
      <c r="B19" s="20"/>
      <c r="C19" s="20"/>
      <c r="D19" s="20"/>
      <c r="E19" s="20"/>
      <c r="F19" s="20"/>
      <c r="G19" s="20"/>
      <c r="H19" s="20"/>
      <c r="I19" s="20"/>
      <c r="J19" s="20"/>
      <c r="K19" s="20"/>
      <c r="L19" s="20"/>
      <c r="M19" s="20"/>
      <c r="N19" s="20"/>
      <c r="O19" s="20"/>
      <c r="P19" s="20"/>
    </row>
    <row r="20" spans="1:16" x14ac:dyDescent="0.2">
      <c r="A20" s="1" t="s">
        <v>14</v>
      </c>
      <c r="B20" s="20"/>
      <c r="C20" s="267">
        <f>'Kops c'!C35:H35</f>
        <v>0</v>
      </c>
      <c r="D20" s="267"/>
      <c r="E20" s="267"/>
      <c r="F20" s="267"/>
      <c r="G20" s="267"/>
      <c r="H20" s="267"/>
      <c r="I20" s="20"/>
      <c r="J20" s="20"/>
      <c r="K20" s="20"/>
      <c r="L20" s="20"/>
      <c r="M20" s="20"/>
      <c r="N20" s="20"/>
      <c r="O20" s="20"/>
      <c r="P20" s="20"/>
    </row>
    <row r="21" spans="1:16" x14ac:dyDescent="0.2">
      <c r="A21" s="20"/>
      <c r="B21" s="20"/>
      <c r="C21" s="193" t="s">
        <v>15</v>
      </c>
      <c r="D21" s="193"/>
      <c r="E21" s="193"/>
      <c r="F21" s="193"/>
      <c r="G21" s="193"/>
      <c r="H21" s="193"/>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210" t="str">
        <f>'Kops n'!A38:D38</f>
        <v>Tāme sastādīta 2023. gada __. ________</v>
      </c>
      <c r="B23" s="211"/>
      <c r="C23" s="211"/>
      <c r="D23" s="211"/>
      <c r="E23" s="20"/>
      <c r="F23" s="20"/>
      <c r="G23" s="20"/>
      <c r="H23" s="20"/>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1" t="s">
        <v>41</v>
      </c>
      <c r="B25" s="20"/>
      <c r="C25" s="267">
        <f>'Kops c'!C40:H40</f>
        <v>0</v>
      </c>
      <c r="D25" s="267"/>
      <c r="E25" s="267"/>
      <c r="F25" s="267"/>
      <c r="G25" s="267"/>
      <c r="H25" s="267"/>
      <c r="I25" s="20"/>
      <c r="J25" s="20"/>
      <c r="K25" s="20"/>
      <c r="L25" s="20"/>
      <c r="M25" s="20"/>
      <c r="N25" s="20"/>
      <c r="O25" s="20"/>
      <c r="P25" s="20"/>
    </row>
    <row r="26" spans="1:16" x14ac:dyDescent="0.2">
      <c r="A26" s="20"/>
      <c r="B26" s="20"/>
      <c r="C26" s="193" t="s">
        <v>15</v>
      </c>
      <c r="D26" s="193"/>
      <c r="E26" s="193"/>
      <c r="F26" s="193"/>
      <c r="G26" s="193"/>
      <c r="H26" s="193"/>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04" t="s">
        <v>16</v>
      </c>
      <c r="B28" s="52"/>
      <c r="C28" s="115">
        <f>'Kops c'!C43</f>
        <v>0</v>
      </c>
      <c r="D28" s="52"/>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6:H26"/>
    <mergeCell ref="L12:P12"/>
    <mergeCell ref="A17:K17"/>
    <mergeCell ref="C20:H20"/>
    <mergeCell ref="C21:H21"/>
    <mergeCell ref="A23:D23"/>
    <mergeCell ref="C25:H25"/>
  </mergeCells>
  <conditionalFormatting sqref="A17:K17">
    <cfRule type="containsText" dxfId="370" priority="3" operator="containsText" text="Tiešās izmaksas kopā, t. sk. darba devēja sociālais nodoklis __.__% ">
      <formula>NOT(ISERROR(SEARCH("Tiešās izmaksas kopā, t. sk. darba devēja sociālais nodoklis __.__% ",A17)))</formula>
    </cfRule>
  </conditionalFormatting>
  <conditionalFormatting sqref="C20:H20 C25:H25 C28 L17:P17 D5:L8 N9:O9 C2:I2 A14:P16">
    <cfRule type="cellIs" dxfId="369"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41"/>
  <sheetViews>
    <sheetView workbookViewId="0">
      <selection activeCell="A29" sqref="A29:XFD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'4a+c+n'!D1</f>
        <v>4</v>
      </c>
      <c r="E1" s="26"/>
      <c r="F1" s="26"/>
      <c r="G1" s="26"/>
      <c r="H1" s="26"/>
      <c r="I1" s="26"/>
      <c r="J1" s="26"/>
      <c r="N1" s="30"/>
      <c r="O1" s="31"/>
      <c r="P1" s="32"/>
    </row>
    <row r="2" spans="1:16" x14ac:dyDescent="0.2">
      <c r="A2" s="33"/>
      <c r="B2" s="33"/>
      <c r="C2" s="279" t="str">
        <f>'4a+c+n'!C2:I2</f>
        <v>Logi un durvis</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P29</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9">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x14ac:dyDescent="0.2">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10">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x14ac:dyDescent="0.2">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10">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x14ac:dyDescent="0.2">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10">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x14ac:dyDescent="0.2">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10">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x14ac:dyDescent="0.2">
      <c r="A19" s="64">
        <f>IF(P19=0,0,IF(COUNTBLANK(P19)=1,0,COUNTA($P$14:P19)))</f>
        <v>0</v>
      </c>
      <c r="B19" s="28">
        <f>IF($C$4="Neattiecināmās izmaksas",IF('4a+c+n'!$Q20="N",'4a+c+n'!B20,0))</f>
        <v>0</v>
      </c>
      <c r="C19" s="28">
        <f>IF($C$4="Neattiecināmās izmaksas",IF('4a+c+n'!$Q20="N",'4a+c+n'!C20,0))</f>
        <v>0</v>
      </c>
      <c r="D19" s="28">
        <f>IF($C$4="Neattiecināmās izmaksas",IF('4a+c+n'!$Q20="N",'4a+c+n'!D20,0))</f>
        <v>0</v>
      </c>
      <c r="E19" s="59"/>
      <c r="F19" s="81"/>
      <c r="G19" s="28"/>
      <c r="H19" s="28">
        <f>IF($C$4="Neattiecināmās izmaksas",IF('4a+c+n'!$Q20="N",'4a+c+n'!H20,0))</f>
        <v>0</v>
      </c>
      <c r="I19" s="28"/>
      <c r="J19" s="28"/>
      <c r="K19" s="59">
        <f>IF($C$4="Neattiecināmās izmaksas",IF('4a+c+n'!$Q20="N",'4a+c+n'!K20,0))</f>
        <v>0</v>
      </c>
      <c r="L19" s="110">
        <f>IF($C$4="Neattiecināmās izmaksas",IF('4a+c+n'!$Q20="N",'4a+c+n'!L20,0))</f>
        <v>0</v>
      </c>
      <c r="M19" s="28">
        <f>IF($C$4="Neattiecināmās izmaksas",IF('4a+c+n'!$Q20="N",'4a+c+n'!M20,0))</f>
        <v>0</v>
      </c>
      <c r="N19" s="28">
        <f>IF($C$4="Neattiecināmās izmaksas",IF('4a+c+n'!$Q20="N",'4a+c+n'!N20,0))</f>
        <v>0</v>
      </c>
      <c r="O19" s="28">
        <f>IF($C$4="Neattiecināmās izmaksas",IF('4a+c+n'!$Q20="N",'4a+c+n'!O20,0))</f>
        <v>0</v>
      </c>
      <c r="P19" s="59">
        <f>IF($C$4="Neattiecināmās izmaksas",IF('4a+c+n'!$Q20="N",'4a+c+n'!P20,0))</f>
        <v>0</v>
      </c>
    </row>
    <row r="20" spans="1:16" x14ac:dyDescent="0.2">
      <c r="A20" s="64">
        <f>IF(P20=0,0,IF(COUNTBLANK(P20)=1,0,COUNTA($P$14:P20)))</f>
        <v>0</v>
      </c>
      <c r="B20" s="28">
        <f>IF($C$4="Neattiecināmās izmaksas",IF('4a+c+n'!$Q26="N",'4a+c+n'!B26,0))</f>
        <v>0</v>
      </c>
      <c r="C20" s="28">
        <f>IF($C$4="Neattiecināmās izmaksas",IF('4a+c+n'!$Q26="N",'4a+c+n'!C26,0))</f>
        <v>0</v>
      </c>
      <c r="D20" s="28">
        <f>IF($C$4="Neattiecināmās izmaksas",IF('4a+c+n'!$Q26="N",'4a+c+n'!D26,0))</f>
        <v>0</v>
      </c>
      <c r="E20" s="59"/>
      <c r="F20" s="81"/>
      <c r="G20" s="28"/>
      <c r="H20" s="28">
        <f>IF($C$4="Neattiecināmās izmaksas",IF('4a+c+n'!$Q26="N",'4a+c+n'!H26,0))</f>
        <v>0</v>
      </c>
      <c r="I20" s="28"/>
      <c r="J20" s="28"/>
      <c r="K20" s="59">
        <f>IF($C$4="Neattiecināmās izmaksas",IF('4a+c+n'!$Q26="N",'4a+c+n'!K26,0))</f>
        <v>0</v>
      </c>
      <c r="L20" s="110">
        <f>IF($C$4="Neattiecināmās izmaksas",IF('4a+c+n'!$Q26="N",'4a+c+n'!L26,0))</f>
        <v>0</v>
      </c>
      <c r="M20" s="28">
        <f>IF($C$4="Neattiecināmās izmaksas",IF('4a+c+n'!$Q26="N",'4a+c+n'!M26,0))</f>
        <v>0</v>
      </c>
      <c r="N20" s="28">
        <f>IF($C$4="Neattiecināmās izmaksas",IF('4a+c+n'!$Q26="N",'4a+c+n'!N26,0))</f>
        <v>0</v>
      </c>
      <c r="O20" s="28">
        <f>IF($C$4="Neattiecināmās izmaksas",IF('4a+c+n'!$Q26="N",'4a+c+n'!O26,0))</f>
        <v>0</v>
      </c>
      <c r="P20" s="59">
        <f>IF($C$4="Neattiecināmās izmaksas",IF('4a+c+n'!$Q26="N",'4a+c+n'!P26,0))</f>
        <v>0</v>
      </c>
    </row>
    <row r="21" spans="1:16" x14ac:dyDescent="0.2">
      <c r="A21" s="64">
        <f>IF(P21=0,0,IF(COUNTBLANK(P21)=1,0,COUNTA($P$14:P21)))</f>
        <v>0</v>
      </c>
      <c r="B21" s="28">
        <f>IF($C$4="Neattiecināmās izmaksas",IF('4a+c+n'!$Q27="N",'4a+c+n'!B27,0))</f>
        <v>0</v>
      </c>
      <c r="C21" s="28">
        <f>IF($C$4="Neattiecināmās izmaksas",IF('4a+c+n'!$Q27="N",'4a+c+n'!C27,0))</f>
        <v>0</v>
      </c>
      <c r="D21" s="28">
        <f>IF($C$4="Neattiecināmās izmaksas",IF('4a+c+n'!$Q27="N",'4a+c+n'!D27,0))</f>
        <v>0</v>
      </c>
      <c r="E21" s="59"/>
      <c r="F21" s="81"/>
      <c r="G21" s="28"/>
      <c r="H21" s="28">
        <f>IF($C$4="Neattiecināmās izmaksas",IF('4a+c+n'!$Q27="N",'4a+c+n'!H27,0))</f>
        <v>0</v>
      </c>
      <c r="I21" s="28"/>
      <c r="J21" s="28"/>
      <c r="K21" s="59">
        <f>IF($C$4="Neattiecināmās izmaksas",IF('4a+c+n'!$Q27="N",'4a+c+n'!K27,0))</f>
        <v>0</v>
      </c>
      <c r="L21" s="110">
        <f>IF($C$4="Neattiecināmās izmaksas",IF('4a+c+n'!$Q27="N",'4a+c+n'!L27,0))</f>
        <v>0</v>
      </c>
      <c r="M21" s="28">
        <f>IF($C$4="Neattiecināmās izmaksas",IF('4a+c+n'!$Q27="N",'4a+c+n'!M27,0))</f>
        <v>0</v>
      </c>
      <c r="N21" s="28">
        <f>IF($C$4="Neattiecināmās izmaksas",IF('4a+c+n'!$Q27="N",'4a+c+n'!N27,0))</f>
        <v>0</v>
      </c>
      <c r="O21" s="28">
        <f>IF($C$4="Neattiecināmās izmaksas",IF('4a+c+n'!$Q27="N",'4a+c+n'!O27,0))</f>
        <v>0</v>
      </c>
      <c r="P21" s="59">
        <f>IF($C$4="Neattiecināmās izmaksas",IF('4a+c+n'!$Q27="N",'4a+c+n'!P27,0))</f>
        <v>0</v>
      </c>
    </row>
    <row r="22" spans="1:16" x14ac:dyDescent="0.2">
      <c r="A22" s="64">
        <f>IF(P22=0,0,IF(COUNTBLANK(P22)=1,0,COUNTA($P$14:P22)))</f>
        <v>0</v>
      </c>
      <c r="B22" s="28">
        <f>IF($C$4="Neattiecināmās izmaksas",IF('4a+c+n'!$Q28="N",'4a+c+n'!B28,0))</f>
        <v>0</v>
      </c>
      <c r="C22" s="28">
        <f>IF($C$4="Neattiecināmās izmaksas",IF('4a+c+n'!$Q28="N",'4a+c+n'!C28,0))</f>
        <v>0</v>
      </c>
      <c r="D22" s="28">
        <f>IF($C$4="Neattiecināmās izmaksas",IF('4a+c+n'!$Q28="N",'4a+c+n'!D28,0))</f>
        <v>0</v>
      </c>
      <c r="E22" s="59"/>
      <c r="F22" s="81"/>
      <c r="G22" s="28"/>
      <c r="H22" s="28">
        <f>IF($C$4="Neattiecināmās izmaksas",IF('4a+c+n'!$Q28="N",'4a+c+n'!H28,0))</f>
        <v>0</v>
      </c>
      <c r="I22" s="28"/>
      <c r="J22" s="28"/>
      <c r="K22" s="59">
        <f>IF($C$4="Neattiecināmās izmaksas",IF('4a+c+n'!$Q28="N",'4a+c+n'!K28,0))</f>
        <v>0</v>
      </c>
      <c r="L22" s="110">
        <f>IF($C$4="Neattiecināmās izmaksas",IF('4a+c+n'!$Q28="N",'4a+c+n'!L28,0))</f>
        <v>0</v>
      </c>
      <c r="M22" s="28">
        <f>IF($C$4="Neattiecināmās izmaksas",IF('4a+c+n'!$Q28="N",'4a+c+n'!M28,0))</f>
        <v>0</v>
      </c>
      <c r="N22" s="28">
        <f>IF($C$4="Neattiecināmās izmaksas",IF('4a+c+n'!$Q28="N",'4a+c+n'!N28,0))</f>
        <v>0</v>
      </c>
      <c r="O22" s="28">
        <f>IF($C$4="Neattiecināmās izmaksas",IF('4a+c+n'!$Q28="N",'4a+c+n'!O28,0))</f>
        <v>0</v>
      </c>
      <c r="P22" s="59">
        <f>IF($C$4="Neattiecināmās izmaksas",IF('4a+c+n'!$Q28="N",'4a+c+n'!P28,0))</f>
        <v>0</v>
      </c>
    </row>
    <row r="23" spans="1:16" x14ac:dyDescent="0.2">
      <c r="A23" s="64">
        <f>IF(P23=0,0,IF(COUNTBLANK(P23)=1,0,COUNTA($P$14:P23)))</f>
        <v>0</v>
      </c>
      <c r="B23" s="28">
        <f>IF($C$4="Neattiecināmās izmaksas",IF('4a+c+n'!$Q33="N",'4a+c+n'!B33,0))</f>
        <v>0</v>
      </c>
      <c r="C23" s="28">
        <f>IF($C$4="Neattiecināmās izmaksas",IF('4a+c+n'!$Q33="N",'4a+c+n'!C33,0))</f>
        <v>0</v>
      </c>
      <c r="D23" s="28">
        <f>IF($C$4="Neattiecināmās izmaksas",IF('4a+c+n'!$Q33="N",'4a+c+n'!D33,0))</f>
        <v>0</v>
      </c>
      <c r="E23" s="59"/>
      <c r="F23" s="81"/>
      <c r="G23" s="28"/>
      <c r="H23" s="28">
        <f>IF($C$4="Neattiecināmās izmaksas",IF('4a+c+n'!$Q33="N",'4a+c+n'!H33,0))</f>
        <v>0</v>
      </c>
      <c r="I23" s="28"/>
      <c r="J23" s="28"/>
      <c r="K23" s="59">
        <f>IF($C$4="Neattiecināmās izmaksas",IF('4a+c+n'!$Q33="N",'4a+c+n'!K33,0))</f>
        <v>0</v>
      </c>
      <c r="L23" s="110">
        <f>IF($C$4="Neattiecināmās izmaksas",IF('4a+c+n'!$Q33="N",'4a+c+n'!L33,0))</f>
        <v>0</v>
      </c>
      <c r="M23" s="28">
        <f>IF($C$4="Neattiecināmās izmaksas",IF('4a+c+n'!$Q33="N",'4a+c+n'!M33,0))</f>
        <v>0</v>
      </c>
      <c r="N23" s="28">
        <f>IF($C$4="Neattiecināmās izmaksas",IF('4a+c+n'!$Q33="N",'4a+c+n'!N33,0))</f>
        <v>0</v>
      </c>
      <c r="O23" s="28">
        <f>IF($C$4="Neattiecināmās izmaksas",IF('4a+c+n'!$Q33="N",'4a+c+n'!O33,0))</f>
        <v>0</v>
      </c>
      <c r="P23" s="59">
        <f>IF($C$4="Neattiecināmās izmaksas",IF('4a+c+n'!$Q33="N",'4a+c+n'!P33,0))</f>
        <v>0</v>
      </c>
    </row>
    <row r="24" spans="1:16" x14ac:dyDescent="0.2">
      <c r="A24" s="64">
        <f>IF(P24=0,0,IF(COUNTBLANK(P24)=1,0,COUNTA($P$14:P24)))</f>
        <v>0</v>
      </c>
      <c r="B24" s="28">
        <f>IF($C$4="Neattiecināmās izmaksas",IF('4a+c+n'!$Q34="N",'4a+c+n'!B34,0))</f>
        <v>0</v>
      </c>
      <c r="C24" s="28">
        <f>IF($C$4="Neattiecināmās izmaksas",IF('4a+c+n'!$Q34="N",'4a+c+n'!C34,0))</f>
        <v>0</v>
      </c>
      <c r="D24" s="28">
        <f>IF($C$4="Neattiecināmās izmaksas",IF('4a+c+n'!$Q34="N",'4a+c+n'!D34,0))</f>
        <v>0</v>
      </c>
      <c r="E24" s="59"/>
      <c r="F24" s="81"/>
      <c r="G24" s="28"/>
      <c r="H24" s="28">
        <f>IF($C$4="Neattiecināmās izmaksas",IF('4a+c+n'!$Q34="N",'4a+c+n'!H34,0))</f>
        <v>0</v>
      </c>
      <c r="I24" s="28"/>
      <c r="J24" s="28"/>
      <c r="K24" s="59">
        <f>IF($C$4="Neattiecināmās izmaksas",IF('4a+c+n'!$Q34="N",'4a+c+n'!K34,0))</f>
        <v>0</v>
      </c>
      <c r="L24" s="110">
        <f>IF($C$4="Neattiecināmās izmaksas",IF('4a+c+n'!$Q34="N",'4a+c+n'!L34,0))</f>
        <v>0</v>
      </c>
      <c r="M24" s="28">
        <f>IF($C$4="Neattiecināmās izmaksas",IF('4a+c+n'!$Q34="N",'4a+c+n'!M34,0))</f>
        <v>0</v>
      </c>
      <c r="N24" s="28">
        <f>IF($C$4="Neattiecināmās izmaksas",IF('4a+c+n'!$Q34="N",'4a+c+n'!N34,0))</f>
        <v>0</v>
      </c>
      <c r="O24" s="28">
        <f>IF($C$4="Neattiecināmās izmaksas",IF('4a+c+n'!$Q34="N",'4a+c+n'!O34,0))</f>
        <v>0</v>
      </c>
      <c r="P24" s="59">
        <f>IF($C$4="Neattiecināmās izmaksas",IF('4a+c+n'!$Q34="N",'4a+c+n'!P34,0))</f>
        <v>0</v>
      </c>
    </row>
    <row r="25" spans="1:16" x14ac:dyDescent="0.2">
      <c r="A25" s="64">
        <f>IF(P25=0,0,IF(COUNTBLANK(P25)=1,0,COUNTA($P$14:P25)))</f>
        <v>0</v>
      </c>
      <c r="B25" s="28">
        <f>IF($C$4="Neattiecināmās izmaksas",IF('4a+c+n'!$Q35="N",'4a+c+n'!B35,0))</f>
        <v>0</v>
      </c>
      <c r="C25" s="28">
        <f>IF($C$4="Neattiecināmās izmaksas",IF('4a+c+n'!$Q35="N",'4a+c+n'!C35,0))</f>
        <v>0</v>
      </c>
      <c r="D25" s="28">
        <f>IF($C$4="Neattiecināmās izmaksas",IF('4a+c+n'!$Q35="N",'4a+c+n'!D35,0))</f>
        <v>0</v>
      </c>
      <c r="E25" s="59"/>
      <c r="F25" s="81"/>
      <c r="G25" s="28"/>
      <c r="H25" s="28">
        <f>IF($C$4="Neattiecināmās izmaksas",IF('4a+c+n'!$Q35="N",'4a+c+n'!H35,0))</f>
        <v>0</v>
      </c>
      <c r="I25" s="28"/>
      <c r="J25" s="28"/>
      <c r="K25" s="59">
        <f>IF($C$4="Neattiecināmās izmaksas",IF('4a+c+n'!$Q35="N",'4a+c+n'!K35,0))</f>
        <v>0</v>
      </c>
      <c r="L25" s="110">
        <f>IF($C$4="Neattiecināmās izmaksas",IF('4a+c+n'!$Q35="N",'4a+c+n'!L35,0))</f>
        <v>0</v>
      </c>
      <c r="M25" s="28">
        <f>IF($C$4="Neattiecināmās izmaksas",IF('4a+c+n'!$Q35="N",'4a+c+n'!M35,0))</f>
        <v>0</v>
      </c>
      <c r="N25" s="28">
        <f>IF($C$4="Neattiecināmās izmaksas",IF('4a+c+n'!$Q35="N",'4a+c+n'!N35,0))</f>
        <v>0</v>
      </c>
      <c r="O25" s="28">
        <f>IF($C$4="Neattiecināmās izmaksas",IF('4a+c+n'!$Q35="N",'4a+c+n'!O35,0))</f>
        <v>0</v>
      </c>
      <c r="P25" s="59">
        <f>IF($C$4="Neattiecināmās izmaksas",IF('4a+c+n'!$Q35="N",'4a+c+n'!P35,0))</f>
        <v>0</v>
      </c>
    </row>
    <row r="26" spans="1:16" x14ac:dyDescent="0.2">
      <c r="A26" s="64">
        <f>IF(P26=0,0,IF(COUNTBLANK(P26)=1,0,COUNTA($P$14:P26)))</f>
        <v>0</v>
      </c>
      <c r="B26" s="28">
        <f>IF($C$4="Neattiecināmās izmaksas",IF('4a+c+n'!$Q37="N",'4a+c+n'!B37,0))</f>
        <v>0</v>
      </c>
      <c r="C26" s="28">
        <f>IF($C$4="Neattiecināmās izmaksas",IF('4a+c+n'!$Q37="N",'4a+c+n'!C37,0))</f>
        <v>0</v>
      </c>
      <c r="D26" s="28">
        <f>IF($C$4="Neattiecināmās izmaksas",IF('4a+c+n'!$Q37="N",'4a+c+n'!D37,0))</f>
        <v>0</v>
      </c>
      <c r="E26" s="59"/>
      <c r="F26" s="81"/>
      <c r="G26" s="28"/>
      <c r="H26" s="28">
        <f>IF($C$4="Neattiecināmās izmaksas",IF('4a+c+n'!$Q37="N",'4a+c+n'!H37,0))</f>
        <v>0</v>
      </c>
      <c r="I26" s="28"/>
      <c r="J26" s="28"/>
      <c r="K26" s="59">
        <f>IF($C$4="Neattiecināmās izmaksas",IF('4a+c+n'!$Q37="N",'4a+c+n'!K37,0))</f>
        <v>0</v>
      </c>
      <c r="L26" s="110">
        <f>IF($C$4="Neattiecināmās izmaksas",IF('4a+c+n'!$Q37="N",'4a+c+n'!L37,0))</f>
        <v>0</v>
      </c>
      <c r="M26" s="28">
        <f>IF($C$4="Neattiecināmās izmaksas",IF('4a+c+n'!$Q37="N",'4a+c+n'!M37,0))</f>
        <v>0</v>
      </c>
      <c r="N26" s="28">
        <f>IF($C$4="Neattiecināmās izmaksas",IF('4a+c+n'!$Q37="N",'4a+c+n'!N37,0))</f>
        <v>0</v>
      </c>
      <c r="O26" s="28">
        <f>IF($C$4="Neattiecināmās izmaksas",IF('4a+c+n'!$Q37="N",'4a+c+n'!O37,0))</f>
        <v>0</v>
      </c>
      <c r="P26" s="59">
        <f>IF($C$4="Neattiecināmās izmaksas",IF('4a+c+n'!$Q37="N",'4a+c+n'!P37,0))</f>
        <v>0</v>
      </c>
    </row>
    <row r="27" spans="1:16" x14ac:dyDescent="0.2">
      <c r="A27" s="64">
        <f>IF(P27=0,0,IF(COUNTBLANK(P27)=1,0,COUNTA($P$14:P27)))</f>
        <v>0</v>
      </c>
      <c r="B27" s="28">
        <f>IF($C$4="Neattiecināmās izmaksas",IF('4a+c+n'!$Q38="N",'4a+c+n'!B38,0))</f>
        <v>0</v>
      </c>
      <c r="C27" s="28">
        <f>IF($C$4="Neattiecināmās izmaksas",IF('4a+c+n'!$Q38="N",'4a+c+n'!C38,0))</f>
        <v>0</v>
      </c>
      <c r="D27" s="28">
        <f>IF($C$4="Neattiecināmās izmaksas",IF('4a+c+n'!$Q38="N",'4a+c+n'!D38,0))</f>
        <v>0</v>
      </c>
      <c r="E27" s="59"/>
      <c r="F27" s="81"/>
      <c r="G27" s="28"/>
      <c r="H27" s="28">
        <f>IF($C$4="Neattiecināmās izmaksas",IF('4a+c+n'!$Q38="N",'4a+c+n'!H38,0))</f>
        <v>0</v>
      </c>
      <c r="I27" s="28"/>
      <c r="J27" s="28"/>
      <c r="K27" s="59">
        <f>IF($C$4="Neattiecināmās izmaksas",IF('4a+c+n'!$Q38="N",'4a+c+n'!K38,0))</f>
        <v>0</v>
      </c>
      <c r="L27" s="110">
        <f>IF($C$4="Neattiecināmās izmaksas",IF('4a+c+n'!$Q38="N",'4a+c+n'!L38,0))</f>
        <v>0</v>
      </c>
      <c r="M27" s="28">
        <f>IF($C$4="Neattiecināmās izmaksas",IF('4a+c+n'!$Q38="N",'4a+c+n'!M38,0))</f>
        <v>0</v>
      </c>
      <c r="N27" s="28">
        <f>IF($C$4="Neattiecināmās izmaksas",IF('4a+c+n'!$Q38="N",'4a+c+n'!N38,0))</f>
        <v>0</v>
      </c>
      <c r="O27" s="28">
        <f>IF($C$4="Neattiecināmās izmaksas",IF('4a+c+n'!$Q38="N",'4a+c+n'!O38,0))</f>
        <v>0</v>
      </c>
      <c r="P27" s="59">
        <f>IF($C$4="Neattiecināmās izmaksas",IF('4a+c+n'!$Q38="N",'4a+c+n'!P38,0))</f>
        <v>0</v>
      </c>
    </row>
    <row r="28" spans="1:16" ht="12" thickBot="1" x14ac:dyDescent="0.25">
      <c r="A28" s="64">
        <f>IF(P28=0,0,IF(COUNTBLANK(P28)=1,0,COUNTA($P$14:P28)))</f>
        <v>0</v>
      </c>
      <c r="B28" s="28">
        <f>IF($C$4="Neattiecināmās izmaksas",IF('4a+c+n'!$Q39="N",'4a+c+n'!B39,0))</f>
        <v>0</v>
      </c>
      <c r="C28" s="28">
        <f>IF($C$4="Neattiecināmās izmaksas",IF('4a+c+n'!$Q39="N",'4a+c+n'!C39,0))</f>
        <v>0</v>
      </c>
      <c r="D28" s="28">
        <f>IF($C$4="Neattiecināmās izmaksas",IF('4a+c+n'!$Q39="N",'4a+c+n'!D39,0))</f>
        <v>0</v>
      </c>
      <c r="E28" s="59"/>
      <c r="F28" s="81"/>
      <c r="G28" s="28"/>
      <c r="H28" s="28">
        <f>IF($C$4="Neattiecināmās izmaksas",IF('4a+c+n'!$Q39="N",'4a+c+n'!H39,0))</f>
        <v>0</v>
      </c>
      <c r="I28" s="28"/>
      <c r="J28" s="28"/>
      <c r="K28" s="59">
        <f>IF($C$4="Neattiecināmās izmaksas",IF('4a+c+n'!$Q39="N",'4a+c+n'!K39,0))</f>
        <v>0</v>
      </c>
      <c r="L28" s="110">
        <f>IF($C$4="Neattiecināmās izmaksas",IF('4a+c+n'!$Q39="N",'4a+c+n'!L39,0))</f>
        <v>0</v>
      </c>
      <c r="M28" s="28">
        <f>IF($C$4="Neattiecināmās izmaksas",IF('4a+c+n'!$Q39="N",'4a+c+n'!M39,0))</f>
        <v>0</v>
      </c>
      <c r="N28" s="28">
        <f>IF($C$4="Neattiecināmās izmaksas",IF('4a+c+n'!$Q39="N",'4a+c+n'!N39,0))</f>
        <v>0</v>
      </c>
      <c r="O28" s="28">
        <f>IF($C$4="Neattiecināmās izmaksas",IF('4a+c+n'!$Q39="N",'4a+c+n'!O39,0))</f>
        <v>0</v>
      </c>
      <c r="P28" s="59">
        <f>IF($C$4="Neattiecināmās izmaksas",IF('4a+c+n'!$Q39="N",'4a+c+n'!P39,0))</f>
        <v>0</v>
      </c>
    </row>
    <row r="29" spans="1:16" ht="12" customHeight="1" thickBot="1" x14ac:dyDescent="0.25">
      <c r="A29" s="264" t="s">
        <v>63</v>
      </c>
      <c r="B29" s="265"/>
      <c r="C29" s="265"/>
      <c r="D29" s="265"/>
      <c r="E29" s="265"/>
      <c r="F29" s="265"/>
      <c r="G29" s="265"/>
      <c r="H29" s="265"/>
      <c r="I29" s="265"/>
      <c r="J29" s="265"/>
      <c r="K29" s="266"/>
      <c r="L29" s="111">
        <f>SUM(L14:L28)</f>
        <v>0</v>
      </c>
      <c r="M29" s="112">
        <f>SUM(M14:M28)</f>
        <v>0</v>
      </c>
      <c r="N29" s="112">
        <f>SUM(N14:N28)</f>
        <v>0</v>
      </c>
      <c r="O29" s="112">
        <f>SUM(O14:O28)</f>
        <v>0</v>
      </c>
      <c r="P29" s="113">
        <f>SUM(P14:P28)</f>
        <v>0</v>
      </c>
    </row>
    <row r="30" spans="1:16" x14ac:dyDescent="0.2">
      <c r="A30" s="20"/>
      <c r="B30" s="20"/>
      <c r="C30" s="20"/>
      <c r="D30" s="20"/>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14</v>
      </c>
      <c r="B32" s="20"/>
      <c r="C32" s="267">
        <f>'Kops n'!C35:H35</f>
        <v>0</v>
      </c>
      <c r="D32" s="267"/>
      <c r="E32" s="267"/>
      <c r="F32" s="267"/>
      <c r="G32" s="267"/>
      <c r="H32" s="267"/>
      <c r="I32" s="20"/>
      <c r="J32" s="20"/>
      <c r="K32" s="20"/>
      <c r="L32" s="20"/>
      <c r="M32" s="20"/>
      <c r="N32" s="20"/>
      <c r="O32" s="20"/>
      <c r="P32" s="20"/>
    </row>
    <row r="33" spans="1:16" x14ac:dyDescent="0.2">
      <c r="A33" s="20"/>
      <c r="B33" s="20"/>
      <c r="C33" s="193" t="s">
        <v>15</v>
      </c>
      <c r="D33" s="193"/>
      <c r="E33" s="193"/>
      <c r="F33" s="193"/>
      <c r="G33" s="193"/>
      <c r="H33" s="193"/>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10" t="str">
        <f>'Kops n'!A38:D38</f>
        <v>Tāme sastādīta 2023. gada __. ________</v>
      </c>
      <c r="B35" s="211"/>
      <c r="C35" s="211"/>
      <c r="D35" s="211"/>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267">
        <f>'Kops n'!C40:H40</f>
        <v>0</v>
      </c>
      <c r="D37" s="267"/>
      <c r="E37" s="267"/>
      <c r="F37" s="267"/>
      <c r="G37" s="267"/>
      <c r="H37" s="267"/>
      <c r="I37" s="20"/>
      <c r="J37" s="20"/>
      <c r="K37" s="20"/>
      <c r="L37" s="20"/>
      <c r="M37" s="20"/>
      <c r="N37" s="20"/>
      <c r="O37" s="20"/>
      <c r="P37" s="20"/>
    </row>
    <row r="38" spans="1:16" x14ac:dyDescent="0.2">
      <c r="A38" s="20"/>
      <c r="B38" s="20"/>
      <c r="C38" s="193" t="s">
        <v>15</v>
      </c>
      <c r="D38" s="193"/>
      <c r="E38" s="193"/>
      <c r="F38" s="193"/>
      <c r="G38" s="193"/>
      <c r="H38" s="193"/>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4" t="s">
        <v>16</v>
      </c>
      <c r="B40" s="52"/>
      <c r="C40" s="115">
        <f>'Kops n'!C43</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2:I2"/>
    <mergeCell ref="C3:I3"/>
    <mergeCell ref="C4:I4"/>
    <mergeCell ref="D5:L5"/>
    <mergeCell ref="D6:L6"/>
    <mergeCell ref="D8:L8"/>
    <mergeCell ref="A9:F9"/>
    <mergeCell ref="J9:M9"/>
    <mergeCell ref="N9:O9"/>
    <mergeCell ref="D7:L7"/>
    <mergeCell ref="C38:H38"/>
    <mergeCell ref="L12:P12"/>
    <mergeCell ref="A29:K29"/>
    <mergeCell ref="C32:H32"/>
    <mergeCell ref="C33:H33"/>
    <mergeCell ref="A35:D35"/>
    <mergeCell ref="C37:H37"/>
    <mergeCell ref="A12:A13"/>
    <mergeCell ref="B12:B13"/>
    <mergeCell ref="C12:C13"/>
    <mergeCell ref="D12:D13"/>
    <mergeCell ref="E12:E13"/>
    <mergeCell ref="F12:K12"/>
  </mergeCells>
  <conditionalFormatting sqref="A29:K29">
    <cfRule type="containsText" dxfId="368" priority="3" operator="containsText" text="Tiešās izmaksas kopā, t. sk. darba devēja sociālais nodoklis __.__% ">
      <formula>NOT(ISERROR(SEARCH("Tiešās izmaksas kopā, t. sk. darba devēja sociālais nodoklis __.__% ",A29)))</formula>
    </cfRule>
  </conditionalFormatting>
  <conditionalFormatting sqref="C32:H32 C37:H37 C40 L29:P29 D5:L8 N9:O9 C2:I2 A14:P28">
    <cfRule type="cellIs" dxfId="367"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7" zoomScale="85" zoomScaleNormal="85" workbookViewId="0">
      <selection activeCell="I14" sqref="I14:J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5</v>
      </c>
      <c r="E1" s="26"/>
      <c r="F1" s="26"/>
      <c r="G1" s="26"/>
      <c r="H1" s="26"/>
      <c r="I1" s="26"/>
      <c r="J1" s="26"/>
      <c r="N1" s="30"/>
      <c r="O1" s="31"/>
      <c r="P1" s="32"/>
    </row>
    <row r="2" spans="1:17" x14ac:dyDescent="0.2">
      <c r="A2" s="33"/>
      <c r="B2" s="33"/>
      <c r="C2" s="279" t="s">
        <v>232</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P30</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1" t="s">
        <v>117</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33.75" x14ac:dyDescent="0.2">
      <c r="A15" s="40">
        <v>1</v>
      </c>
      <c r="B15" s="28" t="s">
        <v>85</v>
      </c>
      <c r="C15" s="135" t="s">
        <v>118</v>
      </c>
      <c r="D15" s="152" t="s">
        <v>77</v>
      </c>
      <c r="E15" s="153">
        <v>1</v>
      </c>
      <c r="F15" s="138"/>
      <c r="G15" s="143"/>
      <c r="H15" s="49">
        <f>F15*G15</f>
        <v>0</v>
      </c>
      <c r="I15" s="134"/>
      <c r="J15" s="134"/>
      <c r="K15" s="50">
        <f t="shared" ref="K15:K29" si="0">SUM(H15:J15)</f>
        <v>0</v>
      </c>
      <c r="L15" s="51">
        <f t="shared" ref="L15:L29" si="1">E15*F15</f>
        <v>0</v>
      </c>
      <c r="M15" s="49">
        <f t="shared" ref="M15:M29" si="2">H15*E15</f>
        <v>0</v>
      </c>
      <c r="N15" s="49">
        <f t="shared" ref="N15:N29" si="3">I15*E15</f>
        <v>0</v>
      </c>
      <c r="O15" s="49">
        <f t="shared" ref="O15:O29" si="4">J15*E15</f>
        <v>0</v>
      </c>
      <c r="P15" s="108">
        <f t="shared" ref="P15:P29" si="5">SUM(M15:O15)</f>
        <v>0</v>
      </c>
      <c r="Q15" s="77" t="s">
        <v>47</v>
      </c>
    </row>
    <row r="16" spans="1:17" x14ac:dyDescent="0.2">
      <c r="A16" s="40">
        <v>2</v>
      </c>
      <c r="B16" s="93"/>
      <c r="C16" s="145" t="s">
        <v>119</v>
      </c>
      <c r="D16" s="28"/>
      <c r="E16" s="59"/>
      <c r="F16" s="51"/>
      <c r="G16" s="49"/>
      <c r="H16" s="49">
        <f t="shared" ref="H16:H29" si="6">F16*G16</f>
        <v>0</v>
      </c>
      <c r="I16" s="49"/>
      <c r="J16" s="49"/>
      <c r="K16" s="50">
        <f t="shared" si="0"/>
        <v>0</v>
      </c>
      <c r="L16" s="51">
        <f t="shared" si="1"/>
        <v>0</v>
      </c>
      <c r="M16" s="49">
        <f t="shared" si="2"/>
        <v>0</v>
      </c>
      <c r="N16" s="49">
        <f t="shared" si="3"/>
        <v>0</v>
      </c>
      <c r="O16" s="49">
        <f t="shared" si="4"/>
        <v>0</v>
      </c>
      <c r="P16" s="108">
        <f t="shared" si="5"/>
        <v>0</v>
      </c>
      <c r="Q16" s="77"/>
    </row>
    <row r="17" spans="1:17" ht="33.75" x14ac:dyDescent="0.2">
      <c r="A17" s="40">
        <v>3</v>
      </c>
      <c r="B17" s="28" t="s">
        <v>87</v>
      </c>
      <c r="C17" s="154" t="s">
        <v>120</v>
      </c>
      <c r="D17" s="152" t="s">
        <v>77</v>
      </c>
      <c r="E17" s="153">
        <v>1</v>
      </c>
      <c r="F17" s="138"/>
      <c r="G17" s="143"/>
      <c r="H17" s="49">
        <f t="shared" si="6"/>
        <v>0</v>
      </c>
      <c r="I17" s="134"/>
      <c r="J17" s="134"/>
      <c r="K17" s="50">
        <f t="shared" si="0"/>
        <v>0</v>
      </c>
      <c r="L17" s="51">
        <f t="shared" si="1"/>
        <v>0</v>
      </c>
      <c r="M17" s="49">
        <f t="shared" si="2"/>
        <v>0</v>
      </c>
      <c r="N17" s="49">
        <f t="shared" si="3"/>
        <v>0</v>
      </c>
      <c r="O17" s="49">
        <f t="shared" si="4"/>
        <v>0</v>
      </c>
      <c r="P17" s="108">
        <f t="shared" si="5"/>
        <v>0</v>
      </c>
      <c r="Q17" s="77" t="s">
        <v>48</v>
      </c>
    </row>
    <row r="18" spans="1:17" ht="22.5" x14ac:dyDescent="0.2">
      <c r="A18" s="40">
        <v>4</v>
      </c>
      <c r="B18" s="93"/>
      <c r="C18" s="145" t="s">
        <v>121</v>
      </c>
      <c r="D18" s="28"/>
      <c r="E18" s="59"/>
      <c r="F18" s="51"/>
      <c r="G18" s="49"/>
      <c r="H18" s="49">
        <f t="shared" si="6"/>
        <v>0</v>
      </c>
      <c r="I18" s="49"/>
      <c r="J18" s="49"/>
      <c r="K18" s="50">
        <f t="shared" si="0"/>
        <v>0</v>
      </c>
      <c r="L18" s="51">
        <f t="shared" si="1"/>
        <v>0</v>
      </c>
      <c r="M18" s="49">
        <f t="shared" si="2"/>
        <v>0</v>
      </c>
      <c r="N18" s="49">
        <f t="shared" si="3"/>
        <v>0</v>
      </c>
      <c r="O18" s="49">
        <f t="shared" si="4"/>
        <v>0</v>
      </c>
      <c r="P18" s="108">
        <f t="shared" si="5"/>
        <v>0</v>
      </c>
      <c r="Q18" s="77"/>
    </row>
    <row r="19" spans="1:17" ht="22.5" x14ac:dyDescent="0.2">
      <c r="A19" s="40">
        <v>5</v>
      </c>
      <c r="B19" s="28" t="s">
        <v>87</v>
      </c>
      <c r="C19" s="135" t="s">
        <v>122</v>
      </c>
      <c r="D19" s="132" t="s">
        <v>91</v>
      </c>
      <c r="E19" s="153">
        <v>12</v>
      </c>
      <c r="F19" s="134"/>
      <c r="G19" s="143"/>
      <c r="H19" s="49">
        <f t="shared" si="6"/>
        <v>0</v>
      </c>
      <c r="I19" s="134"/>
      <c r="J19" s="134"/>
      <c r="K19" s="50">
        <f t="shared" si="0"/>
        <v>0</v>
      </c>
      <c r="L19" s="51">
        <f t="shared" si="1"/>
        <v>0</v>
      </c>
      <c r="M19" s="49">
        <f t="shared" si="2"/>
        <v>0</v>
      </c>
      <c r="N19" s="49">
        <f t="shared" si="3"/>
        <v>0</v>
      </c>
      <c r="O19" s="49">
        <f t="shared" si="4"/>
        <v>0</v>
      </c>
      <c r="P19" s="108">
        <f t="shared" si="5"/>
        <v>0</v>
      </c>
      <c r="Q19" s="77" t="s">
        <v>47</v>
      </c>
    </row>
    <row r="20" spans="1:17" ht="33.75" x14ac:dyDescent="0.2">
      <c r="A20" s="40">
        <v>6</v>
      </c>
      <c r="B20" s="28" t="s">
        <v>87</v>
      </c>
      <c r="C20" s="135" t="s">
        <v>324</v>
      </c>
      <c r="D20" s="132" t="s">
        <v>96</v>
      </c>
      <c r="E20" s="133">
        <v>66</v>
      </c>
      <c r="F20" s="134"/>
      <c r="G20" s="143"/>
      <c r="H20" s="49">
        <f t="shared" si="6"/>
        <v>0</v>
      </c>
      <c r="I20" s="134"/>
      <c r="J20" s="134"/>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87</v>
      </c>
      <c r="C21" s="135" t="s">
        <v>123</v>
      </c>
      <c r="D21" s="132" t="s">
        <v>91</v>
      </c>
      <c r="E21" s="133">
        <v>12</v>
      </c>
      <c r="F21" s="134"/>
      <c r="G21" s="143"/>
      <c r="H21" s="49">
        <f t="shared" si="6"/>
        <v>0</v>
      </c>
      <c r="I21" s="134"/>
      <c r="J21" s="134"/>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87</v>
      </c>
      <c r="C22" s="135" t="s">
        <v>325</v>
      </c>
      <c r="D22" s="132" t="s">
        <v>96</v>
      </c>
      <c r="E22" s="133">
        <v>60</v>
      </c>
      <c r="F22" s="134"/>
      <c r="G22" s="143"/>
      <c r="H22" s="49">
        <f t="shared" si="6"/>
        <v>0</v>
      </c>
      <c r="I22" s="134"/>
      <c r="J22" s="134"/>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87</v>
      </c>
      <c r="C23" s="135" t="s">
        <v>326</v>
      </c>
      <c r="D23" s="132" t="s">
        <v>91</v>
      </c>
      <c r="E23" s="133">
        <v>12</v>
      </c>
      <c r="F23" s="134"/>
      <c r="G23" s="143"/>
      <c r="H23" s="49">
        <f t="shared" si="6"/>
        <v>0</v>
      </c>
      <c r="I23" s="134"/>
      <c r="J23" s="134"/>
      <c r="K23" s="50">
        <f t="shared" si="0"/>
        <v>0</v>
      </c>
      <c r="L23" s="51">
        <f t="shared" si="1"/>
        <v>0</v>
      </c>
      <c r="M23" s="49">
        <f t="shared" si="2"/>
        <v>0</v>
      </c>
      <c r="N23" s="49">
        <f t="shared" si="3"/>
        <v>0</v>
      </c>
      <c r="O23" s="49">
        <f t="shared" si="4"/>
        <v>0</v>
      </c>
      <c r="P23" s="108">
        <f t="shared" si="5"/>
        <v>0</v>
      </c>
      <c r="Q23" s="77" t="s">
        <v>47</v>
      </c>
    </row>
    <row r="24" spans="1:17" x14ac:dyDescent="0.2">
      <c r="A24" s="40">
        <v>10</v>
      </c>
      <c r="B24" s="93"/>
      <c r="C24" s="145" t="s">
        <v>124</v>
      </c>
      <c r="D24" s="28"/>
      <c r="E24" s="59"/>
      <c r="F24" s="51"/>
      <c r="G24" s="49"/>
      <c r="H24" s="49">
        <f t="shared" si="6"/>
        <v>0</v>
      </c>
      <c r="I24" s="49"/>
      <c r="J24" s="49"/>
      <c r="K24" s="50">
        <f t="shared" si="0"/>
        <v>0</v>
      </c>
      <c r="L24" s="51">
        <f t="shared" si="1"/>
        <v>0</v>
      </c>
      <c r="M24" s="49">
        <f t="shared" si="2"/>
        <v>0</v>
      </c>
      <c r="N24" s="49">
        <f t="shared" si="3"/>
        <v>0</v>
      </c>
      <c r="O24" s="49">
        <f t="shared" si="4"/>
        <v>0</v>
      </c>
      <c r="P24" s="108">
        <f t="shared" si="5"/>
        <v>0</v>
      </c>
      <c r="Q24" s="77"/>
    </row>
    <row r="25" spans="1:17" ht="67.5" x14ac:dyDescent="0.2">
      <c r="A25" s="40">
        <v>11</v>
      </c>
      <c r="B25" s="28" t="s">
        <v>87</v>
      </c>
      <c r="C25" s="155" t="s">
        <v>327</v>
      </c>
      <c r="D25" s="156" t="s">
        <v>125</v>
      </c>
      <c r="E25" s="157">
        <v>1</v>
      </c>
      <c r="F25" s="138"/>
      <c r="G25" s="143"/>
      <c r="H25" s="49">
        <f t="shared" si="6"/>
        <v>0</v>
      </c>
      <c r="I25" s="134"/>
      <c r="J25" s="134"/>
      <c r="K25" s="50">
        <f t="shared" si="0"/>
        <v>0</v>
      </c>
      <c r="L25" s="51">
        <f t="shared" si="1"/>
        <v>0</v>
      </c>
      <c r="M25" s="49">
        <f t="shared" si="2"/>
        <v>0</v>
      </c>
      <c r="N25" s="49">
        <f t="shared" si="3"/>
        <v>0</v>
      </c>
      <c r="O25" s="49">
        <f t="shared" si="4"/>
        <v>0</v>
      </c>
      <c r="P25" s="108">
        <f t="shared" si="5"/>
        <v>0</v>
      </c>
      <c r="Q25" s="77" t="s">
        <v>47</v>
      </c>
    </row>
    <row r="26" spans="1:17" ht="22.5" x14ac:dyDescent="0.2">
      <c r="A26" s="40">
        <v>12</v>
      </c>
      <c r="B26" s="28" t="s">
        <v>87</v>
      </c>
      <c r="C26" s="155" t="s">
        <v>328</v>
      </c>
      <c r="D26" s="132" t="s">
        <v>96</v>
      </c>
      <c r="E26" s="157">
        <v>4013.625</v>
      </c>
      <c r="F26" s="134"/>
      <c r="G26" s="143"/>
      <c r="H26" s="49">
        <f t="shared" si="6"/>
        <v>0</v>
      </c>
      <c r="I26" s="134"/>
      <c r="J26" s="134"/>
      <c r="K26" s="50">
        <f t="shared" si="0"/>
        <v>0</v>
      </c>
      <c r="L26" s="51">
        <f t="shared" si="1"/>
        <v>0</v>
      </c>
      <c r="M26" s="49">
        <f t="shared" si="2"/>
        <v>0</v>
      </c>
      <c r="N26" s="49">
        <f t="shared" si="3"/>
        <v>0</v>
      </c>
      <c r="O26" s="49">
        <f t="shared" si="4"/>
        <v>0</v>
      </c>
      <c r="P26" s="108">
        <f t="shared" si="5"/>
        <v>0</v>
      </c>
      <c r="Q26" s="77" t="s">
        <v>47</v>
      </c>
    </row>
    <row r="27" spans="1:17" ht="22.5" x14ac:dyDescent="0.2">
      <c r="A27" s="40">
        <v>13</v>
      </c>
      <c r="B27" s="28" t="s">
        <v>87</v>
      </c>
      <c r="C27" s="155" t="s">
        <v>126</v>
      </c>
      <c r="D27" s="132" t="s">
        <v>91</v>
      </c>
      <c r="E27" s="157">
        <v>729.75</v>
      </c>
      <c r="F27" s="134"/>
      <c r="G27" s="143"/>
      <c r="H27" s="49">
        <f t="shared" si="6"/>
        <v>0</v>
      </c>
      <c r="I27" s="134"/>
      <c r="J27" s="134"/>
      <c r="K27" s="50">
        <f t="shared" si="0"/>
        <v>0</v>
      </c>
      <c r="L27" s="51">
        <f t="shared" si="1"/>
        <v>0</v>
      </c>
      <c r="M27" s="49">
        <f t="shared" si="2"/>
        <v>0</v>
      </c>
      <c r="N27" s="49">
        <f>I27*E27</f>
        <v>0</v>
      </c>
      <c r="O27" s="49">
        <f t="shared" si="4"/>
        <v>0</v>
      </c>
      <c r="P27" s="108">
        <f t="shared" si="5"/>
        <v>0</v>
      </c>
      <c r="Q27" s="77" t="s">
        <v>47</v>
      </c>
    </row>
    <row r="28" spans="1:17" ht="22.5" x14ac:dyDescent="0.2">
      <c r="A28" s="40">
        <v>14</v>
      </c>
      <c r="B28" s="28" t="s">
        <v>87</v>
      </c>
      <c r="C28" s="135" t="s">
        <v>325</v>
      </c>
      <c r="D28" s="156" t="s">
        <v>96</v>
      </c>
      <c r="E28" s="133">
        <v>3648.75</v>
      </c>
      <c r="F28" s="134"/>
      <c r="G28" s="143"/>
      <c r="H28" s="49">
        <f t="shared" si="6"/>
        <v>0</v>
      </c>
      <c r="I28" s="134"/>
      <c r="J28" s="134"/>
      <c r="K28" s="50">
        <f t="shared" si="0"/>
        <v>0</v>
      </c>
      <c r="L28" s="51">
        <f t="shared" si="1"/>
        <v>0</v>
      </c>
      <c r="M28" s="49">
        <f t="shared" si="2"/>
        <v>0</v>
      </c>
      <c r="N28" s="49">
        <f t="shared" si="3"/>
        <v>0</v>
      </c>
      <c r="O28" s="49">
        <f t="shared" si="4"/>
        <v>0</v>
      </c>
      <c r="P28" s="108">
        <f t="shared" si="5"/>
        <v>0</v>
      </c>
      <c r="Q28" s="77" t="s">
        <v>47</v>
      </c>
    </row>
    <row r="29" spans="1:17" ht="22.5" x14ac:dyDescent="0.2">
      <c r="A29" s="40">
        <v>15</v>
      </c>
      <c r="B29" s="28" t="s">
        <v>87</v>
      </c>
      <c r="C29" s="135" t="s">
        <v>326</v>
      </c>
      <c r="D29" s="132" t="s">
        <v>91</v>
      </c>
      <c r="E29" s="157">
        <v>729.75</v>
      </c>
      <c r="F29" s="134"/>
      <c r="G29" s="143"/>
      <c r="H29" s="49">
        <f t="shared" si="6"/>
        <v>0</v>
      </c>
      <c r="I29" s="134"/>
      <c r="J29" s="134"/>
      <c r="K29" s="50">
        <f t="shared" si="0"/>
        <v>0</v>
      </c>
      <c r="L29" s="51">
        <f t="shared" si="1"/>
        <v>0</v>
      </c>
      <c r="M29" s="49">
        <f t="shared" si="2"/>
        <v>0</v>
      </c>
      <c r="N29" s="49">
        <f t="shared" si="3"/>
        <v>0</v>
      </c>
      <c r="O29" s="49">
        <f t="shared" si="4"/>
        <v>0</v>
      </c>
      <c r="P29" s="108">
        <f t="shared" si="5"/>
        <v>0</v>
      </c>
      <c r="Q29" s="77" t="s">
        <v>47</v>
      </c>
    </row>
    <row r="30" spans="1:17" ht="12" customHeight="1" thickBot="1" x14ac:dyDescent="0.25">
      <c r="A30" s="264" t="s">
        <v>63</v>
      </c>
      <c r="B30" s="265"/>
      <c r="C30" s="265"/>
      <c r="D30" s="265"/>
      <c r="E30" s="265"/>
      <c r="F30" s="265"/>
      <c r="G30" s="265"/>
      <c r="H30" s="265"/>
      <c r="I30" s="265"/>
      <c r="J30" s="265"/>
      <c r="K30" s="266"/>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267">
        <f>'Kops n'!C35:H35</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10" t="str">
        <f>'Kops n'!A38:D38</f>
        <v>Tāme sastādīta 2023. gada __. ________</v>
      </c>
      <c r="B36" s="211"/>
      <c r="C36" s="211"/>
      <c r="D36" s="211"/>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7">
        <f>'Kops n'!C40:H40</f>
        <v>0</v>
      </c>
      <c r="D38" s="267"/>
      <c r="E38" s="267"/>
      <c r="F38" s="267"/>
      <c r="G38" s="267"/>
      <c r="H38" s="267"/>
      <c r="I38" s="20"/>
      <c r="J38" s="20"/>
      <c r="K38" s="20"/>
      <c r="L38" s="20"/>
      <c r="M38" s="20"/>
      <c r="N38" s="20"/>
      <c r="O38" s="20"/>
      <c r="P38" s="20"/>
    </row>
    <row r="39" spans="1:16" x14ac:dyDescent="0.2">
      <c r="A39" s="20"/>
      <c r="B39" s="20"/>
      <c r="C39" s="193" t="s">
        <v>15</v>
      </c>
      <c r="D39" s="193"/>
      <c r="E39" s="193"/>
      <c r="F39" s="193"/>
      <c r="G39" s="193"/>
      <c r="H39" s="193"/>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5">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39:H39"/>
    <mergeCell ref="C4:I4"/>
    <mergeCell ref="F12:K12"/>
    <mergeCell ref="A9:F9"/>
    <mergeCell ref="J9:M9"/>
    <mergeCell ref="D8:L8"/>
    <mergeCell ref="A30:K30"/>
    <mergeCell ref="C33:H33"/>
    <mergeCell ref="C34:H34"/>
    <mergeCell ref="A36:D36"/>
    <mergeCell ref="C38:H38"/>
  </mergeCells>
  <conditionalFormatting sqref="I14:J14 D14:G14 D16:G16 I16:J16 D18:G18 I18:J18 D24:G24 I24:J24 A14:B29">
    <cfRule type="cellIs" dxfId="366" priority="73" operator="equal">
      <formula>0</formula>
    </cfRule>
  </conditionalFormatting>
  <conditionalFormatting sqref="N9:O9">
    <cfRule type="cellIs" dxfId="365" priority="72" operator="equal">
      <formula>0</formula>
    </cfRule>
  </conditionalFormatting>
  <conditionalFormatting sqref="A9:F9">
    <cfRule type="containsText" dxfId="364" priority="7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63" priority="69" operator="equal">
      <formula>0</formula>
    </cfRule>
  </conditionalFormatting>
  <conditionalFormatting sqref="C38:H38">
    <cfRule type="cellIs" dxfId="362" priority="64" operator="equal">
      <formula>0</formula>
    </cfRule>
  </conditionalFormatting>
  <conditionalFormatting sqref="C33:H33">
    <cfRule type="cellIs" dxfId="361" priority="63" operator="equal">
      <formula>0</formula>
    </cfRule>
  </conditionalFormatting>
  <conditionalFormatting sqref="K14:K29 L30:P30 P14:P29">
    <cfRule type="cellIs" dxfId="360" priority="62" operator="equal">
      <formula>0</formula>
    </cfRule>
  </conditionalFormatting>
  <conditionalFormatting sqref="C4:I4">
    <cfRule type="cellIs" dxfId="359" priority="61" operator="equal">
      <formula>0</formula>
    </cfRule>
  </conditionalFormatting>
  <conditionalFormatting sqref="C14 C16 C18 C24">
    <cfRule type="cellIs" dxfId="358" priority="60" operator="equal">
      <formula>0</formula>
    </cfRule>
  </conditionalFormatting>
  <conditionalFormatting sqref="D5:L8">
    <cfRule type="cellIs" dxfId="357" priority="58" operator="equal">
      <formula>0</formula>
    </cfRule>
  </conditionalFormatting>
  <conditionalFormatting sqref="D1">
    <cfRule type="cellIs" dxfId="356" priority="57" operator="equal">
      <formula>0</formula>
    </cfRule>
  </conditionalFormatting>
  <conditionalFormatting sqref="A30:K30">
    <cfRule type="containsText" dxfId="355" priority="55" operator="containsText" text="Tiešās izmaksas kopā, t. sk. darba devēja sociālais nodoklis __.__% ">
      <formula>NOT(ISERROR(SEARCH("Tiešās izmaksas kopā, t. sk. darba devēja sociālais nodoklis __.__% ",A30)))</formula>
    </cfRule>
  </conditionalFormatting>
  <conditionalFormatting sqref="H14:H29">
    <cfRule type="cellIs" dxfId="354" priority="53" operator="equal">
      <formula>0</formula>
    </cfRule>
  </conditionalFormatting>
  <conditionalFormatting sqref="L14:O29">
    <cfRule type="cellIs" dxfId="353" priority="52" operator="equal">
      <formula>0</formula>
    </cfRule>
  </conditionalFormatting>
  <conditionalFormatting sqref="Q14:Q29">
    <cfRule type="cellIs" dxfId="352" priority="51" operator="equal">
      <formula>0</formula>
    </cfRule>
  </conditionalFormatting>
  <conditionalFormatting sqref="D15:E15">
    <cfRule type="cellIs" dxfId="351" priority="50" operator="equal">
      <formula>0</formula>
    </cfRule>
  </conditionalFormatting>
  <conditionalFormatting sqref="C15">
    <cfRule type="cellIs" dxfId="350" priority="49" operator="equal">
      <formula>0</formula>
    </cfRule>
  </conditionalFormatting>
  <conditionalFormatting sqref="F15">
    <cfRule type="cellIs" dxfId="349" priority="48" operator="equal">
      <formula>0</formula>
    </cfRule>
  </conditionalFormatting>
  <conditionalFormatting sqref="I15:J15">
    <cfRule type="cellIs" dxfId="348" priority="47" operator="equal">
      <formula>0</formula>
    </cfRule>
  </conditionalFormatting>
  <conditionalFormatting sqref="C17:E17">
    <cfRule type="cellIs" dxfId="347" priority="46" operator="equal">
      <formula>0</formula>
    </cfRule>
  </conditionalFormatting>
  <conditionalFormatting sqref="F17">
    <cfRule type="cellIs" dxfId="346" priority="45" operator="equal">
      <formula>0</formula>
    </cfRule>
  </conditionalFormatting>
  <conditionalFormatting sqref="I17:J17">
    <cfRule type="cellIs" dxfId="345" priority="43" operator="equal">
      <formula>0</formula>
    </cfRule>
  </conditionalFormatting>
  <conditionalFormatting sqref="I22:J22">
    <cfRule type="cellIs" dxfId="344" priority="33" operator="equal">
      <formula>0</formula>
    </cfRule>
  </conditionalFormatting>
  <conditionalFormatting sqref="I23:J23">
    <cfRule type="cellIs" dxfId="343" priority="32" operator="equal">
      <formula>0</formula>
    </cfRule>
  </conditionalFormatting>
  <conditionalFormatting sqref="I19:J19">
    <cfRule type="cellIs" dxfId="342" priority="31" operator="equal">
      <formula>0</formula>
    </cfRule>
  </conditionalFormatting>
  <conditionalFormatting sqref="I20:J20">
    <cfRule type="cellIs" dxfId="341" priority="30" operator="equal">
      <formula>0</formula>
    </cfRule>
  </conditionalFormatting>
  <conditionalFormatting sqref="I21:J21">
    <cfRule type="cellIs" dxfId="340" priority="29" operator="equal">
      <formula>0</formula>
    </cfRule>
  </conditionalFormatting>
  <conditionalFormatting sqref="F25">
    <cfRule type="cellIs" dxfId="339" priority="26" operator="equal">
      <formula>0</formula>
    </cfRule>
  </conditionalFormatting>
  <conditionalFormatting sqref="F26">
    <cfRule type="cellIs" dxfId="338" priority="25" operator="equal">
      <formula>0</formula>
    </cfRule>
  </conditionalFormatting>
  <conditionalFormatting sqref="F27">
    <cfRule type="cellIs" dxfId="337" priority="24" operator="equal">
      <formula>0</formula>
    </cfRule>
  </conditionalFormatting>
  <conditionalFormatting sqref="F28">
    <cfRule type="cellIs" dxfId="336" priority="23" operator="equal">
      <formula>0</formula>
    </cfRule>
  </conditionalFormatting>
  <conditionalFormatting sqref="F29">
    <cfRule type="cellIs" dxfId="335" priority="22" operator="equal">
      <formula>0</formula>
    </cfRule>
  </conditionalFormatting>
  <conditionalFormatting sqref="I25:J25">
    <cfRule type="cellIs" dxfId="334" priority="20" operator="equal">
      <formula>0</formula>
    </cfRule>
  </conditionalFormatting>
  <conditionalFormatting sqref="I26:J26">
    <cfRule type="cellIs" dxfId="333" priority="19" operator="equal">
      <formula>0</formula>
    </cfRule>
  </conditionalFormatting>
  <conditionalFormatting sqref="I27:J27">
    <cfRule type="cellIs" dxfId="332" priority="18" operator="equal">
      <formula>0</formula>
    </cfRule>
  </conditionalFormatting>
  <conditionalFormatting sqref="I28:J28">
    <cfRule type="cellIs" dxfId="331" priority="17" operator="equal">
      <formula>0</formula>
    </cfRule>
  </conditionalFormatting>
  <conditionalFormatting sqref="I29:J29">
    <cfRule type="cellIs" dxfId="330" priority="16" operator="equal">
      <formula>0</formula>
    </cfRule>
  </conditionalFormatting>
  <conditionalFormatting sqref="G15">
    <cfRule type="cellIs" dxfId="329" priority="15" operator="equal">
      <formula>0</formula>
    </cfRule>
  </conditionalFormatting>
  <conditionalFormatting sqref="G17">
    <cfRule type="cellIs" dxfId="328" priority="14" operator="equal">
      <formula>0</formula>
    </cfRule>
  </conditionalFormatting>
  <conditionalFormatting sqref="G19:G23">
    <cfRule type="cellIs" dxfId="327" priority="13" operator="equal">
      <formula>0</formula>
    </cfRule>
  </conditionalFormatting>
  <conditionalFormatting sqref="G25:G29">
    <cfRule type="cellIs" dxfId="326" priority="12" operator="equal">
      <formula>0</formula>
    </cfRule>
  </conditionalFormatting>
  <conditionalFormatting sqref="C19:E19">
    <cfRule type="cellIs" dxfId="325" priority="11" operator="equal">
      <formula>0</formula>
    </cfRule>
  </conditionalFormatting>
  <conditionalFormatting sqref="C22:C23">
    <cfRule type="cellIs" dxfId="324" priority="9" operator="equal">
      <formula>0</formula>
    </cfRule>
  </conditionalFormatting>
  <conditionalFormatting sqref="C20">
    <cfRule type="cellIs" dxfId="323" priority="10" operator="equal">
      <formula>0</formula>
    </cfRule>
  </conditionalFormatting>
  <conditionalFormatting sqref="F22">
    <cfRule type="cellIs" dxfId="322" priority="8" operator="equal">
      <formula>0</formula>
    </cfRule>
  </conditionalFormatting>
  <conditionalFormatting sqref="F23">
    <cfRule type="cellIs" dxfId="321" priority="7" operator="equal">
      <formula>0</formula>
    </cfRule>
  </conditionalFormatting>
  <conditionalFormatting sqref="F19">
    <cfRule type="cellIs" dxfId="320" priority="6" operator="equal">
      <formula>0</formula>
    </cfRule>
  </conditionalFormatting>
  <conditionalFormatting sqref="F20">
    <cfRule type="cellIs" dxfId="319" priority="5" operator="equal">
      <formula>0</formula>
    </cfRule>
  </conditionalFormatting>
  <conditionalFormatting sqref="F21">
    <cfRule type="cellIs" dxfId="318" priority="4" operator="equal">
      <formula>0</formula>
    </cfRule>
  </conditionalFormatting>
  <conditionalFormatting sqref="C26">
    <cfRule type="cellIs" dxfId="317" priority="3" operator="equal">
      <formula>0</formula>
    </cfRule>
  </conditionalFormatting>
  <conditionalFormatting sqref="C25">
    <cfRule type="cellIs" dxfId="316" priority="2" operator="equal">
      <formula>0</formula>
    </cfRule>
  </conditionalFormatting>
  <conditionalFormatting sqref="C28:C29">
    <cfRule type="cellIs" dxfId="315" priority="1"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6"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65"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2"/>
  <sheetViews>
    <sheetView topLeftCell="A13" workbookViewId="0">
      <selection activeCell="K15" sqref="K15:K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79" t="str">
        <f>'5a+c+n'!C2:I2</f>
        <v>Pagraba pārseguma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P30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x14ac:dyDescent="0.2">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x14ac:dyDescent="0.2">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x14ac:dyDescent="0.2">
      <c r="A17" s="64">
        <f>IF(P17=0,0,IF(COUNTBLANK(P17)=1,0,COUNTA($P$14:P17)))</f>
        <v>0</v>
      </c>
      <c r="B17" s="28">
        <f>IF($C$4="Attiecināmās izmaksas",IF('5a+c+n'!$Q17="A",'5a+c+n'!B17,0),0)</f>
        <v>0</v>
      </c>
      <c r="C17" s="28">
        <f>IF($C$4="Attiecināmās izmaksas",IF('5a+c+n'!$Q17="A",'5a+c+n'!C17,0),0)</f>
        <v>0</v>
      </c>
      <c r="D17" s="28">
        <f>IF($C$4="Attiecināmās izmaksas",IF('5a+c+n'!$Q17="A",'5a+c+n'!D17,0),0)</f>
        <v>0</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x14ac:dyDescent="0.2">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22.5" x14ac:dyDescent="0.2">
      <c r="A19" s="64">
        <f>IF(P19=0,0,IF(COUNTBLANK(P19)=1,0,COUNTA($P$14:P19)))</f>
        <v>0</v>
      </c>
      <c r="B19" s="28" t="str">
        <f>IF($C$4="Attiecināmās izmaksas",IF('5a+c+n'!$Q19="A",'5a+c+n'!B19,0),0)</f>
        <v>13-00000</v>
      </c>
      <c r="C19" s="28" t="str">
        <f>IF($C$4="Attiecināmās izmaksas",IF('5a+c+n'!$Q19="A",'5a+c+n'!C19,0),0)</f>
        <v>Virsmas attīrīšana, izlīdzināšana, sagatavošana</v>
      </c>
      <c r="D19" s="28" t="str">
        <f>IF($C$4="Attiecināmās izmaksas",IF('5a+c+n'!$Q19="A",'5a+c+n'!D19,0),0)</f>
        <v>m2</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33.75" x14ac:dyDescent="0.2">
      <c r="A20" s="64">
        <f>IF(P20=0,0,IF(COUNTBLANK(P20)=1,0,COUNTA($P$14:P20)))</f>
        <v>0</v>
      </c>
      <c r="B20" s="28" t="str">
        <f>IF($C$4="Attiecināmās izmaksas",IF('5a+c+n'!$Q20="A",'5a+c+n'!B20,0),0)</f>
        <v>13-00000</v>
      </c>
      <c r="C20" s="28" t="str">
        <f>IF($C$4="Attiecināmās izmaksas",IF('5a+c+n'!$Q20="A",'5a+c+n'!C20,0),0)</f>
        <v>Siltumizolācijas materiālu stiprināšana ar līmjavu SAKRET BAK vai ekvivalentu. Pēc nepieciešamības pirms tam virsmas gruntēšana.</v>
      </c>
      <c r="D20" s="28" t="str">
        <f>IF($C$4="Attiecināmās izmaksas",IF('5a+c+n'!$Q20="A",'5a+c+n'!D20,0),0)</f>
        <v>kg</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x14ac:dyDescent="0.2">
      <c r="A21" s="64">
        <f>IF(P21=0,0,IF(COUNTBLANK(P21)=1,0,COUNTA($P$14:P21)))</f>
        <v>0</v>
      </c>
      <c r="B21" s="28" t="str">
        <f>IF($C$4="Attiecināmās izmaksas",IF('5a+c+n'!$Q21="A",'5a+c+n'!B21,0),0)</f>
        <v>13-00000</v>
      </c>
      <c r="C21" s="28" t="str">
        <f>IF($C$4="Attiecināmās izmaksas",IF('5a+c+n'!$Q21="A",'5a+c+n'!C21,0),0)</f>
        <v>Nedegoša akmens vates siltumizolācija plānajām apmetuma sistēmām - λ&lt;=0,036 W/(mK), b=50 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x14ac:dyDescent="0.2">
      <c r="A22" s="64">
        <f>IF(P22=0,0,IF(COUNTBLANK(P22)=1,0,COUNTA($P$14:P22)))</f>
        <v>0</v>
      </c>
      <c r="B22" s="28" t="str">
        <f>IF($C$4="Attiecināmās izmaksas",IF('5a+c+n'!$Q22="A",'5a+c+n'!B22,0),0)</f>
        <v>13-00000</v>
      </c>
      <c r="C22" s="28" t="str">
        <f>IF($C$4="Attiecināmās izmaksas",IF('5a+c+n'!$Q22="A",'5a+c+n'!C22,0),0)</f>
        <v>Armējošā slāņa iestrāde ar javas kārtu SAKRET BAK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x14ac:dyDescent="0.2">
      <c r="A23" s="64">
        <f>IF(P23=0,0,IF(COUNTBLANK(P23)=1,0,COUNTA($P$14:P23)))</f>
        <v>0</v>
      </c>
      <c r="B23" s="28" t="str">
        <f>IF($C$4="Attiecināmās izmaksas",IF('5a+c+n'!$Q23="A",'5a+c+n'!B23,0),0)</f>
        <v>13-00000</v>
      </c>
      <c r="C23" s="28" t="str">
        <f>IF($C$4="Attiecināmās izmaksas",IF('5a+c+n'!$Q23="A",'5a+c+n'!C23,0),0)</f>
        <v>Stiklušķiedras siets SSA-1363-160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x14ac:dyDescent="0.2">
      <c r="A24" s="64">
        <f>IF(P24=0,0,IF(COUNTBLANK(P24)=1,0,COUNTA($P$14:P24)))</f>
        <v>0</v>
      </c>
      <c r="B24" s="28">
        <f>IF($C$4="Attiecināmās izmaksas",IF('5a+c+n'!$Q24="A",'5a+c+n'!B24,0),0)</f>
        <v>0</v>
      </c>
      <c r="C24" s="28">
        <f>IF($C$4="Attiecināmās izmaksas",IF('5a+c+n'!$Q24="A",'5a+c+n'!C24,0),0)</f>
        <v>0</v>
      </c>
      <c r="D24" s="28">
        <f>IF($C$4="Attiecināmās izmaksas",IF('5a+c+n'!$Q24="A",'5a+c+n'!D24,0),0)</f>
        <v>0</v>
      </c>
      <c r="E24" s="59"/>
      <c r="F24" s="81"/>
      <c r="G24" s="28"/>
      <c r="H24" s="28">
        <f>IF($C$4="Attiecināmās izmaksas",IF('5a+c+n'!$Q24="A",'5a+c+n'!H24,0),0)</f>
        <v>0</v>
      </c>
      <c r="I24" s="28"/>
      <c r="J24" s="28"/>
      <c r="K24" s="59">
        <f>IF($C$4="Attiecināmās izmaksas",IF('5a+c+n'!$Q24="A",'5a+c+n'!K24,0),0)</f>
        <v>0</v>
      </c>
      <c r="L24" s="81">
        <f>IF($C$4="Attiecināmās izmaksas",IF('5a+c+n'!$Q24="A",'5a+c+n'!L24,0),0)</f>
        <v>0</v>
      </c>
      <c r="M24" s="28">
        <f>IF($C$4="Attiecināmās izmaksas",IF('5a+c+n'!$Q24="A",'5a+c+n'!M24,0),0)</f>
        <v>0</v>
      </c>
      <c r="N24" s="28">
        <f>IF($C$4="Attiecināmās izmaksas",IF('5a+c+n'!$Q24="A",'5a+c+n'!N24,0),0)</f>
        <v>0</v>
      </c>
      <c r="O24" s="28">
        <f>IF($C$4="Attiecināmās izmaksas",IF('5a+c+n'!$Q24="A",'5a+c+n'!O24,0),0)</f>
        <v>0</v>
      </c>
      <c r="P24" s="59">
        <f>IF($C$4="Attiecināmās izmaksas",IF('5a+c+n'!$Q24="A",'5a+c+n'!P24,0),0)</f>
        <v>0</v>
      </c>
    </row>
    <row r="25" spans="1:16" ht="67.5" x14ac:dyDescent="0.2">
      <c r="A25" s="64">
        <f>IF(P25=0,0,IF(COUNTBLANK(P25)=1,0,COUNTA($P$14:P25)))</f>
        <v>0</v>
      </c>
      <c r="B25" s="28" t="str">
        <f>IF($C$4="Attiecināmās izmaksas",IF('5a+c+n'!$Q25="A",'5a+c+n'!B25,0),0)</f>
        <v>13-00000</v>
      </c>
      <c r="C25" s="28" t="str">
        <f>IF($C$4="Attiecināmās izmaksas",IF('5a+c+n'!$Q25="A",'5a+c+n'!C25,0),0)</f>
        <v>Esošā pagraba pārseguma tīrīšana, virmsas sagatavošana, t.sk. lokāli novērst javas pildījuma drupšanu no pagraba un kāpņu telpas griestiem. Izkalt esošo bojāto šuvi, veikt gruntēšanu ar SAKRET TGW vai ekvivalentu un šuvi aizpildīt ar poliuretāna hermētiķi.</v>
      </c>
      <c r="D25" s="28" t="str">
        <f>IF($C$4="Attiecināmās izmaksas",IF('5a+c+n'!$Q25="A",'5a+c+n'!D25,0),0)</f>
        <v>kompl.</v>
      </c>
      <c r="E25" s="59"/>
      <c r="F25" s="81"/>
      <c r="G25" s="28"/>
      <c r="H25" s="28">
        <f>IF($C$4="Attiecināmās izmaksas",IF('5a+c+n'!$Q25="A",'5a+c+n'!H25,0),0)</f>
        <v>0</v>
      </c>
      <c r="I25" s="28"/>
      <c r="J25" s="28"/>
      <c r="K25" s="59">
        <f>IF($C$4="Attiecināmās izmaksas",IF('5a+c+n'!$Q25="A",'5a+c+n'!K25,0),0)</f>
        <v>0</v>
      </c>
      <c r="L25" s="81">
        <f>IF($C$4="Attiecināmās izmaksas",IF('5a+c+n'!$Q25="A",'5a+c+n'!L25,0),0)</f>
        <v>0</v>
      </c>
      <c r="M25" s="28">
        <f>IF($C$4="Attiecināmās izmaksas",IF('5a+c+n'!$Q25="A",'5a+c+n'!M25,0),0)</f>
        <v>0</v>
      </c>
      <c r="N25" s="28">
        <f>IF($C$4="Attiecināmās izmaksas",IF('5a+c+n'!$Q25="A",'5a+c+n'!N25,0),0)</f>
        <v>0</v>
      </c>
      <c r="O25" s="28">
        <f>IF($C$4="Attiecināmās izmaksas",IF('5a+c+n'!$Q25="A",'5a+c+n'!O25,0),0)</f>
        <v>0</v>
      </c>
      <c r="P25" s="59">
        <f>IF($C$4="Attiecināmās izmaksas",IF('5a+c+n'!$Q25="A",'5a+c+n'!P25,0),0)</f>
        <v>0</v>
      </c>
    </row>
    <row r="26" spans="1:16" ht="22.5" x14ac:dyDescent="0.2">
      <c r="A26" s="64">
        <f>IF(P26=0,0,IF(COUNTBLANK(P26)=1,0,COUNTA($P$14:P26)))</f>
        <v>0</v>
      </c>
      <c r="B26" s="28" t="str">
        <f>IF($C$4="Attiecināmās izmaksas",IF('5a+c+n'!$Q26="A",'5a+c+n'!B26,0),0)</f>
        <v>13-00000</v>
      </c>
      <c r="C26" s="28" t="str">
        <f>IF($C$4="Attiecināmās izmaksas",IF('5a+c+n'!$Q26="A",'5a+c+n'!C26,0),0)</f>
        <v>Siltumizolācijas plākņšņu līmēšana ar līmjavu SAKRET BAK vai ekvivalentu</v>
      </c>
      <c r="D26" s="28" t="str">
        <f>IF($C$4="Attiecināmās izmaksas",IF('5a+c+n'!$Q26="A",'5a+c+n'!D26,0),0)</f>
        <v>kg</v>
      </c>
      <c r="E26" s="59"/>
      <c r="F26" s="81"/>
      <c r="G26" s="28"/>
      <c r="H26" s="28">
        <f>IF($C$4="Attiecināmās izmaksas",IF('5a+c+n'!$Q26="A",'5a+c+n'!H26,0),0)</f>
        <v>0</v>
      </c>
      <c r="I26" s="28"/>
      <c r="J26" s="28"/>
      <c r="K26" s="59">
        <f>IF($C$4="Attiecināmās izmaksas",IF('5a+c+n'!$Q26="A",'5a+c+n'!K26,0),0)</f>
        <v>0</v>
      </c>
      <c r="L26" s="81">
        <f>IF($C$4="Attiecināmās izmaksas",IF('5a+c+n'!$Q26="A",'5a+c+n'!L26,0),0)</f>
        <v>0</v>
      </c>
      <c r="M26" s="28">
        <f>IF($C$4="Attiecināmās izmaksas",IF('5a+c+n'!$Q26="A",'5a+c+n'!M26,0),0)</f>
        <v>0</v>
      </c>
      <c r="N26" s="28">
        <f>IF($C$4="Attiecināmās izmaksas",IF('5a+c+n'!$Q26="A",'5a+c+n'!N26,0),0)</f>
        <v>0</v>
      </c>
      <c r="O26" s="28">
        <f>IF($C$4="Attiecināmās izmaksas",IF('5a+c+n'!$Q26="A",'5a+c+n'!O26,0),0)</f>
        <v>0</v>
      </c>
      <c r="P26" s="59">
        <f>IF($C$4="Attiecināmās izmaksas",IF('5a+c+n'!$Q26="A",'5a+c+n'!P26,0),0)</f>
        <v>0</v>
      </c>
    </row>
    <row r="27" spans="1:16" ht="22.5" x14ac:dyDescent="0.2">
      <c r="A27" s="64">
        <f>IF(P27=0,0,IF(COUNTBLANK(P27)=1,0,COUNTA($P$14:P27)))</f>
        <v>0</v>
      </c>
      <c r="B27" s="28" t="str">
        <f>IF($C$4="Attiecināmās izmaksas",IF('5a+c+n'!$Q27="A",'5a+c+n'!B27,0),0)</f>
        <v>13-00000</v>
      </c>
      <c r="C27" s="28" t="str">
        <f>IF($C$4="Attiecināmās izmaksas",IF('5a+c+n'!$Q27="A",'5a+c+n'!C27,0),0)</f>
        <v>Putupolistirola plākņu TENAPORS EPS100 vai ekvivalentu montāža (λ&lt;=0,036 W/(mK))  b=100mm</v>
      </c>
      <c r="D27" s="28" t="str">
        <f>IF($C$4="Attiecināmās izmaksas",IF('5a+c+n'!$Q27="A",'5a+c+n'!D27,0),0)</f>
        <v>m2</v>
      </c>
      <c r="E27" s="59"/>
      <c r="F27" s="81"/>
      <c r="G27" s="28"/>
      <c r="H27" s="28">
        <f>IF($C$4="Attiecināmās izmaksas",IF('5a+c+n'!$Q27="A",'5a+c+n'!H27,0),0)</f>
        <v>0</v>
      </c>
      <c r="I27" s="28"/>
      <c r="J27" s="28"/>
      <c r="K27" s="59">
        <f>IF($C$4="Attiecināmās izmaksas",IF('5a+c+n'!$Q27="A",'5a+c+n'!K27,0),0)</f>
        <v>0</v>
      </c>
      <c r="L27" s="81">
        <f>IF($C$4="Attiecināmās izmaksas",IF('5a+c+n'!$Q27="A",'5a+c+n'!L27,0),0)</f>
        <v>0</v>
      </c>
      <c r="M27" s="28">
        <f>IF($C$4="Attiecināmās izmaksas",IF('5a+c+n'!$Q27="A",'5a+c+n'!M27,0),0)</f>
        <v>0</v>
      </c>
      <c r="N27" s="28">
        <f>IF($C$4="Attiecināmās izmaksas",IF('5a+c+n'!$Q27="A",'5a+c+n'!N27,0),0)</f>
        <v>0</v>
      </c>
      <c r="O27" s="28">
        <f>IF($C$4="Attiecināmās izmaksas",IF('5a+c+n'!$Q27="A",'5a+c+n'!O27,0),0)</f>
        <v>0</v>
      </c>
      <c r="P27" s="59">
        <f>IF($C$4="Attiecināmās izmaksas",IF('5a+c+n'!$Q27="A",'5a+c+n'!P27,0),0)</f>
        <v>0</v>
      </c>
    </row>
    <row r="28" spans="1:16" ht="22.5" x14ac:dyDescent="0.2">
      <c r="A28" s="64">
        <f>IF(P28=0,0,IF(COUNTBLANK(P28)=1,0,COUNTA($P$14:P28)))</f>
        <v>0</v>
      </c>
      <c r="B28" s="28" t="str">
        <f>IF($C$4="Attiecināmās izmaksas",IF('5a+c+n'!$Q28="A",'5a+c+n'!B28,0),0)</f>
        <v>13-00000</v>
      </c>
      <c r="C28" s="28" t="str">
        <f>IF($C$4="Attiecināmās izmaksas",IF('5a+c+n'!$Q28="A",'5a+c+n'!C28,0),0)</f>
        <v>Armējošā slāņa iestrāde ar javas kārtu SAKRET BAK vai ekvivalentu - 1 kārtā</v>
      </c>
      <c r="D28" s="28" t="str">
        <f>IF($C$4="Attiecināmās izmaksas",IF('5a+c+n'!$Q28="A",'5a+c+n'!D28,0),0)</f>
        <v>kg</v>
      </c>
      <c r="E28" s="59"/>
      <c r="F28" s="81"/>
      <c r="G28" s="28"/>
      <c r="H28" s="28">
        <f>IF($C$4="Attiecināmās izmaksas",IF('5a+c+n'!$Q28="A",'5a+c+n'!H28,0),0)</f>
        <v>0</v>
      </c>
      <c r="I28" s="28"/>
      <c r="J28" s="28"/>
      <c r="K28" s="59">
        <f>IF($C$4="Attiecināmās izmaksas",IF('5a+c+n'!$Q28="A",'5a+c+n'!K28,0),0)</f>
        <v>0</v>
      </c>
      <c r="L28" s="81">
        <f>IF($C$4="Attiecināmās izmaksas",IF('5a+c+n'!$Q28="A",'5a+c+n'!L28,0),0)</f>
        <v>0</v>
      </c>
      <c r="M28" s="28">
        <f>IF($C$4="Attiecināmās izmaksas",IF('5a+c+n'!$Q28="A",'5a+c+n'!M28,0),0)</f>
        <v>0</v>
      </c>
      <c r="N28" s="28">
        <f>IF($C$4="Attiecināmās izmaksas",IF('5a+c+n'!$Q28="A",'5a+c+n'!N28,0),0)</f>
        <v>0</v>
      </c>
      <c r="O28" s="28">
        <f>IF($C$4="Attiecināmās izmaksas",IF('5a+c+n'!$Q28="A",'5a+c+n'!O28,0),0)</f>
        <v>0</v>
      </c>
      <c r="P28" s="59">
        <f>IF($C$4="Attiecināmās izmaksas",IF('5a+c+n'!$Q28="A",'5a+c+n'!P28,0),0)</f>
        <v>0</v>
      </c>
    </row>
    <row r="29" spans="1:16" ht="22.5" x14ac:dyDescent="0.2">
      <c r="A29" s="64">
        <f>IF(P29=0,0,IF(COUNTBLANK(P29)=1,0,COUNTA($P$14:P29)))</f>
        <v>0</v>
      </c>
      <c r="B29" s="28" t="str">
        <f>IF($C$4="Attiecināmās izmaksas",IF('5a+c+n'!$Q29="A",'5a+c+n'!B29,0),0)</f>
        <v>13-00000</v>
      </c>
      <c r="C29" s="28" t="str">
        <f>IF($C$4="Attiecināmās izmaksas",IF('5a+c+n'!$Q29="A",'5a+c+n'!C29,0),0)</f>
        <v>Stiklušķiedras siets SSA-1363-160 g/m²  - 1 kārtā</v>
      </c>
      <c r="D29" s="28" t="str">
        <f>IF($C$4="Attiecināmās izmaksas",IF('5a+c+n'!$Q29="A",'5a+c+n'!D29,0),0)</f>
        <v>m2</v>
      </c>
      <c r="E29" s="59"/>
      <c r="F29" s="81"/>
      <c r="G29" s="28"/>
      <c r="H29" s="28">
        <f>IF($C$4="Attiecināmās izmaksas",IF('5a+c+n'!$Q29="A",'5a+c+n'!H29,0),0)</f>
        <v>0</v>
      </c>
      <c r="I29" s="28"/>
      <c r="J29" s="28"/>
      <c r="K29" s="59">
        <f>IF($C$4="Attiecināmās izmaksas",IF('5a+c+n'!$Q29="A",'5a+c+n'!K29,0),0)</f>
        <v>0</v>
      </c>
      <c r="L29" s="81">
        <f>IF($C$4="Attiecināmās izmaksas",IF('5a+c+n'!$Q29="A",'5a+c+n'!L29,0),0)</f>
        <v>0</v>
      </c>
      <c r="M29" s="28">
        <f>IF($C$4="Attiecināmās izmaksas",IF('5a+c+n'!$Q29="A",'5a+c+n'!M29,0),0)</f>
        <v>0</v>
      </c>
      <c r="N29" s="28">
        <f>IF($C$4="Attiecināmās izmaksas",IF('5a+c+n'!$Q29="A",'5a+c+n'!N29,0),0)</f>
        <v>0</v>
      </c>
      <c r="O29" s="28">
        <f>IF($C$4="Attiecināmās izmaksas",IF('5a+c+n'!$Q29="A",'5a+c+n'!O29,0),0)</f>
        <v>0</v>
      </c>
      <c r="P29" s="59">
        <f>IF($C$4="Attiecināmās izmaksas",IF('5a+c+n'!$Q29="A",'5a+c+n'!P29,0),0)</f>
        <v>0</v>
      </c>
    </row>
    <row r="30" spans="1:16" ht="12" customHeight="1" thickBot="1" x14ac:dyDescent="0.25">
      <c r="A30" s="264" t="s">
        <v>63</v>
      </c>
      <c r="B30" s="265"/>
      <c r="C30" s="265"/>
      <c r="D30" s="265"/>
      <c r="E30" s="265"/>
      <c r="F30" s="265"/>
      <c r="G30" s="265"/>
      <c r="H30" s="265"/>
      <c r="I30" s="265"/>
      <c r="J30" s="265"/>
      <c r="K30" s="266"/>
      <c r="L30" s="74">
        <f>SUM(L14:L29)</f>
        <v>0</v>
      </c>
      <c r="M30" s="75">
        <f>SUM(M14:M29)</f>
        <v>0</v>
      </c>
      <c r="N30" s="75">
        <f>SUM(N14:N29)</f>
        <v>0</v>
      </c>
      <c r="O30" s="75">
        <f>SUM(O14:O29)</f>
        <v>0</v>
      </c>
      <c r="P30" s="76">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7">
        <f>'Kops n'!C35:H35</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10" t="str">
        <f>'Kops n'!A38:D38</f>
        <v>Tāme sastādīta 2023. gada __. ________</v>
      </c>
      <c r="B36" s="211"/>
      <c r="C36" s="211"/>
      <c r="D36" s="211"/>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7">
        <f>'Kops n'!C40:H40</f>
        <v>0</v>
      </c>
      <c r="D38" s="267"/>
      <c r="E38" s="267"/>
      <c r="F38" s="267"/>
      <c r="G38" s="267"/>
      <c r="H38" s="267"/>
      <c r="I38" s="20"/>
      <c r="J38" s="20"/>
      <c r="K38" s="20"/>
      <c r="L38" s="20"/>
      <c r="M38" s="20"/>
      <c r="N38" s="20"/>
      <c r="O38" s="20"/>
      <c r="P38" s="20"/>
    </row>
    <row r="39" spans="1:16" x14ac:dyDescent="0.2">
      <c r="A39" s="20"/>
      <c r="B39" s="20"/>
      <c r="C39" s="193" t="s">
        <v>15</v>
      </c>
      <c r="D39" s="193"/>
      <c r="E39" s="193"/>
      <c r="F39" s="193"/>
      <c r="G39" s="193"/>
      <c r="H39" s="193"/>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5">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312" priority="3" operator="containsText" text="Tiešās izmaksas kopā, t. sk. darba devēja sociālais nodoklis __.__% ">
      <formula>NOT(ISERROR(SEARCH("Tiešās izmaksas kopā, t. sk. darba devēja sociālais nodoklis __.__% ",A30)))</formula>
    </cfRule>
  </conditionalFormatting>
  <conditionalFormatting sqref="C2:I2 D5:L8 N9:O9 B14:P29 L30:P30 C33:H33 C38:H38 C41">
    <cfRule type="cellIs" dxfId="311" priority="2" operator="equal">
      <formula>0</formula>
    </cfRule>
  </conditionalFormatting>
  <conditionalFormatting sqref="A14:A29">
    <cfRule type="cellIs" dxfId="310" priority="1"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42"/>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79" t="str">
        <f>'5a+c+n'!C2:I2</f>
        <v>Pagraba pārseguma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P30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9">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x14ac:dyDescent="0.2">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10">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x14ac:dyDescent="0.2">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10">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ht="33.75" x14ac:dyDescent="0.2">
      <c r="A17" s="64">
        <f>IF(P17=0,0,IF(COUNTBLANK(P17)=1,0,COUNTA($P$14:P17)))</f>
        <v>0</v>
      </c>
      <c r="B17" s="28" t="str">
        <f>IF($C$4="citu pasākumu izmaksas",IF('5a+c+n'!$Q17="C",'5a+c+n'!B17,0))</f>
        <v>13-00000</v>
      </c>
      <c r="C17" s="28" t="str">
        <f>IF($C$4="citu pasākumu izmaksas",IF('5a+c+n'!$Q17="C",'5a+c+n'!C17,0))</f>
        <v>Esošo komunikāciju aizsardzības pasākumi t.sk. vadu iznešana virs siltumizolācijas slāņa vai to ievietošana atbilstošās gofrētās caurulēs</v>
      </c>
      <c r="D17" s="28" t="str">
        <f>IF($C$4="citu pasākumu izmaksas",IF('5a+c+n'!$Q17="C",'5a+c+n'!D17,0))</f>
        <v>kompl</v>
      </c>
      <c r="E17" s="59"/>
      <c r="F17" s="81"/>
      <c r="G17" s="28"/>
      <c r="H17" s="28">
        <f>IF($C$4="citu pasākumu izmaksas",IF('5a+c+n'!$Q17="C",'5a+c+n'!H17,0))</f>
        <v>0</v>
      </c>
      <c r="I17" s="28"/>
      <c r="J17" s="28"/>
      <c r="K17" s="59">
        <f>IF($C$4="citu pasākumu izmaksas",IF('5a+c+n'!$Q17="C",'5a+c+n'!K17,0))</f>
        <v>0</v>
      </c>
      <c r="L17" s="110">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x14ac:dyDescent="0.2">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10">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x14ac:dyDescent="0.2">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10">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x14ac:dyDescent="0.2">
      <c r="A20" s="64">
        <f>IF(P20=0,0,IF(COUNTBLANK(P20)=1,0,COUNTA($P$14:P20)))</f>
        <v>0</v>
      </c>
      <c r="B20" s="28">
        <f>IF($C$4="citu pasākumu izmaksas",IF('5a+c+n'!$Q20="C",'5a+c+n'!B20,0))</f>
        <v>0</v>
      </c>
      <c r="C20" s="28">
        <f>IF($C$4="citu pasākumu izmaksas",IF('5a+c+n'!$Q20="C",'5a+c+n'!C20,0))</f>
        <v>0</v>
      </c>
      <c r="D20" s="28">
        <f>IF($C$4="citu pasākumu izmaksas",IF('5a+c+n'!$Q20="C",'5a+c+n'!D20,0))</f>
        <v>0</v>
      </c>
      <c r="E20" s="59"/>
      <c r="F20" s="81"/>
      <c r="G20" s="28"/>
      <c r="H20" s="28">
        <f>IF($C$4="citu pasākumu izmaksas",IF('5a+c+n'!$Q20="C",'5a+c+n'!H20,0))</f>
        <v>0</v>
      </c>
      <c r="I20" s="28"/>
      <c r="J20" s="28"/>
      <c r="K20" s="59">
        <f>IF($C$4="citu pasākumu izmaksas",IF('5a+c+n'!$Q20="C",'5a+c+n'!K20,0))</f>
        <v>0</v>
      </c>
      <c r="L20" s="110">
        <f>IF($C$4="citu pasākumu izmaksas",IF('5a+c+n'!$Q20="C",'5a+c+n'!L20,0))</f>
        <v>0</v>
      </c>
      <c r="M20" s="28">
        <f>IF($C$4="citu pasākumu izmaksas",IF('5a+c+n'!$Q20="C",'5a+c+n'!M20,0))</f>
        <v>0</v>
      </c>
      <c r="N20" s="28">
        <f>IF($C$4="citu pasākumu izmaksas",IF('5a+c+n'!$Q20="C",'5a+c+n'!N20,0))</f>
        <v>0</v>
      </c>
      <c r="O20" s="28">
        <f>IF($C$4="citu pasākumu izmaksas",IF('5a+c+n'!$Q20="C",'5a+c+n'!O20,0))</f>
        <v>0</v>
      </c>
      <c r="P20" s="59">
        <f>IF($C$4="citu pasākumu izmaksas",IF('5a+c+n'!$Q20="C",'5a+c+n'!P20,0))</f>
        <v>0</v>
      </c>
    </row>
    <row r="21" spans="1:16" x14ac:dyDescent="0.2">
      <c r="A21" s="64">
        <f>IF(P21=0,0,IF(COUNTBLANK(P21)=1,0,COUNTA($P$14:P21)))</f>
        <v>0</v>
      </c>
      <c r="B21" s="28">
        <f>IF($C$4="citu pasākumu izmaksas",IF('5a+c+n'!$Q21="C",'5a+c+n'!B21,0))</f>
        <v>0</v>
      </c>
      <c r="C21" s="28">
        <f>IF($C$4="citu pasākumu izmaksas",IF('5a+c+n'!$Q21="C",'5a+c+n'!C21,0))</f>
        <v>0</v>
      </c>
      <c r="D21" s="28">
        <f>IF($C$4="citu pasākumu izmaksas",IF('5a+c+n'!$Q21="C",'5a+c+n'!D21,0))</f>
        <v>0</v>
      </c>
      <c r="E21" s="59"/>
      <c r="F21" s="81"/>
      <c r="G21" s="28"/>
      <c r="H21" s="28">
        <f>IF($C$4="citu pasākumu izmaksas",IF('5a+c+n'!$Q21="C",'5a+c+n'!H21,0))</f>
        <v>0</v>
      </c>
      <c r="I21" s="28"/>
      <c r="J21" s="28"/>
      <c r="K21" s="59">
        <f>IF($C$4="citu pasākumu izmaksas",IF('5a+c+n'!$Q21="C",'5a+c+n'!K21,0))</f>
        <v>0</v>
      </c>
      <c r="L21" s="110">
        <f>IF($C$4="citu pasākumu izmaksas",IF('5a+c+n'!$Q21="C",'5a+c+n'!L21,0))</f>
        <v>0</v>
      </c>
      <c r="M21" s="28">
        <f>IF($C$4="citu pasākumu izmaksas",IF('5a+c+n'!$Q21="C",'5a+c+n'!M21,0))</f>
        <v>0</v>
      </c>
      <c r="N21" s="28">
        <f>IF($C$4="citu pasākumu izmaksas",IF('5a+c+n'!$Q21="C",'5a+c+n'!N21,0))</f>
        <v>0</v>
      </c>
      <c r="O21" s="28">
        <f>IF($C$4="citu pasākumu izmaksas",IF('5a+c+n'!$Q21="C",'5a+c+n'!O21,0))</f>
        <v>0</v>
      </c>
      <c r="P21" s="59">
        <f>IF($C$4="citu pasākumu izmaksas",IF('5a+c+n'!$Q21="C",'5a+c+n'!P21,0))</f>
        <v>0</v>
      </c>
    </row>
    <row r="22" spans="1:16" x14ac:dyDescent="0.2">
      <c r="A22" s="64">
        <f>IF(P22=0,0,IF(COUNTBLANK(P22)=1,0,COUNTA($P$14:P22)))</f>
        <v>0</v>
      </c>
      <c r="B22" s="28">
        <f>IF($C$4="citu pasākumu izmaksas",IF('5a+c+n'!$Q22="C",'5a+c+n'!B22,0))</f>
        <v>0</v>
      </c>
      <c r="C22" s="28">
        <f>IF($C$4="citu pasākumu izmaksas",IF('5a+c+n'!$Q22="C",'5a+c+n'!C22,0))</f>
        <v>0</v>
      </c>
      <c r="D22" s="28">
        <f>IF($C$4="citu pasākumu izmaksas",IF('5a+c+n'!$Q22="C",'5a+c+n'!D22,0))</f>
        <v>0</v>
      </c>
      <c r="E22" s="59"/>
      <c r="F22" s="81"/>
      <c r="G22" s="28"/>
      <c r="H22" s="28">
        <f>IF($C$4="citu pasākumu izmaksas",IF('5a+c+n'!$Q22="C",'5a+c+n'!H22,0))</f>
        <v>0</v>
      </c>
      <c r="I22" s="28"/>
      <c r="J22" s="28"/>
      <c r="K22" s="59">
        <f>IF($C$4="citu pasākumu izmaksas",IF('5a+c+n'!$Q22="C",'5a+c+n'!K22,0))</f>
        <v>0</v>
      </c>
      <c r="L22" s="110">
        <f>IF($C$4="citu pasākumu izmaksas",IF('5a+c+n'!$Q22="C",'5a+c+n'!L22,0))</f>
        <v>0</v>
      </c>
      <c r="M22" s="28">
        <f>IF($C$4="citu pasākumu izmaksas",IF('5a+c+n'!$Q22="C",'5a+c+n'!M22,0))</f>
        <v>0</v>
      </c>
      <c r="N22" s="28">
        <f>IF($C$4="citu pasākumu izmaksas",IF('5a+c+n'!$Q22="C",'5a+c+n'!N22,0))</f>
        <v>0</v>
      </c>
      <c r="O22" s="28">
        <f>IF($C$4="citu pasākumu izmaksas",IF('5a+c+n'!$Q22="C",'5a+c+n'!O22,0))</f>
        <v>0</v>
      </c>
      <c r="P22" s="59">
        <f>IF($C$4="citu pasākumu izmaksas",IF('5a+c+n'!$Q22="C",'5a+c+n'!P22,0))</f>
        <v>0</v>
      </c>
    </row>
    <row r="23" spans="1:16" x14ac:dyDescent="0.2">
      <c r="A23" s="64">
        <f>IF(P23=0,0,IF(COUNTBLANK(P23)=1,0,COUNTA($P$14:P23)))</f>
        <v>0</v>
      </c>
      <c r="B23" s="28">
        <f>IF($C$4="citu pasākumu izmaksas",IF('5a+c+n'!$Q23="C",'5a+c+n'!B23,0))</f>
        <v>0</v>
      </c>
      <c r="C23" s="28">
        <f>IF($C$4="citu pasākumu izmaksas",IF('5a+c+n'!$Q23="C",'5a+c+n'!C23,0))</f>
        <v>0</v>
      </c>
      <c r="D23" s="28">
        <f>IF($C$4="citu pasākumu izmaksas",IF('5a+c+n'!$Q23="C",'5a+c+n'!D23,0))</f>
        <v>0</v>
      </c>
      <c r="E23" s="59"/>
      <c r="F23" s="81"/>
      <c r="G23" s="28"/>
      <c r="H23" s="28">
        <f>IF($C$4="citu pasākumu izmaksas",IF('5a+c+n'!$Q23="C",'5a+c+n'!H23,0))</f>
        <v>0</v>
      </c>
      <c r="I23" s="28"/>
      <c r="J23" s="28"/>
      <c r="K23" s="59">
        <f>IF($C$4="citu pasākumu izmaksas",IF('5a+c+n'!$Q23="C",'5a+c+n'!K23,0))</f>
        <v>0</v>
      </c>
      <c r="L23" s="110">
        <f>IF($C$4="citu pasākumu izmaksas",IF('5a+c+n'!$Q23="C",'5a+c+n'!L23,0))</f>
        <v>0</v>
      </c>
      <c r="M23" s="28">
        <f>IF($C$4="citu pasākumu izmaksas",IF('5a+c+n'!$Q23="C",'5a+c+n'!M23,0))</f>
        <v>0</v>
      </c>
      <c r="N23" s="28">
        <f>IF($C$4="citu pasākumu izmaksas",IF('5a+c+n'!$Q23="C",'5a+c+n'!N23,0))</f>
        <v>0</v>
      </c>
      <c r="O23" s="28">
        <f>IF($C$4="citu pasākumu izmaksas",IF('5a+c+n'!$Q23="C",'5a+c+n'!O23,0))</f>
        <v>0</v>
      </c>
      <c r="P23" s="59">
        <f>IF($C$4="citu pasākumu izmaksas",IF('5a+c+n'!$Q23="C",'5a+c+n'!P23,0))</f>
        <v>0</v>
      </c>
    </row>
    <row r="24" spans="1:16" x14ac:dyDescent="0.2">
      <c r="A24" s="64">
        <f>IF(P24=0,0,IF(COUNTBLANK(P24)=1,0,COUNTA($P$14:P24)))</f>
        <v>0</v>
      </c>
      <c r="B24" s="28">
        <f>IF($C$4="citu pasākumu izmaksas",IF('5a+c+n'!$Q24="C",'5a+c+n'!B24,0))</f>
        <v>0</v>
      </c>
      <c r="C24" s="28">
        <f>IF($C$4="citu pasākumu izmaksas",IF('5a+c+n'!$Q24="C",'5a+c+n'!C24,0))</f>
        <v>0</v>
      </c>
      <c r="D24" s="28">
        <f>IF($C$4="citu pasākumu izmaksas",IF('5a+c+n'!$Q24="C",'5a+c+n'!D24,0))</f>
        <v>0</v>
      </c>
      <c r="E24" s="59"/>
      <c r="F24" s="81"/>
      <c r="G24" s="28"/>
      <c r="H24" s="28">
        <f>IF($C$4="citu pasākumu izmaksas",IF('5a+c+n'!$Q24="C",'5a+c+n'!H24,0))</f>
        <v>0</v>
      </c>
      <c r="I24" s="28"/>
      <c r="J24" s="28"/>
      <c r="K24" s="59">
        <f>IF($C$4="citu pasākumu izmaksas",IF('5a+c+n'!$Q24="C",'5a+c+n'!K24,0))</f>
        <v>0</v>
      </c>
      <c r="L24" s="110">
        <f>IF($C$4="citu pasākumu izmaksas",IF('5a+c+n'!$Q24="C",'5a+c+n'!L24,0))</f>
        <v>0</v>
      </c>
      <c r="M24" s="28">
        <f>IF($C$4="citu pasākumu izmaksas",IF('5a+c+n'!$Q24="C",'5a+c+n'!M24,0))</f>
        <v>0</v>
      </c>
      <c r="N24" s="28">
        <f>IF($C$4="citu pasākumu izmaksas",IF('5a+c+n'!$Q24="C",'5a+c+n'!N24,0))</f>
        <v>0</v>
      </c>
      <c r="O24" s="28">
        <f>IF($C$4="citu pasākumu izmaksas",IF('5a+c+n'!$Q24="C",'5a+c+n'!O24,0))</f>
        <v>0</v>
      </c>
      <c r="P24" s="59">
        <f>IF($C$4="citu pasākumu izmaksas",IF('5a+c+n'!$Q24="C",'5a+c+n'!P24,0))</f>
        <v>0</v>
      </c>
    </row>
    <row r="25" spans="1:16" x14ac:dyDescent="0.2">
      <c r="A25" s="64">
        <f>IF(P25=0,0,IF(COUNTBLANK(P25)=1,0,COUNTA($P$14:P25)))</f>
        <v>0</v>
      </c>
      <c r="B25" s="28">
        <f>IF($C$4="citu pasākumu izmaksas",IF('5a+c+n'!$Q25="C",'5a+c+n'!B25,0))</f>
        <v>0</v>
      </c>
      <c r="C25" s="28">
        <f>IF($C$4="citu pasākumu izmaksas",IF('5a+c+n'!$Q25="C",'5a+c+n'!C25,0))</f>
        <v>0</v>
      </c>
      <c r="D25" s="28">
        <f>IF($C$4="citu pasākumu izmaksas",IF('5a+c+n'!$Q25="C",'5a+c+n'!D25,0))</f>
        <v>0</v>
      </c>
      <c r="E25" s="59"/>
      <c r="F25" s="81"/>
      <c r="G25" s="28"/>
      <c r="H25" s="28">
        <f>IF($C$4="citu pasākumu izmaksas",IF('5a+c+n'!$Q25="C",'5a+c+n'!H25,0))</f>
        <v>0</v>
      </c>
      <c r="I25" s="28"/>
      <c r="J25" s="28"/>
      <c r="K25" s="59">
        <f>IF($C$4="citu pasākumu izmaksas",IF('5a+c+n'!$Q25="C",'5a+c+n'!K25,0))</f>
        <v>0</v>
      </c>
      <c r="L25" s="110">
        <f>IF($C$4="citu pasākumu izmaksas",IF('5a+c+n'!$Q25="C",'5a+c+n'!L25,0))</f>
        <v>0</v>
      </c>
      <c r="M25" s="28">
        <f>IF($C$4="citu pasākumu izmaksas",IF('5a+c+n'!$Q25="C",'5a+c+n'!M25,0))</f>
        <v>0</v>
      </c>
      <c r="N25" s="28">
        <f>IF($C$4="citu pasākumu izmaksas",IF('5a+c+n'!$Q25="C",'5a+c+n'!N25,0))</f>
        <v>0</v>
      </c>
      <c r="O25" s="28">
        <f>IF($C$4="citu pasākumu izmaksas",IF('5a+c+n'!$Q25="C",'5a+c+n'!O25,0))</f>
        <v>0</v>
      </c>
      <c r="P25" s="59">
        <f>IF($C$4="citu pasākumu izmaksas",IF('5a+c+n'!$Q25="C",'5a+c+n'!P25,0))</f>
        <v>0</v>
      </c>
    </row>
    <row r="26" spans="1:16" x14ac:dyDescent="0.2">
      <c r="A26" s="64">
        <f>IF(P26=0,0,IF(COUNTBLANK(P26)=1,0,COUNTA($P$14:P26)))</f>
        <v>0</v>
      </c>
      <c r="B26" s="28">
        <f>IF($C$4="citu pasākumu izmaksas",IF('5a+c+n'!$Q26="C",'5a+c+n'!B26,0))</f>
        <v>0</v>
      </c>
      <c r="C26" s="28">
        <f>IF($C$4="citu pasākumu izmaksas",IF('5a+c+n'!$Q26="C",'5a+c+n'!C26,0))</f>
        <v>0</v>
      </c>
      <c r="D26" s="28">
        <f>IF($C$4="citu pasākumu izmaksas",IF('5a+c+n'!$Q26="C",'5a+c+n'!D26,0))</f>
        <v>0</v>
      </c>
      <c r="E26" s="59"/>
      <c r="F26" s="81"/>
      <c r="G26" s="28"/>
      <c r="H26" s="28">
        <f>IF($C$4="citu pasākumu izmaksas",IF('5a+c+n'!$Q26="C",'5a+c+n'!H26,0))</f>
        <v>0</v>
      </c>
      <c r="I26" s="28"/>
      <c r="J26" s="28"/>
      <c r="K26" s="59">
        <f>IF($C$4="citu pasākumu izmaksas",IF('5a+c+n'!$Q26="C",'5a+c+n'!K26,0))</f>
        <v>0</v>
      </c>
      <c r="L26" s="110">
        <f>IF($C$4="citu pasākumu izmaksas",IF('5a+c+n'!$Q26="C",'5a+c+n'!L26,0))</f>
        <v>0</v>
      </c>
      <c r="M26" s="28">
        <f>IF($C$4="citu pasākumu izmaksas",IF('5a+c+n'!$Q26="C",'5a+c+n'!M26,0))</f>
        <v>0</v>
      </c>
      <c r="N26" s="28">
        <f>IF($C$4="citu pasākumu izmaksas",IF('5a+c+n'!$Q26="C",'5a+c+n'!N26,0))</f>
        <v>0</v>
      </c>
      <c r="O26" s="28">
        <f>IF($C$4="citu pasākumu izmaksas",IF('5a+c+n'!$Q26="C",'5a+c+n'!O26,0))</f>
        <v>0</v>
      </c>
      <c r="P26" s="59">
        <f>IF($C$4="citu pasākumu izmaksas",IF('5a+c+n'!$Q26="C",'5a+c+n'!P26,0))</f>
        <v>0</v>
      </c>
    </row>
    <row r="27" spans="1:16" x14ac:dyDescent="0.2">
      <c r="A27" s="64">
        <f>IF(P27=0,0,IF(COUNTBLANK(P27)=1,0,COUNTA($P$14:P27)))</f>
        <v>0</v>
      </c>
      <c r="B27" s="28">
        <f>IF($C$4="citu pasākumu izmaksas",IF('5a+c+n'!$Q27="C",'5a+c+n'!B27,0))</f>
        <v>0</v>
      </c>
      <c r="C27" s="28">
        <f>IF($C$4="citu pasākumu izmaksas",IF('5a+c+n'!$Q27="C",'5a+c+n'!C27,0))</f>
        <v>0</v>
      </c>
      <c r="D27" s="28">
        <f>IF($C$4="citu pasākumu izmaksas",IF('5a+c+n'!$Q27="C",'5a+c+n'!D27,0))</f>
        <v>0</v>
      </c>
      <c r="E27" s="59"/>
      <c r="F27" s="81"/>
      <c r="G27" s="28"/>
      <c r="H27" s="28">
        <f>IF($C$4="citu pasākumu izmaksas",IF('5a+c+n'!$Q27="C",'5a+c+n'!H27,0))</f>
        <v>0</v>
      </c>
      <c r="I27" s="28"/>
      <c r="J27" s="28"/>
      <c r="K27" s="59">
        <f>IF($C$4="citu pasākumu izmaksas",IF('5a+c+n'!$Q27="C",'5a+c+n'!K27,0))</f>
        <v>0</v>
      </c>
      <c r="L27" s="110">
        <f>IF($C$4="citu pasākumu izmaksas",IF('5a+c+n'!$Q27="C",'5a+c+n'!L27,0))</f>
        <v>0</v>
      </c>
      <c r="M27" s="28">
        <f>IF($C$4="citu pasākumu izmaksas",IF('5a+c+n'!$Q27="C",'5a+c+n'!M27,0))</f>
        <v>0</v>
      </c>
      <c r="N27" s="28">
        <f>IF($C$4="citu pasākumu izmaksas",IF('5a+c+n'!$Q27="C",'5a+c+n'!N27,0))</f>
        <v>0</v>
      </c>
      <c r="O27" s="28">
        <f>IF($C$4="citu pasākumu izmaksas",IF('5a+c+n'!$Q27="C",'5a+c+n'!O27,0))</f>
        <v>0</v>
      </c>
      <c r="P27" s="59">
        <f>IF($C$4="citu pasākumu izmaksas",IF('5a+c+n'!$Q27="C",'5a+c+n'!P27,0))</f>
        <v>0</v>
      </c>
    </row>
    <row r="28" spans="1:16" x14ac:dyDescent="0.2">
      <c r="A28" s="64">
        <f>IF(P28=0,0,IF(COUNTBLANK(P28)=1,0,COUNTA($P$14:P28)))</f>
        <v>0</v>
      </c>
      <c r="B28" s="28">
        <f>IF($C$4="citu pasākumu izmaksas",IF('5a+c+n'!$Q28="C",'5a+c+n'!B28,0))</f>
        <v>0</v>
      </c>
      <c r="C28" s="28">
        <f>IF($C$4="citu pasākumu izmaksas",IF('5a+c+n'!$Q28="C",'5a+c+n'!C28,0))</f>
        <v>0</v>
      </c>
      <c r="D28" s="28">
        <f>IF($C$4="citu pasākumu izmaksas",IF('5a+c+n'!$Q28="C",'5a+c+n'!D28,0))</f>
        <v>0</v>
      </c>
      <c r="E28" s="59"/>
      <c r="F28" s="81"/>
      <c r="G28" s="28"/>
      <c r="H28" s="28">
        <f>IF($C$4="citu pasākumu izmaksas",IF('5a+c+n'!$Q28="C",'5a+c+n'!H28,0))</f>
        <v>0</v>
      </c>
      <c r="I28" s="28"/>
      <c r="J28" s="28"/>
      <c r="K28" s="59">
        <f>IF($C$4="citu pasākumu izmaksas",IF('5a+c+n'!$Q28="C",'5a+c+n'!K28,0))</f>
        <v>0</v>
      </c>
      <c r="L28" s="110">
        <f>IF($C$4="citu pasākumu izmaksas",IF('5a+c+n'!$Q28="C",'5a+c+n'!L28,0))</f>
        <v>0</v>
      </c>
      <c r="M28" s="28">
        <f>IF($C$4="citu pasākumu izmaksas",IF('5a+c+n'!$Q28="C",'5a+c+n'!M28,0))</f>
        <v>0</v>
      </c>
      <c r="N28" s="28">
        <f>IF($C$4="citu pasākumu izmaksas",IF('5a+c+n'!$Q28="C",'5a+c+n'!N28,0))</f>
        <v>0</v>
      </c>
      <c r="O28" s="28">
        <f>IF($C$4="citu pasākumu izmaksas",IF('5a+c+n'!$Q28="C",'5a+c+n'!O28,0))</f>
        <v>0</v>
      </c>
      <c r="P28" s="59">
        <f>IF($C$4="citu pasākumu izmaksas",IF('5a+c+n'!$Q28="C",'5a+c+n'!P28,0))</f>
        <v>0</v>
      </c>
    </row>
    <row r="29" spans="1:16" ht="12" thickBot="1" x14ac:dyDescent="0.25">
      <c r="A29" s="64">
        <f>IF(P29=0,0,IF(COUNTBLANK(P29)=1,0,COUNTA($P$14:P29)))</f>
        <v>0</v>
      </c>
      <c r="B29" s="28">
        <f>IF($C$4="citu pasākumu izmaksas",IF('5a+c+n'!$Q29="C",'5a+c+n'!B29,0))</f>
        <v>0</v>
      </c>
      <c r="C29" s="28">
        <f>IF($C$4="citu pasākumu izmaksas",IF('5a+c+n'!$Q29="C",'5a+c+n'!C29,0))</f>
        <v>0</v>
      </c>
      <c r="D29" s="28">
        <f>IF($C$4="citu pasākumu izmaksas",IF('5a+c+n'!$Q29="C",'5a+c+n'!D29,0))</f>
        <v>0</v>
      </c>
      <c r="E29" s="59"/>
      <c r="F29" s="81"/>
      <c r="G29" s="28"/>
      <c r="H29" s="28">
        <f>IF($C$4="citu pasākumu izmaksas",IF('5a+c+n'!$Q29="C",'5a+c+n'!H29,0))</f>
        <v>0</v>
      </c>
      <c r="I29" s="28"/>
      <c r="J29" s="28"/>
      <c r="K29" s="59">
        <f>IF($C$4="citu pasākumu izmaksas",IF('5a+c+n'!$Q29="C",'5a+c+n'!K29,0))</f>
        <v>0</v>
      </c>
      <c r="L29" s="110">
        <f>IF($C$4="citu pasākumu izmaksas",IF('5a+c+n'!$Q29="C",'5a+c+n'!L29,0))</f>
        <v>0</v>
      </c>
      <c r="M29" s="28">
        <f>IF($C$4="citu pasākumu izmaksas",IF('5a+c+n'!$Q29="C",'5a+c+n'!M29,0))</f>
        <v>0</v>
      </c>
      <c r="N29" s="28">
        <f>IF($C$4="citu pasākumu izmaksas",IF('5a+c+n'!$Q29="C",'5a+c+n'!N29,0))</f>
        <v>0</v>
      </c>
      <c r="O29" s="28">
        <f>IF($C$4="citu pasākumu izmaksas",IF('5a+c+n'!$Q29="C",'5a+c+n'!O29,0))</f>
        <v>0</v>
      </c>
      <c r="P29" s="59">
        <f>IF($C$4="citu pasākumu izmaksas",IF('5a+c+n'!$Q29="C",'5a+c+n'!P29,0))</f>
        <v>0</v>
      </c>
    </row>
    <row r="30" spans="1:16" ht="12" customHeight="1" thickBot="1" x14ac:dyDescent="0.25">
      <c r="A30" s="264" t="s">
        <v>63</v>
      </c>
      <c r="B30" s="265"/>
      <c r="C30" s="265"/>
      <c r="D30" s="265"/>
      <c r="E30" s="265"/>
      <c r="F30" s="265"/>
      <c r="G30" s="265"/>
      <c r="H30" s="265"/>
      <c r="I30" s="265"/>
      <c r="J30" s="265"/>
      <c r="K30" s="266"/>
      <c r="L30" s="111">
        <f>SUM(L14:L29)</f>
        <v>0</v>
      </c>
      <c r="M30" s="112">
        <f>SUM(M14:M29)</f>
        <v>0</v>
      </c>
      <c r="N30" s="112">
        <f>SUM(N14:N29)</f>
        <v>0</v>
      </c>
      <c r="O30" s="112">
        <f>SUM(O14:O29)</f>
        <v>0</v>
      </c>
      <c r="P30" s="113">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7">
        <f>'Kops c'!C35:H35</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10" t="str">
        <f>'Kops n'!A38:D38</f>
        <v>Tāme sastādīta 2023. gada __. ________</v>
      </c>
      <c r="B36" s="211"/>
      <c r="C36" s="211"/>
      <c r="D36" s="211"/>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7">
        <f>'Kops c'!C40:H40</f>
        <v>0</v>
      </c>
      <c r="D38" s="267"/>
      <c r="E38" s="267"/>
      <c r="F38" s="267"/>
      <c r="G38" s="267"/>
      <c r="H38" s="267"/>
      <c r="I38" s="20"/>
      <c r="J38" s="20"/>
      <c r="K38" s="20"/>
      <c r="L38" s="20"/>
      <c r="M38" s="20"/>
      <c r="N38" s="20"/>
      <c r="O38" s="20"/>
      <c r="P38" s="20"/>
    </row>
    <row r="39" spans="1:16" x14ac:dyDescent="0.2">
      <c r="A39" s="20"/>
      <c r="B39" s="20"/>
      <c r="C39" s="193" t="s">
        <v>15</v>
      </c>
      <c r="D39" s="193"/>
      <c r="E39" s="193"/>
      <c r="F39" s="193"/>
      <c r="G39" s="193"/>
      <c r="H39" s="193"/>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5">
        <f>'Kops c'!C43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9:H39"/>
    <mergeCell ref="L12:P12"/>
    <mergeCell ref="A30:K30"/>
    <mergeCell ref="C33:H33"/>
    <mergeCell ref="C34:H34"/>
    <mergeCell ref="A36:D36"/>
    <mergeCell ref="C38:H38"/>
  </mergeCells>
  <conditionalFormatting sqref="A30:K30">
    <cfRule type="containsText" dxfId="309" priority="3" operator="containsText" text="Tiešās izmaksas kopā, t. sk. darba devēja sociālais nodoklis __.__% ">
      <formula>NOT(ISERROR(SEARCH("Tiešās izmaksas kopā, t. sk. darba devēja sociālais nodoklis __.__% ",A30)))</formula>
    </cfRule>
  </conditionalFormatting>
  <conditionalFormatting sqref="N9:O9 D5:L8 C2:I2 B14:P29 L30:P30 C33:H33 C38:H38 C41">
    <cfRule type="cellIs" dxfId="308" priority="2" operator="equal">
      <formula>0</formula>
    </cfRule>
  </conditionalFormatting>
  <conditionalFormatting sqref="A14:A29">
    <cfRule type="cellIs" dxfId="307" priority="1"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42"/>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'5a+c+n'!D1</f>
        <v>5</v>
      </c>
      <c r="E1" s="26"/>
      <c r="F1" s="26"/>
      <c r="G1" s="26"/>
      <c r="H1" s="26"/>
      <c r="I1" s="26"/>
      <c r="J1" s="26"/>
      <c r="N1" s="30"/>
      <c r="O1" s="31"/>
      <c r="P1" s="32"/>
    </row>
    <row r="2" spans="1:16" x14ac:dyDescent="0.2">
      <c r="A2" s="33"/>
      <c r="B2" s="33"/>
      <c r="C2" s="279" t="str">
        <f>'5a+c+n'!C2:I2</f>
        <v>Pagraba pārseguma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P30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9">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x14ac:dyDescent="0.2">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10">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x14ac:dyDescent="0.2">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10">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x14ac:dyDescent="0.2">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10">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x14ac:dyDescent="0.2">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10">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x14ac:dyDescent="0.2">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10">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x14ac:dyDescent="0.2">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10">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x14ac:dyDescent="0.2">
      <c r="A21" s="64">
        <f>IF(P21=0,0,IF(COUNTBLANK(P21)=1,0,COUNTA($P$14:P21)))</f>
        <v>0</v>
      </c>
      <c r="B21" s="28">
        <f>IF($C$4="Neattiecināmās izmaksas",IF('5a+c+n'!$Q21="N",'5a+c+n'!B21,0))</f>
        <v>0</v>
      </c>
      <c r="C21" s="28">
        <f>IF($C$4="Neattiecināmās izmaksas",IF('5a+c+n'!$Q21="N",'5a+c+n'!C21,0))</f>
        <v>0</v>
      </c>
      <c r="D21" s="28">
        <f>IF($C$4="Neattiecināmās izmaksas",IF('5a+c+n'!$Q21="N",'5a+c+n'!D21,0))</f>
        <v>0</v>
      </c>
      <c r="E21" s="59"/>
      <c r="F21" s="81"/>
      <c r="G21" s="28"/>
      <c r="H21" s="28">
        <f>IF($C$4="Neattiecināmās izmaksas",IF('5a+c+n'!$Q21="N",'5a+c+n'!H21,0))</f>
        <v>0</v>
      </c>
      <c r="I21" s="28"/>
      <c r="J21" s="28"/>
      <c r="K21" s="59">
        <f>IF($C$4="Neattiecināmās izmaksas",IF('5a+c+n'!$Q21="N",'5a+c+n'!K21,0))</f>
        <v>0</v>
      </c>
      <c r="L21" s="110">
        <f>IF($C$4="Neattiecināmās izmaksas",IF('5a+c+n'!$Q21="N",'5a+c+n'!L21,0))</f>
        <v>0</v>
      </c>
      <c r="M21" s="28">
        <f>IF($C$4="Neattiecināmās izmaksas",IF('5a+c+n'!$Q21="N",'5a+c+n'!M21,0))</f>
        <v>0</v>
      </c>
      <c r="N21" s="28">
        <f>IF($C$4="Neattiecināmās izmaksas",IF('5a+c+n'!$Q21="N",'5a+c+n'!N21,0))</f>
        <v>0</v>
      </c>
      <c r="O21" s="28">
        <f>IF($C$4="Neattiecināmās izmaksas",IF('5a+c+n'!$Q21="N",'5a+c+n'!O21,0))</f>
        <v>0</v>
      </c>
      <c r="P21" s="59">
        <f>IF($C$4="Neattiecināmās izmaksas",IF('5a+c+n'!$Q21="N",'5a+c+n'!P21,0))</f>
        <v>0</v>
      </c>
    </row>
    <row r="22" spans="1:16" x14ac:dyDescent="0.2">
      <c r="A22" s="64">
        <f>IF(P22=0,0,IF(COUNTBLANK(P22)=1,0,COUNTA($P$14:P22)))</f>
        <v>0</v>
      </c>
      <c r="B22" s="28">
        <f>IF($C$4="Neattiecināmās izmaksas",IF('5a+c+n'!$Q22="N",'5a+c+n'!B22,0))</f>
        <v>0</v>
      </c>
      <c r="C22" s="28">
        <f>IF($C$4="Neattiecināmās izmaksas",IF('5a+c+n'!$Q22="N",'5a+c+n'!C22,0))</f>
        <v>0</v>
      </c>
      <c r="D22" s="28">
        <f>IF($C$4="Neattiecināmās izmaksas",IF('5a+c+n'!$Q22="N",'5a+c+n'!D22,0))</f>
        <v>0</v>
      </c>
      <c r="E22" s="59"/>
      <c r="F22" s="81"/>
      <c r="G22" s="28"/>
      <c r="H22" s="28">
        <f>IF($C$4="Neattiecināmās izmaksas",IF('5a+c+n'!$Q22="N",'5a+c+n'!H22,0))</f>
        <v>0</v>
      </c>
      <c r="I22" s="28"/>
      <c r="J22" s="28"/>
      <c r="K22" s="59">
        <f>IF($C$4="Neattiecināmās izmaksas",IF('5a+c+n'!$Q22="N",'5a+c+n'!K22,0))</f>
        <v>0</v>
      </c>
      <c r="L22" s="110">
        <f>IF($C$4="Neattiecināmās izmaksas",IF('5a+c+n'!$Q22="N",'5a+c+n'!L22,0))</f>
        <v>0</v>
      </c>
      <c r="M22" s="28">
        <f>IF($C$4="Neattiecināmās izmaksas",IF('5a+c+n'!$Q22="N",'5a+c+n'!M22,0))</f>
        <v>0</v>
      </c>
      <c r="N22" s="28">
        <f>IF($C$4="Neattiecināmās izmaksas",IF('5a+c+n'!$Q22="N",'5a+c+n'!N22,0))</f>
        <v>0</v>
      </c>
      <c r="O22" s="28">
        <f>IF($C$4="Neattiecināmās izmaksas",IF('5a+c+n'!$Q22="N",'5a+c+n'!O22,0))</f>
        <v>0</v>
      </c>
      <c r="P22" s="59">
        <f>IF($C$4="Neattiecināmās izmaksas",IF('5a+c+n'!$Q22="N",'5a+c+n'!P22,0))</f>
        <v>0</v>
      </c>
    </row>
    <row r="23" spans="1:16" x14ac:dyDescent="0.2">
      <c r="A23" s="64">
        <f>IF(P23=0,0,IF(COUNTBLANK(P23)=1,0,COUNTA($P$14:P23)))</f>
        <v>0</v>
      </c>
      <c r="B23" s="28">
        <f>IF($C$4="Neattiecināmās izmaksas",IF('5a+c+n'!$Q23="N",'5a+c+n'!B23,0))</f>
        <v>0</v>
      </c>
      <c r="C23" s="28">
        <f>IF($C$4="Neattiecināmās izmaksas",IF('5a+c+n'!$Q23="N",'5a+c+n'!C23,0))</f>
        <v>0</v>
      </c>
      <c r="D23" s="28">
        <f>IF($C$4="Neattiecināmās izmaksas",IF('5a+c+n'!$Q23="N",'5a+c+n'!D23,0))</f>
        <v>0</v>
      </c>
      <c r="E23" s="59"/>
      <c r="F23" s="81"/>
      <c r="G23" s="28"/>
      <c r="H23" s="28">
        <f>IF($C$4="Neattiecināmās izmaksas",IF('5a+c+n'!$Q23="N",'5a+c+n'!H23,0))</f>
        <v>0</v>
      </c>
      <c r="I23" s="28"/>
      <c r="J23" s="28"/>
      <c r="K23" s="59">
        <f>IF($C$4="Neattiecināmās izmaksas",IF('5a+c+n'!$Q23="N",'5a+c+n'!K23,0))</f>
        <v>0</v>
      </c>
      <c r="L23" s="110">
        <f>IF($C$4="Neattiecināmās izmaksas",IF('5a+c+n'!$Q23="N",'5a+c+n'!L23,0))</f>
        <v>0</v>
      </c>
      <c r="M23" s="28">
        <f>IF($C$4="Neattiecināmās izmaksas",IF('5a+c+n'!$Q23="N",'5a+c+n'!M23,0))</f>
        <v>0</v>
      </c>
      <c r="N23" s="28">
        <f>IF($C$4="Neattiecināmās izmaksas",IF('5a+c+n'!$Q23="N",'5a+c+n'!N23,0))</f>
        <v>0</v>
      </c>
      <c r="O23" s="28">
        <f>IF($C$4="Neattiecināmās izmaksas",IF('5a+c+n'!$Q23="N",'5a+c+n'!O23,0))</f>
        <v>0</v>
      </c>
      <c r="P23" s="59">
        <f>IF($C$4="Neattiecināmās izmaksas",IF('5a+c+n'!$Q23="N",'5a+c+n'!P23,0))</f>
        <v>0</v>
      </c>
    </row>
    <row r="24" spans="1:16" x14ac:dyDescent="0.2">
      <c r="A24" s="64">
        <f>IF(P24=0,0,IF(COUNTBLANK(P24)=1,0,COUNTA($P$14:P24)))</f>
        <v>0</v>
      </c>
      <c r="B24" s="28">
        <f>IF($C$4="Neattiecināmās izmaksas",IF('5a+c+n'!$Q24="N",'5a+c+n'!B24,0))</f>
        <v>0</v>
      </c>
      <c r="C24" s="28">
        <f>IF($C$4="Neattiecināmās izmaksas",IF('5a+c+n'!$Q24="N",'5a+c+n'!C24,0))</f>
        <v>0</v>
      </c>
      <c r="D24" s="28">
        <f>IF($C$4="Neattiecināmās izmaksas",IF('5a+c+n'!$Q24="N",'5a+c+n'!D24,0))</f>
        <v>0</v>
      </c>
      <c r="E24" s="59"/>
      <c r="F24" s="81"/>
      <c r="G24" s="28"/>
      <c r="H24" s="28">
        <f>IF($C$4="Neattiecināmās izmaksas",IF('5a+c+n'!$Q24="N",'5a+c+n'!H24,0))</f>
        <v>0</v>
      </c>
      <c r="I24" s="28"/>
      <c r="J24" s="28"/>
      <c r="K24" s="59">
        <f>IF($C$4="Neattiecināmās izmaksas",IF('5a+c+n'!$Q24="N",'5a+c+n'!K24,0))</f>
        <v>0</v>
      </c>
      <c r="L24" s="110">
        <f>IF($C$4="Neattiecināmās izmaksas",IF('5a+c+n'!$Q24="N",'5a+c+n'!L24,0))</f>
        <v>0</v>
      </c>
      <c r="M24" s="28">
        <f>IF($C$4="Neattiecināmās izmaksas",IF('5a+c+n'!$Q24="N",'5a+c+n'!M24,0))</f>
        <v>0</v>
      </c>
      <c r="N24" s="28">
        <f>IF($C$4="Neattiecināmās izmaksas",IF('5a+c+n'!$Q24="N",'5a+c+n'!N24,0))</f>
        <v>0</v>
      </c>
      <c r="O24" s="28">
        <f>IF($C$4="Neattiecināmās izmaksas",IF('5a+c+n'!$Q24="N",'5a+c+n'!O24,0))</f>
        <v>0</v>
      </c>
      <c r="P24" s="59">
        <f>IF($C$4="Neattiecināmās izmaksas",IF('5a+c+n'!$Q24="N",'5a+c+n'!P24,0))</f>
        <v>0</v>
      </c>
    </row>
    <row r="25" spans="1:16" x14ac:dyDescent="0.2">
      <c r="A25" s="64">
        <f>IF(P25=0,0,IF(COUNTBLANK(P25)=1,0,COUNTA($P$14:P25)))</f>
        <v>0</v>
      </c>
      <c r="B25" s="28">
        <f>IF($C$4="Neattiecināmās izmaksas",IF('5a+c+n'!$Q25="N",'5a+c+n'!B25,0))</f>
        <v>0</v>
      </c>
      <c r="C25" s="28">
        <f>IF($C$4="Neattiecināmās izmaksas",IF('5a+c+n'!$Q25="N",'5a+c+n'!C25,0))</f>
        <v>0</v>
      </c>
      <c r="D25" s="28">
        <f>IF($C$4="Neattiecināmās izmaksas",IF('5a+c+n'!$Q25="N",'5a+c+n'!D25,0))</f>
        <v>0</v>
      </c>
      <c r="E25" s="59"/>
      <c r="F25" s="81"/>
      <c r="G25" s="28"/>
      <c r="H25" s="28">
        <f>IF($C$4="Neattiecināmās izmaksas",IF('5a+c+n'!$Q25="N",'5a+c+n'!H25,0))</f>
        <v>0</v>
      </c>
      <c r="I25" s="28"/>
      <c r="J25" s="28"/>
      <c r="K25" s="59">
        <f>IF($C$4="Neattiecināmās izmaksas",IF('5a+c+n'!$Q25="N",'5a+c+n'!K25,0))</f>
        <v>0</v>
      </c>
      <c r="L25" s="110">
        <f>IF($C$4="Neattiecināmās izmaksas",IF('5a+c+n'!$Q25="N",'5a+c+n'!L25,0))</f>
        <v>0</v>
      </c>
      <c r="M25" s="28">
        <f>IF($C$4="Neattiecināmās izmaksas",IF('5a+c+n'!$Q25="N",'5a+c+n'!M25,0))</f>
        <v>0</v>
      </c>
      <c r="N25" s="28">
        <f>IF($C$4="Neattiecināmās izmaksas",IF('5a+c+n'!$Q25="N",'5a+c+n'!N25,0))</f>
        <v>0</v>
      </c>
      <c r="O25" s="28">
        <f>IF($C$4="Neattiecināmās izmaksas",IF('5a+c+n'!$Q25="N",'5a+c+n'!O25,0))</f>
        <v>0</v>
      </c>
      <c r="P25" s="59">
        <f>IF($C$4="Neattiecināmās izmaksas",IF('5a+c+n'!$Q25="N",'5a+c+n'!P25,0))</f>
        <v>0</v>
      </c>
    </row>
    <row r="26" spans="1:16" x14ac:dyDescent="0.2">
      <c r="A26" s="64">
        <f>IF(P26=0,0,IF(COUNTBLANK(P26)=1,0,COUNTA($P$14:P26)))</f>
        <v>0</v>
      </c>
      <c r="B26" s="28">
        <f>IF($C$4="Neattiecināmās izmaksas",IF('5a+c+n'!$Q26="N",'5a+c+n'!B26,0))</f>
        <v>0</v>
      </c>
      <c r="C26" s="28">
        <f>IF($C$4="Neattiecināmās izmaksas",IF('5a+c+n'!$Q26="N",'5a+c+n'!C26,0))</f>
        <v>0</v>
      </c>
      <c r="D26" s="28">
        <f>IF($C$4="Neattiecināmās izmaksas",IF('5a+c+n'!$Q26="N",'5a+c+n'!D26,0))</f>
        <v>0</v>
      </c>
      <c r="E26" s="59"/>
      <c r="F26" s="81"/>
      <c r="G26" s="28"/>
      <c r="H26" s="28">
        <f>IF($C$4="Neattiecināmās izmaksas",IF('5a+c+n'!$Q26="N",'5a+c+n'!H26,0))</f>
        <v>0</v>
      </c>
      <c r="I26" s="28"/>
      <c r="J26" s="28"/>
      <c r="K26" s="59">
        <f>IF($C$4="Neattiecināmās izmaksas",IF('5a+c+n'!$Q26="N",'5a+c+n'!K26,0))</f>
        <v>0</v>
      </c>
      <c r="L26" s="110">
        <f>IF($C$4="Neattiecināmās izmaksas",IF('5a+c+n'!$Q26="N",'5a+c+n'!L26,0))</f>
        <v>0</v>
      </c>
      <c r="M26" s="28">
        <f>IF($C$4="Neattiecināmās izmaksas",IF('5a+c+n'!$Q26="N",'5a+c+n'!M26,0))</f>
        <v>0</v>
      </c>
      <c r="N26" s="28">
        <f>IF($C$4="Neattiecināmās izmaksas",IF('5a+c+n'!$Q26="N",'5a+c+n'!N26,0))</f>
        <v>0</v>
      </c>
      <c r="O26" s="28">
        <f>IF($C$4="Neattiecināmās izmaksas",IF('5a+c+n'!$Q26="N",'5a+c+n'!O26,0))</f>
        <v>0</v>
      </c>
      <c r="P26" s="59">
        <f>IF($C$4="Neattiecināmās izmaksas",IF('5a+c+n'!$Q26="N",'5a+c+n'!P26,0))</f>
        <v>0</v>
      </c>
    </row>
    <row r="27" spans="1:16" x14ac:dyDescent="0.2">
      <c r="A27" s="64">
        <f>IF(P27=0,0,IF(COUNTBLANK(P27)=1,0,COUNTA($P$14:P27)))</f>
        <v>0</v>
      </c>
      <c r="B27" s="28">
        <f>IF($C$4="Neattiecināmās izmaksas",IF('5a+c+n'!$Q27="N",'5a+c+n'!B27,0))</f>
        <v>0</v>
      </c>
      <c r="C27" s="28">
        <f>IF($C$4="Neattiecināmās izmaksas",IF('5a+c+n'!$Q27="N",'5a+c+n'!C27,0))</f>
        <v>0</v>
      </c>
      <c r="D27" s="28">
        <f>IF($C$4="Neattiecināmās izmaksas",IF('5a+c+n'!$Q27="N",'5a+c+n'!D27,0))</f>
        <v>0</v>
      </c>
      <c r="E27" s="59"/>
      <c r="F27" s="81"/>
      <c r="G27" s="28"/>
      <c r="H27" s="28">
        <f>IF($C$4="Neattiecināmās izmaksas",IF('5a+c+n'!$Q27="N",'5a+c+n'!H27,0))</f>
        <v>0</v>
      </c>
      <c r="I27" s="28"/>
      <c r="J27" s="28"/>
      <c r="K27" s="59">
        <f>IF($C$4="Neattiecināmās izmaksas",IF('5a+c+n'!$Q27="N",'5a+c+n'!K27,0))</f>
        <v>0</v>
      </c>
      <c r="L27" s="110">
        <f>IF($C$4="Neattiecināmās izmaksas",IF('5a+c+n'!$Q27="N",'5a+c+n'!L27,0))</f>
        <v>0</v>
      </c>
      <c r="M27" s="28">
        <f>IF($C$4="Neattiecināmās izmaksas",IF('5a+c+n'!$Q27="N",'5a+c+n'!M27,0))</f>
        <v>0</v>
      </c>
      <c r="N27" s="28">
        <f>IF($C$4="Neattiecināmās izmaksas",IF('5a+c+n'!$Q27="N",'5a+c+n'!N27,0))</f>
        <v>0</v>
      </c>
      <c r="O27" s="28">
        <f>IF($C$4="Neattiecināmās izmaksas",IF('5a+c+n'!$Q27="N",'5a+c+n'!O27,0))</f>
        <v>0</v>
      </c>
      <c r="P27" s="59">
        <f>IF($C$4="Neattiecināmās izmaksas",IF('5a+c+n'!$Q27="N",'5a+c+n'!P27,0))</f>
        <v>0</v>
      </c>
    </row>
    <row r="28" spans="1:16" x14ac:dyDescent="0.2">
      <c r="A28" s="64">
        <f>IF(P28=0,0,IF(COUNTBLANK(P28)=1,0,COUNTA($P$14:P28)))</f>
        <v>0</v>
      </c>
      <c r="B28" s="28">
        <f>IF($C$4="Neattiecināmās izmaksas",IF('5a+c+n'!$Q28="N",'5a+c+n'!B28,0))</f>
        <v>0</v>
      </c>
      <c r="C28" s="28">
        <f>IF($C$4="Neattiecināmās izmaksas",IF('5a+c+n'!$Q28="N",'5a+c+n'!C28,0))</f>
        <v>0</v>
      </c>
      <c r="D28" s="28">
        <f>IF($C$4="Neattiecināmās izmaksas",IF('5a+c+n'!$Q28="N",'5a+c+n'!D28,0))</f>
        <v>0</v>
      </c>
      <c r="E28" s="59"/>
      <c r="F28" s="81"/>
      <c r="G28" s="28"/>
      <c r="H28" s="28">
        <f>IF($C$4="Neattiecināmās izmaksas",IF('5a+c+n'!$Q28="N",'5a+c+n'!H28,0))</f>
        <v>0</v>
      </c>
      <c r="I28" s="28"/>
      <c r="J28" s="28"/>
      <c r="K28" s="59">
        <f>IF($C$4="Neattiecināmās izmaksas",IF('5a+c+n'!$Q28="N",'5a+c+n'!K28,0))</f>
        <v>0</v>
      </c>
      <c r="L28" s="110">
        <f>IF($C$4="Neattiecināmās izmaksas",IF('5a+c+n'!$Q28="N",'5a+c+n'!L28,0))</f>
        <v>0</v>
      </c>
      <c r="M28" s="28">
        <f>IF($C$4="Neattiecināmās izmaksas",IF('5a+c+n'!$Q28="N",'5a+c+n'!M28,0))</f>
        <v>0</v>
      </c>
      <c r="N28" s="28">
        <f>IF($C$4="Neattiecināmās izmaksas",IF('5a+c+n'!$Q28="N",'5a+c+n'!N28,0))</f>
        <v>0</v>
      </c>
      <c r="O28" s="28">
        <f>IF($C$4="Neattiecināmās izmaksas",IF('5a+c+n'!$Q28="N",'5a+c+n'!O28,0))</f>
        <v>0</v>
      </c>
      <c r="P28" s="59">
        <f>IF($C$4="Neattiecināmās izmaksas",IF('5a+c+n'!$Q28="N",'5a+c+n'!P28,0))</f>
        <v>0</v>
      </c>
    </row>
    <row r="29" spans="1:16" ht="12" thickBot="1" x14ac:dyDescent="0.25">
      <c r="A29" s="64">
        <f>IF(P29=0,0,IF(COUNTBLANK(P29)=1,0,COUNTA($P$14:P29)))</f>
        <v>0</v>
      </c>
      <c r="B29" s="28">
        <f>IF($C$4="Neattiecināmās izmaksas",IF('5a+c+n'!$Q29="N",'5a+c+n'!B29,0))</f>
        <v>0</v>
      </c>
      <c r="C29" s="28">
        <f>IF($C$4="Neattiecināmās izmaksas",IF('5a+c+n'!$Q29="N",'5a+c+n'!C29,0))</f>
        <v>0</v>
      </c>
      <c r="D29" s="28">
        <f>IF($C$4="Neattiecināmās izmaksas",IF('5a+c+n'!$Q29="N",'5a+c+n'!D29,0))</f>
        <v>0</v>
      </c>
      <c r="E29" s="59"/>
      <c r="F29" s="81"/>
      <c r="G29" s="28"/>
      <c r="H29" s="28">
        <f>IF($C$4="Neattiecināmās izmaksas",IF('5a+c+n'!$Q29="N",'5a+c+n'!H29,0))</f>
        <v>0</v>
      </c>
      <c r="I29" s="28"/>
      <c r="J29" s="28"/>
      <c r="K29" s="59">
        <f>IF($C$4="Neattiecināmās izmaksas",IF('5a+c+n'!$Q29="N",'5a+c+n'!K29,0))</f>
        <v>0</v>
      </c>
      <c r="L29" s="110">
        <f>IF($C$4="Neattiecināmās izmaksas",IF('5a+c+n'!$Q29="N",'5a+c+n'!L29,0))</f>
        <v>0</v>
      </c>
      <c r="M29" s="28">
        <f>IF($C$4="Neattiecināmās izmaksas",IF('5a+c+n'!$Q29="N",'5a+c+n'!M29,0))</f>
        <v>0</v>
      </c>
      <c r="N29" s="28">
        <f>IF($C$4="Neattiecināmās izmaksas",IF('5a+c+n'!$Q29="N",'5a+c+n'!N29,0))</f>
        <v>0</v>
      </c>
      <c r="O29" s="28">
        <f>IF($C$4="Neattiecināmās izmaksas",IF('5a+c+n'!$Q29="N",'5a+c+n'!O29,0))</f>
        <v>0</v>
      </c>
      <c r="P29" s="59">
        <f>IF($C$4="Neattiecināmās izmaksas",IF('5a+c+n'!$Q29="N",'5a+c+n'!P29,0))</f>
        <v>0</v>
      </c>
    </row>
    <row r="30" spans="1:16" ht="12" customHeight="1" thickBot="1" x14ac:dyDescent="0.25">
      <c r="A30" s="264" t="s">
        <v>63</v>
      </c>
      <c r="B30" s="265"/>
      <c r="C30" s="265"/>
      <c r="D30" s="265"/>
      <c r="E30" s="265"/>
      <c r="F30" s="265"/>
      <c r="G30" s="265"/>
      <c r="H30" s="265"/>
      <c r="I30" s="265"/>
      <c r="J30" s="265"/>
      <c r="K30" s="266"/>
      <c r="L30" s="111">
        <f>SUM(L14:L29)</f>
        <v>0</v>
      </c>
      <c r="M30" s="112">
        <f>SUM(M14:M29)</f>
        <v>0</v>
      </c>
      <c r="N30" s="112">
        <f>SUM(N14:N29)</f>
        <v>0</v>
      </c>
      <c r="O30" s="112">
        <f>SUM(O14:O29)</f>
        <v>0</v>
      </c>
      <c r="P30" s="113">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267">
        <f>'Kops n'!C35:H35</f>
        <v>0</v>
      </c>
      <c r="D33" s="267"/>
      <c r="E33" s="267"/>
      <c r="F33" s="267"/>
      <c r="G33" s="267"/>
      <c r="H33" s="267"/>
      <c r="I33" s="20"/>
      <c r="J33" s="20"/>
      <c r="K33" s="20"/>
      <c r="L33" s="20"/>
      <c r="M33" s="20"/>
      <c r="N33" s="20"/>
      <c r="O33" s="20"/>
      <c r="P33" s="20"/>
    </row>
    <row r="34" spans="1:16" x14ac:dyDescent="0.2">
      <c r="A34" s="20"/>
      <c r="B34" s="20"/>
      <c r="C34" s="193" t="s">
        <v>15</v>
      </c>
      <c r="D34" s="193"/>
      <c r="E34" s="193"/>
      <c r="F34" s="193"/>
      <c r="G34" s="193"/>
      <c r="H34" s="193"/>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10" t="str">
        <f>'Kops n'!A38:D38</f>
        <v>Tāme sastādīta 2023. gada __. ________</v>
      </c>
      <c r="B36" s="211"/>
      <c r="C36" s="211"/>
      <c r="D36" s="211"/>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267">
        <f>'Kops n'!C40:H40</f>
        <v>0</v>
      </c>
      <c r="D38" s="267"/>
      <c r="E38" s="267"/>
      <c r="F38" s="267"/>
      <c r="G38" s="267"/>
      <c r="H38" s="267"/>
      <c r="I38" s="20"/>
      <c r="J38" s="20"/>
      <c r="K38" s="20"/>
      <c r="L38" s="20"/>
      <c r="M38" s="20"/>
      <c r="N38" s="20"/>
      <c r="O38" s="20"/>
      <c r="P38" s="20"/>
    </row>
    <row r="39" spans="1:16" x14ac:dyDescent="0.2">
      <c r="A39" s="20"/>
      <c r="B39" s="20"/>
      <c r="C39" s="193" t="s">
        <v>15</v>
      </c>
      <c r="D39" s="193"/>
      <c r="E39" s="193"/>
      <c r="F39" s="193"/>
      <c r="G39" s="193"/>
      <c r="H39" s="193"/>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4" t="s">
        <v>16</v>
      </c>
      <c r="B41" s="52"/>
      <c r="C41" s="115">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2:I2"/>
    <mergeCell ref="C3:I3"/>
    <mergeCell ref="C4:I4"/>
    <mergeCell ref="D5:L5"/>
    <mergeCell ref="D6:L6"/>
    <mergeCell ref="D8:L8"/>
    <mergeCell ref="A9:F9"/>
    <mergeCell ref="J9:M9"/>
    <mergeCell ref="N9:O9"/>
    <mergeCell ref="D7:L7"/>
    <mergeCell ref="C39:H39"/>
    <mergeCell ref="L12:P12"/>
    <mergeCell ref="A30:K30"/>
    <mergeCell ref="C33:H33"/>
    <mergeCell ref="C34:H34"/>
    <mergeCell ref="A36:D36"/>
    <mergeCell ref="C38:H38"/>
    <mergeCell ref="A12:A13"/>
    <mergeCell ref="B12:B13"/>
    <mergeCell ref="C12:C13"/>
    <mergeCell ref="D12:D13"/>
    <mergeCell ref="E12:E13"/>
    <mergeCell ref="F12:K12"/>
  </mergeCells>
  <conditionalFormatting sqref="A30:K30">
    <cfRule type="containsText" dxfId="306" priority="3" operator="containsText" text="Tiešās izmaksas kopā, t. sk. darba devēja sociālais nodoklis __.__% ">
      <formula>NOT(ISERROR(SEARCH("Tiešās izmaksas kopā, t. sk. darba devēja sociālais nodoklis __.__% ",A30)))</formula>
    </cfRule>
  </conditionalFormatting>
  <conditionalFormatting sqref="N9:O9 D5:L8 C2:I2 B14:P29 L30:P30 C33:H33 C38:H38 C41">
    <cfRule type="cellIs" dxfId="305" priority="2" operator="equal">
      <formula>0</formula>
    </cfRule>
  </conditionalFormatting>
  <conditionalFormatting sqref="A14:A29">
    <cfRule type="cellIs" dxfId="304" priority="1"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74"/>
  <sheetViews>
    <sheetView zoomScale="85" zoomScaleNormal="85" workbookViewId="0">
      <selection activeCell="I14" sqref="I14:J6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6</v>
      </c>
      <c r="E1" s="26"/>
      <c r="F1" s="26"/>
      <c r="G1" s="26"/>
      <c r="H1" s="26"/>
      <c r="I1" s="26"/>
      <c r="J1" s="26"/>
      <c r="N1" s="30"/>
      <c r="O1" s="31"/>
      <c r="P1" s="32"/>
    </row>
    <row r="2" spans="1:17" x14ac:dyDescent="0.2">
      <c r="A2" s="33"/>
      <c r="B2" s="33"/>
      <c r="C2" s="279" t="s">
        <v>233</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P62</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x14ac:dyDescent="0.2">
      <c r="A14" s="63"/>
      <c r="B14" s="27"/>
      <c r="C14" s="151" t="s">
        <v>329</v>
      </c>
      <c r="D14" s="27"/>
      <c r="E14" s="57"/>
      <c r="F14" s="90"/>
      <c r="G14" s="91"/>
      <c r="H14" s="91">
        <f t="shared" ref="H14:H61" si="0">F14*G14</f>
        <v>0</v>
      </c>
      <c r="I14" s="91"/>
      <c r="J14" s="91"/>
      <c r="K14" s="92">
        <f t="shared" ref="K14:K19" si="1">SUM(H14:J14)</f>
        <v>0</v>
      </c>
      <c r="L14" s="90">
        <f t="shared" ref="L14:L19" si="2">E14*F14</f>
        <v>0</v>
      </c>
      <c r="M14" s="91">
        <f t="shared" ref="M14:M19" si="3">H14*E14</f>
        <v>0</v>
      </c>
      <c r="N14" s="91">
        <f t="shared" ref="N14:N19" si="4">I14*E14</f>
        <v>0</v>
      </c>
      <c r="O14" s="91">
        <f t="shared" ref="O14:O19" si="5">J14*E14</f>
        <v>0</v>
      </c>
      <c r="P14" s="107">
        <f t="shared" ref="P14:P19" si="6">SUM(M14:O14)</f>
        <v>0</v>
      </c>
      <c r="Q14" s="70"/>
    </row>
    <row r="15" spans="1:17" ht="22.5" x14ac:dyDescent="0.2">
      <c r="A15" s="40">
        <v>1</v>
      </c>
      <c r="B15" s="28" t="s">
        <v>127</v>
      </c>
      <c r="C15" s="48" t="s">
        <v>330</v>
      </c>
      <c r="D15" s="140" t="s">
        <v>274</v>
      </c>
      <c r="E15" s="59">
        <v>23</v>
      </c>
      <c r="F15" s="81"/>
      <c r="G15" s="143"/>
      <c r="H15" s="49">
        <f t="shared" si="0"/>
        <v>0</v>
      </c>
      <c r="I15" s="134"/>
      <c r="J15" s="134"/>
      <c r="K15" s="50">
        <f t="shared" si="1"/>
        <v>0</v>
      </c>
      <c r="L15" s="51">
        <f t="shared" si="2"/>
        <v>0</v>
      </c>
      <c r="M15" s="49">
        <f t="shared" si="3"/>
        <v>0</v>
      </c>
      <c r="N15" s="49">
        <f t="shared" si="4"/>
        <v>0</v>
      </c>
      <c r="O15" s="49">
        <f t="shared" si="5"/>
        <v>0</v>
      </c>
      <c r="P15" s="108">
        <f t="shared" si="6"/>
        <v>0</v>
      </c>
      <c r="Q15" s="77" t="s">
        <v>48</v>
      </c>
    </row>
    <row r="16" spans="1:17" ht="22.5" x14ac:dyDescent="0.2">
      <c r="A16" s="40">
        <v>2</v>
      </c>
      <c r="B16" s="28" t="s">
        <v>127</v>
      </c>
      <c r="C16" s="48" t="s">
        <v>331</v>
      </c>
      <c r="D16" s="140" t="s">
        <v>274</v>
      </c>
      <c r="E16" s="59">
        <v>53</v>
      </c>
      <c r="F16" s="81"/>
      <c r="G16" s="143"/>
      <c r="H16" s="49">
        <f t="shared" si="0"/>
        <v>0</v>
      </c>
      <c r="I16" s="134"/>
      <c r="J16" s="134"/>
      <c r="K16" s="50">
        <f t="shared" si="1"/>
        <v>0</v>
      </c>
      <c r="L16" s="51">
        <f t="shared" si="2"/>
        <v>0</v>
      </c>
      <c r="M16" s="49">
        <f t="shared" si="3"/>
        <v>0</v>
      </c>
      <c r="N16" s="49">
        <f t="shared" si="4"/>
        <v>0</v>
      </c>
      <c r="O16" s="49">
        <f t="shared" si="5"/>
        <v>0</v>
      </c>
      <c r="P16" s="108">
        <f t="shared" si="6"/>
        <v>0</v>
      </c>
      <c r="Q16" s="77" t="s">
        <v>48</v>
      </c>
    </row>
    <row r="17" spans="1:17" ht="22.5" x14ac:dyDescent="0.2">
      <c r="A17" s="40">
        <v>3</v>
      </c>
      <c r="B17" s="28" t="s">
        <v>127</v>
      </c>
      <c r="C17" s="48" t="s">
        <v>332</v>
      </c>
      <c r="D17" s="140" t="s">
        <v>112</v>
      </c>
      <c r="E17" s="59">
        <v>282</v>
      </c>
      <c r="F17" s="81"/>
      <c r="G17" s="143"/>
      <c r="H17" s="49">
        <f t="shared" si="0"/>
        <v>0</v>
      </c>
      <c r="I17" s="134"/>
      <c r="J17" s="134"/>
      <c r="K17" s="50">
        <f t="shared" si="1"/>
        <v>0</v>
      </c>
      <c r="L17" s="51">
        <f t="shared" si="2"/>
        <v>0</v>
      </c>
      <c r="M17" s="49">
        <f t="shared" si="3"/>
        <v>0</v>
      </c>
      <c r="N17" s="49">
        <f t="shared" si="4"/>
        <v>0</v>
      </c>
      <c r="O17" s="49">
        <f t="shared" si="5"/>
        <v>0</v>
      </c>
      <c r="P17" s="108">
        <f t="shared" si="6"/>
        <v>0</v>
      </c>
      <c r="Q17" s="77" t="s">
        <v>48</v>
      </c>
    </row>
    <row r="18" spans="1:17" ht="22.5" x14ac:dyDescent="0.2">
      <c r="A18" s="40">
        <v>4</v>
      </c>
      <c r="B18" s="28" t="s">
        <v>127</v>
      </c>
      <c r="C18" s="48" t="s">
        <v>333</v>
      </c>
      <c r="D18" s="140" t="s">
        <v>274</v>
      </c>
      <c r="E18" s="59">
        <v>55</v>
      </c>
      <c r="F18" s="81"/>
      <c r="G18" s="143"/>
      <c r="H18" s="49">
        <f t="shared" si="0"/>
        <v>0</v>
      </c>
      <c r="I18" s="134"/>
      <c r="J18" s="134"/>
      <c r="K18" s="50">
        <f t="shared" si="1"/>
        <v>0</v>
      </c>
      <c r="L18" s="51">
        <f t="shared" si="2"/>
        <v>0</v>
      </c>
      <c r="M18" s="49">
        <f t="shared" si="3"/>
        <v>0</v>
      </c>
      <c r="N18" s="49">
        <f t="shared" si="4"/>
        <v>0</v>
      </c>
      <c r="O18" s="49">
        <f t="shared" si="5"/>
        <v>0</v>
      </c>
      <c r="P18" s="108">
        <f t="shared" si="6"/>
        <v>0</v>
      </c>
      <c r="Q18" s="77" t="s">
        <v>48</v>
      </c>
    </row>
    <row r="19" spans="1:17" ht="22.5" x14ac:dyDescent="0.2">
      <c r="A19" s="40">
        <v>5</v>
      </c>
      <c r="B19" s="28" t="s">
        <v>127</v>
      </c>
      <c r="C19" s="48" t="s">
        <v>334</v>
      </c>
      <c r="D19" s="140" t="s">
        <v>274</v>
      </c>
      <c r="E19" s="59">
        <v>13.38</v>
      </c>
      <c r="F19" s="81"/>
      <c r="G19" s="143"/>
      <c r="H19" s="49">
        <f t="shared" si="0"/>
        <v>0</v>
      </c>
      <c r="I19" s="134"/>
      <c r="J19" s="134"/>
      <c r="K19" s="50">
        <f t="shared" si="1"/>
        <v>0</v>
      </c>
      <c r="L19" s="51">
        <f t="shared" si="2"/>
        <v>0</v>
      </c>
      <c r="M19" s="49">
        <f t="shared" si="3"/>
        <v>0</v>
      </c>
      <c r="N19" s="49">
        <f t="shared" si="4"/>
        <v>0</v>
      </c>
      <c r="O19" s="49">
        <f t="shared" si="5"/>
        <v>0</v>
      </c>
      <c r="P19" s="108">
        <f t="shared" si="6"/>
        <v>0</v>
      </c>
      <c r="Q19" s="77" t="s">
        <v>48</v>
      </c>
    </row>
    <row r="20" spans="1:17" ht="22.5" x14ac:dyDescent="0.2">
      <c r="A20" s="40">
        <v>6</v>
      </c>
      <c r="B20" s="28" t="s">
        <v>127</v>
      </c>
      <c r="C20" s="48" t="s">
        <v>335</v>
      </c>
      <c r="D20" s="140" t="s">
        <v>76</v>
      </c>
      <c r="E20" s="59">
        <v>20.12</v>
      </c>
      <c r="F20" s="81"/>
      <c r="G20" s="143"/>
      <c r="H20" s="49">
        <f t="shared" si="0"/>
        <v>0</v>
      </c>
      <c r="I20" s="134"/>
      <c r="J20" s="134"/>
      <c r="K20" s="50">
        <f t="shared" ref="K20:K61" si="7">SUM(H20:J20)</f>
        <v>0</v>
      </c>
      <c r="L20" s="51">
        <f t="shared" ref="L20:L61" si="8">E20*F20</f>
        <v>0</v>
      </c>
      <c r="M20" s="49">
        <f t="shared" ref="M20:M61" si="9">H20*E20</f>
        <v>0</v>
      </c>
      <c r="N20" s="49">
        <f t="shared" ref="N20:N61" si="10">I20*E20</f>
        <v>0</v>
      </c>
      <c r="O20" s="49">
        <f t="shared" ref="O20:O61" si="11">J20*E20</f>
        <v>0</v>
      </c>
      <c r="P20" s="108">
        <f t="shared" ref="P20:P61" si="12">SUM(M20:O20)</f>
        <v>0</v>
      </c>
      <c r="Q20" s="77" t="s">
        <v>48</v>
      </c>
    </row>
    <row r="21" spans="1:17" ht="22.5" x14ac:dyDescent="0.2">
      <c r="A21" s="40">
        <v>7</v>
      </c>
      <c r="B21" s="28" t="s">
        <v>127</v>
      </c>
      <c r="C21" s="48" t="s">
        <v>336</v>
      </c>
      <c r="D21" s="140" t="s">
        <v>76</v>
      </c>
      <c r="E21" s="59">
        <v>20.12</v>
      </c>
      <c r="F21" s="81"/>
      <c r="G21" s="143"/>
      <c r="H21" s="49">
        <f t="shared" si="0"/>
        <v>0</v>
      </c>
      <c r="I21" s="134"/>
      <c r="J21" s="134"/>
      <c r="K21" s="50">
        <f t="shared" si="7"/>
        <v>0</v>
      </c>
      <c r="L21" s="51">
        <f t="shared" si="8"/>
        <v>0</v>
      </c>
      <c r="M21" s="49">
        <f t="shared" si="9"/>
        <v>0</v>
      </c>
      <c r="N21" s="49">
        <f t="shared" si="10"/>
        <v>0</v>
      </c>
      <c r="O21" s="49">
        <f t="shared" si="11"/>
        <v>0</v>
      </c>
      <c r="P21" s="108">
        <f t="shared" si="12"/>
        <v>0</v>
      </c>
      <c r="Q21" s="77" t="s">
        <v>48</v>
      </c>
    </row>
    <row r="22" spans="1:17" x14ac:dyDescent="0.2">
      <c r="A22" s="40">
        <v>8</v>
      </c>
      <c r="B22" s="28"/>
      <c r="C22" s="173" t="s">
        <v>337</v>
      </c>
      <c r="D22" s="132"/>
      <c r="E22" s="158"/>
      <c r="F22" s="138"/>
      <c r="G22" s="143"/>
      <c r="H22" s="49">
        <f t="shared" si="0"/>
        <v>0</v>
      </c>
      <c r="I22" s="134"/>
      <c r="J22" s="134"/>
      <c r="K22" s="50">
        <f t="shared" si="7"/>
        <v>0</v>
      </c>
      <c r="L22" s="51">
        <f t="shared" si="8"/>
        <v>0</v>
      </c>
      <c r="M22" s="49">
        <f t="shared" si="9"/>
        <v>0</v>
      </c>
      <c r="N22" s="49">
        <f t="shared" si="10"/>
        <v>0</v>
      </c>
      <c r="O22" s="49">
        <f t="shared" si="11"/>
        <v>0</v>
      </c>
      <c r="P22" s="108">
        <f t="shared" si="12"/>
        <v>0</v>
      </c>
      <c r="Q22" s="77"/>
    </row>
    <row r="23" spans="1:17" ht="22.5" x14ac:dyDescent="0.2">
      <c r="A23" s="40">
        <v>9</v>
      </c>
      <c r="B23" s="28" t="s">
        <v>127</v>
      </c>
      <c r="C23" s="135" t="s">
        <v>338</v>
      </c>
      <c r="D23" s="132" t="s">
        <v>76</v>
      </c>
      <c r="E23" s="59">
        <v>78</v>
      </c>
      <c r="F23" s="81"/>
      <c r="G23" s="143"/>
      <c r="H23" s="49">
        <f t="shared" si="0"/>
        <v>0</v>
      </c>
      <c r="I23" s="134"/>
      <c r="J23" s="28"/>
      <c r="K23" s="50">
        <f t="shared" si="7"/>
        <v>0</v>
      </c>
      <c r="L23" s="51">
        <f t="shared" si="8"/>
        <v>0</v>
      </c>
      <c r="M23" s="49">
        <f t="shared" si="9"/>
        <v>0</v>
      </c>
      <c r="N23" s="49">
        <f t="shared" si="10"/>
        <v>0</v>
      </c>
      <c r="O23" s="49">
        <f t="shared" si="11"/>
        <v>0</v>
      </c>
      <c r="P23" s="108">
        <f t="shared" si="12"/>
        <v>0</v>
      </c>
      <c r="Q23" s="77" t="s">
        <v>48</v>
      </c>
    </row>
    <row r="24" spans="1:17" ht="22.5" x14ac:dyDescent="0.2">
      <c r="A24" s="40">
        <v>10</v>
      </c>
      <c r="B24" s="28" t="s">
        <v>127</v>
      </c>
      <c r="C24" s="135" t="s">
        <v>339</v>
      </c>
      <c r="D24" s="132" t="s">
        <v>77</v>
      </c>
      <c r="E24" s="59">
        <v>10</v>
      </c>
      <c r="F24" s="81"/>
      <c r="G24" s="143"/>
      <c r="H24" s="49">
        <f t="shared" si="0"/>
        <v>0</v>
      </c>
      <c r="I24" s="134"/>
      <c r="J24" s="28"/>
      <c r="K24" s="50">
        <f t="shared" si="7"/>
        <v>0</v>
      </c>
      <c r="L24" s="51">
        <f t="shared" si="8"/>
        <v>0</v>
      </c>
      <c r="M24" s="49">
        <f t="shared" si="9"/>
        <v>0</v>
      </c>
      <c r="N24" s="49">
        <f t="shared" si="10"/>
        <v>0</v>
      </c>
      <c r="O24" s="49">
        <f t="shared" si="11"/>
        <v>0</v>
      </c>
      <c r="P24" s="108">
        <f t="shared" si="12"/>
        <v>0</v>
      </c>
      <c r="Q24" s="77" t="s">
        <v>48</v>
      </c>
    </row>
    <row r="25" spans="1:17" ht="33.75" x14ac:dyDescent="0.2">
      <c r="A25" s="40">
        <v>11</v>
      </c>
      <c r="B25" s="28" t="s">
        <v>127</v>
      </c>
      <c r="C25" s="135" t="s">
        <v>340</v>
      </c>
      <c r="D25" s="132" t="s">
        <v>77</v>
      </c>
      <c r="E25" s="59">
        <v>10</v>
      </c>
      <c r="F25" s="81"/>
      <c r="G25" s="143"/>
      <c r="H25" s="49">
        <f t="shared" si="0"/>
        <v>0</v>
      </c>
      <c r="I25" s="134"/>
      <c r="J25" s="28"/>
      <c r="K25" s="50">
        <f t="shared" si="7"/>
        <v>0</v>
      </c>
      <c r="L25" s="51">
        <f t="shared" si="8"/>
        <v>0</v>
      </c>
      <c r="M25" s="49">
        <f t="shared" si="9"/>
        <v>0</v>
      </c>
      <c r="N25" s="49">
        <f t="shared" si="10"/>
        <v>0</v>
      </c>
      <c r="O25" s="49">
        <f t="shared" si="11"/>
        <v>0</v>
      </c>
      <c r="P25" s="108">
        <f t="shared" si="12"/>
        <v>0</v>
      </c>
      <c r="Q25" s="77" t="s">
        <v>48</v>
      </c>
    </row>
    <row r="26" spans="1:17" ht="22.5" x14ac:dyDescent="0.2">
      <c r="A26" s="40">
        <v>12</v>
      </c>
      <c r="B26" s="28" t="s">
        <v>127</v>
      </c>
      <c r="C26" s="135" t="s">
        <v>341</v>
      </c>
      <c r="D26" s="132" t="s">
        <v>77</v>
      </c>
      <c r="E26" s="59">
        <v>10</v>
      </c>
      <c r="F26" s="81"/>
      <c r="G26" s="143"/>
      <c r="H26" s="49">
        <f t="shared" si="0"/>
        <v>0</v>
      </c>
      <c r="I26" s="134"/>
      <c r="J26" s="28"/>
      <c r="K26" s="50">
        <f t="shared" si="7"/>
        <v>0</v>
      </c>
      <c r="L26" s="51">
        <f t="shared" si="8"/>
        <v>0</v>
      </c>
      <c r="M26" s="49">
        <f t="shared" si="9"/>
        <v>0</v>
      </c>
      <c r="N26" s="49">
        <f t="shared" si="10"/>
        <v>0</v>
      </c>
      <c r="O26" s="49">
        <f t="shared" si="11"/>
        <v>0</v>
      </c>
      <c r="P26" s="108">
        <f t="shared" si="12"/>
        <v>0</v>
      </c>
      <c r="Q26" s="77" t="s">
        <v>48</v>
      </c>
    </row>
    <row r="27" spans="1:17" x14ac:dyDescent="0.2">
      <c r="A27" s="40">
        <v>13</v>
      </c>
      <c r="B27" s="28"/>
      <c r="C27" s="173" t="s">
        <v>342</v>
      </c>
      <c r="D27" s="132"/>
      <c r="E27" s="158"/>
      <c r="F27" s="138"/>
      <c r="G27" s="143"/>
      <c r="H27" s="49">
        <f t="shared" si="0"/>
        <v>0</v>
      </c>
      <c r="I27" s="134"/>
      <c r="J27" s="134"/>
      <c r="K27" s="50">
        <f t="shared" si="7"/>
        <v>0</v>
      </c>
      <c r="L27" s="51">
        <f t="shared" si="8"/>
        <v>0</v>
      </c>
      <c r="M27" s="49">
        <f t="shared" si="9"/>
        <v>0</v>
      </c>
      <c r="N27" s="49">
        <f t="shared" si="10"/>
        <v>0</v>
      </c>
      <c r="O27" s="49">
        <f t="shared" si="11"/>
        <v>0</v>
      </c>
      <c r="P27" s="108">
        <f t="shared" si="12"/>
        <v>0</v>
      </c>
      <c r="Q27" s="77"/>
    </row>
    <row r="28" spans="1:17" ht="22.5" x14ac:dyDescent="0.2">
      <c r="A28" s="40">
        <v>14</v>
      </c>
      <c r="B28" s="28" t="s">
        <v>127</v>
      </c>
      <c r="C28" s="48" t="s">
        <v>343</v>
      </c>
      <c r="D28" s="140" t="s">
        <v>274</v>
      </c>
      <c r="E28" s="59">
        <v>75</v>
      </c>
      <c r="F28" s="51"/>
      <c r="G28" s="143"/>
      <c r="H28" s="49">
        <f t="shared" si="0"/>
        <v>0</v>
      </c>
      <c r="I28" s="134"/>
      <c r="J28" s="134"/>
      <c r="K28" s="50">
        <f t="shared" si="7"/>
        <v>0</v>
      </c>
      <c r="L28" s="51">
        <f t="shared" si="8"/>
        <v>0</v>
      </c>
      <c r="M28" s="49">
        <f t="shared" si="9"/>
        <v>0</v>
      </c>
      <c r="N28" s="49">
        <f t="shared" si="10"/>
        <v>0</v>
      </c>
      <c r="O28" s="49">
        <f t="shared" si="11"/>
        <v>0</v>
      </c>
      <c r="P28" s="108">
        <f t="shared" si="12"/>
        <v>0</v>
      </c>
      <c r="Q28" s="77" t="s">
        <v>48</v>
      </c>
    </row>
    <row r="29" spans="1:17" ht="33.75" x14ac:dyDescent="0.2">
      <c r="A29" s="40">
        <v>15</v>
      </c>
      <c r="B29" s="28" t="s">
        <v>127</v>
      </c>
      <c r="C29" s="161" t="s">
        <v>344</v>
      </c>
      <c r="D29" s="132" t="s">
        <v>91</v>
      </c>
      <c r="E29" s="136">
        <v>75</v>
      </c>
      <c r="F29" s="51"/>
      <c r="G29" s="143"/>
      <c r="H29" s="49">
        <f t="shared" si="0"/>
        <v>0</v>
      </c>
      <c r="I29" s="134"/>
      <c r="J29" s="134"/>
      <c r="K29" s="50">
        <f t="shared" si="7"/>
        <v>0</v>
      </c>
      <c r="L29" s="51">
        <f t="shared" si="8"/>
        <v>0</v>
      </c>
      <c r="M29" s="49">
        <f t="shared" si="9"/>
        <v>0</v>
      </c>
      <c r="N29" s="49">
        <f t="shared" si="10"/>
        <v>0</v>
      </c>
      <c r="O29" s="49">
        <f t="shared" si="11"/>
        <v>0</v>
      </c>
      <c r="P29" s="108">
        <f t="shared" si="12"/>
        <v>0</v>
      </c>
      <c r="Q29" s="77" t="s">
        <v>48</v>
      </c>
    </row>
    <row r="30" spans="1:17" ht="33.75" x14ac:dyDescent="0.2">
      <c r="A30" s="40">
        <v>16</v>
      </c>
      <c r="B30" s="28" t="s">
        <v>127</v>
      </c>
      <c r="C30" s="48" t="s">
        <v>345</v>
      </c>
      <c r="D30" s="140" t="s">
        <v>274</v>
      </c>
      <c r="E30" s="59">
        <v>75</v>
      </c>
      <c r="F30" s="51"/>
      <c r="G30" s="143"/>
      <c r="H30" s="49">
        <f t="shared" si="0"/>
        <v>0</v>
      </c>
      <c r="I30" s="134"/>
      <c r="J30" s="134"/>
      <c r="K30" s="50">
        <f t="shared" si="7"/>
        <v>0</v>
      </c>
      <c r="L30" s="51">
        <f t="shared" si="8"/>
        <v>0</v>
      </c>
      <c r="M30" s="49">
        <f t="shared" si="9"/>
        <v>0</v>
      </c>
      <c r="N30" s="49">
        <f t="shared" si="10"/>
        <v>0</v>
      </c>
      <c r="O30" s="49">
        <f t="shared" si="11"/>
        <v>0</v>
      </c>
      <c r="P30" s="108">
        <f t="shared" si="12"/>
        <v>0</v>
      </c>
      <c r="Q30" s="77" t="s">
        <v>48</v>
      </c>
    </row>
    <row r="31" spans="1:17" x14ac:dyDescent="0.2">
      <c r="A31" s="40">
        <v>17</v>
      </c>
      <c r="B31" s="28"/>
      <c r="C31" s="145" t="s">
        <v>346</v>
      </c>
      <c r="D31" s="140"/>
      <c r="E31" s="59"/>
      <c r="F31" s="51"/>
      <c r="G31" s="143"/>
      <c r="H31" s="49">
        <f t="shared" si="0"/>
        <v>0</v>
      </c>
      <c r="I31" s="134"/>
      <c r="J31" s="134"/>
      <c r="K31" s="50">
        <f t="shared" si="7"/>
        <v>0</v>
      </c>
      <c r="L31" s="51">
        <f t="shared" si="8"/>
        <v>0</v>
      </c>
      <c r="M31" s="49">
        <f t="shared" si="9"/>
        <v>0</v>
      </c>
      <c r="N31" s="49">
        <f t="shared" si="10"/>
        <v>0</v>
      </c>
      <c r="O31" s="49">
        <f t="shared" si="11"/>
        <v>0</v>
      </c>
      <c r="P31" s="108">
        <f t="shared" si="12"/>
        <v>0</v>
      </c>
      <c r="Q31" s="77"/>
    </row>
    <row r="32" spans="1:17" ht="22.5" x14ac:dyDescent="0.2">
      <c r="A32" s="40">
        <v>18</v>
      </c>
      <c r="B32" s="28" t="s">
        <v>127</v>
      </c>
      <c r="C32" s="135" t="s">
        <v>347</v>
      </c>
      <c r="D32" s="132" t="s">
        <v>91</v>
      </c>
      <c r="E32" s="133">
        <v>24</v>
      </c>
      <c r="F32" s="144"/>
      <c r="G32" s="143"/>
      <c r="H32" s="49">
        <f t="shared" si="0"/>
        <v>0</v>
      </c>
      <c r="I32" s="134"/>
      <c r="J32" s="143"/>
      <c r="K32" s="50">
        <f t="shared" si="7"/>
        <v>0</v>
      </c>
      <c r="L32" s="51">
        <f t="shared" si="8"/>
        <v>0</v>
      </c>
      <c r="M32" s="49">
        <f t="shared" si="9"/>
        <v>0</v>
      </c>
      <c r="N32" s="49">
        <f t="shared" si="10"/>
        <v>0</v>
      </c>
      <c r="O32" s="49">
        <f t="shared" si="11"/>
        <v>0</v>
      </c>
      <c r="P32" s="108">
        <f t="shared" si="12"/>
        <v>0</v>
      </c>
      <c r="Q32" s="77" t="s">
        <v>47</v>
      </c>
    </row>
    <row r="33" spans="1:17" ht="22.5" x14ac:dyDescent="0.2">
      <c r="A33" s="40">
        <v>19</v>
      </c>
      <c r="B33" s="28" t="s">
        <v>127</v>
      </c>
      <c r="C33" s="135" t="s">
        <v>348</v>
      </c>
      <c r="D33" s="132" t="s">
        <v>91</v>
      </c>
      <c r="E33" s="133">
        <v>24</v>
      </c>
      <c r="F33" s="144"/>
      <c r="G33" s="143"/>
      <c r="H33" s="49">
        <f t="shared" si="0"/>
        <v>0</v>
      </c>
      <c r="I33" s="134"/>
      <c r="J33" s="143"/>
      <c r="K33" s="50">
        <f t="shared" si="7"/>
        <v>0</v>
      </c>
      <c r="L33" s="51">
        <f t="shared" si="8"/>
        <v>0</v>
      </c>
      <c r="M33" s="49">
        <f t="shared" si="9"/>
        <v>0</v>
      </c>
      <c r="N33" s="49">
        <f t="shared" si="10"/>
        <v>0</v>
      </c>
      <c r="O33" s="49">
        <f t="shared" si="11"/>
        <v>0</v>
      </c>
      <c r="P33" s="108">
        <f t="shared" si="12"/>
        <v>0</v>
      </c>
      <c r="Q33" s="77" t="s">
        <v>47</v>
      </c>
    </row>
    <row r="34" spans="1:17" ht="22.5" x14ac:dyDescent="0.2">
      <c r="A34" s="40">
        <v>20</v>
      </c>
      <c r="B34" s="28" t="s">
        <v>127</v>
      </c>
      <c r="C34" s="135" t="s">
        <v>349</v>
      </c>
      <c r="D34" s="132" t="s">
        <v>91</v>
      </c>
      <c r="E34" s="133">
        <v>24</v>
      </c>
      <c r="F34" s="144"/>
      <c r="G34" s="143"/>
      <c r="H34" s="49">
        <f t="shared" si="0"/>
        <v>0</v>
      </c>
      <c r="I34" s="134"/>
      <c r="J34" s="143"/>
      <c r="K34" s="50">
        <f t="shared" si="7"/>
        <v>0</v>
      </c>
      <c r="L34" s="51">
        <f t="shared" si="8"/>
        <v>0</v>
      </c>
      <c r="M34" s="49">
        <f t="shared" si="9"/>
        <v>0</v>
      </c>
      <c r="N34" s="49">
        <f t="shared" si="10"/>
        <v>0</v>
      </c>
      <c r="O34" s="49">
        <f t="shared" si="11"/>
        <v>0</v>
      </c>
      <c r="P34" s="108">
        <f t="shared" si="12"/>
        <v>0</v>
      </c>
      <c r="Q34" s="77" t="s">
        <v>47</v>
      </c>
    </row>
    <row r="35" spans="1:17" ht="22.5" x14ac:dyDescent="0.2">
      <c r="A35" s="40">
        <v>21</v>
      </c>
      <c r="B35" s="28" t="s">
        <v>127</v>
      </c>
      <c r="C35" s="135" t="s">
        <v>350</v>
      </c>
      <c r="D35" s="132" t="s">
        <v>112</v>
      </c>
      <c r="E35" s="172">
        <v>72</v>
      </c>
      <c r="F35" s="144"/>
      <c r="G35" s="143"/>
      <c r="H35" s="49">
        <f t="shared" si="0"/>
        <v>0</v>
      </c>
      <c r="I35" s="134"/>
      <c r="J35" s="143"/>
      <c r="K35" s="50">
        <f t="shared" si="7"/>
        <v>0</v>
      </c>
      <c r="L35" s="51">
        <f t="shared" si="8"/>
        <v>0</v>
      </c>
      <c r="M35" s="49">
        <f t="shared" si="9"/>
        <v>0</v>
      </c>
      <c r="N35" s="49">
        <f t="shared" si="10"/>
        <v>0</v>
      </c>
      <c r="O35" s="49">
        <f t="shared" si="11"/>
        <v>0</v>
      </c>
      <c r="P35" s="108">
        <f t="shared" si="12"/>
        <v>0</v>
      </c>
      <c r="Q35" s="77" t="s">
        <v>47</v>
      </c>
    </row>
    <row r="36" spans="1:17" ht="22.5" x14ac:dyDescent="0.2">
      <c r="A36" s="40">
        <v>22</v>
      </c>
      <c r="B36" s="28" t="s">
        <v>127</v>
      </c>
      <c r="C36" s="135" t="s">
        <v>351</v>
      </c>
      <c r="D36" s="132" t="s">
        <v>91</v>
      </c>
      <c r="E36" s="133">
        <v>24</v>
      </c>
      <c r="F36" s="144"/>
      <c r="G36" s="143"/>
      <c r="H36" s="49">
        <f t="shared" si="0"/>
        <v>0</v>
      </c>
      <c r="I36" s="134"/>
      <c r="J36" s="143"/>
      <c r="K36" s="50">
        <f t="shared" si="7"/>
        <v>0</v>
      </c>
      <c r="L36" s="51">
        <f t="shared" si="8"/>
        <v>0</v>
      </c>
      <c r="M36" s="49">
        <f t="shared" si="9"/>
        <v>0</v>
      </c>
      <c r="N36" s="49">
        <f t="shared" si="10"/>
        <v>0</v>
      </c>
      <c r="O36" s="49">
        <f t="shared" si="11"/>
        <v>0</v>
      </c>
      <c r="P36" s="108">
        <f t="shared" si="12"/>
        <v>0</v>
      </c>
      <c r="Q36" s="77" t="s">
        <v>47</v>
      </c>
    </row>
    <row r="37" spans="1:17" ht="56.25" x14ac:dyDescent="0.2">
      <c r="A37" s="40">
        <v>23</v>
      </c>
      <c r="B37" s="28" t="s">
        <v>127</v>
      </c>
      <c r="C37" s="135" t="s">
        <v>352</v>
      </c>
      <c r="D37" s="132" t="s">
        <v>91</v>
      </c>
      <c r="E37" s="133">
        <v>25.200000000000003</v>
      </c>
      <c r="F37" s="144"/>
      <c r="G37" s="143"/>
      <c r="H37" s="49">
        <f t="shared" si="0"/>
        <v>0</v>
      </c>
      <c r="I37" s="134"/>
      <c r="J37" s="143"/>
      <c r="K37" s="50">
        <f t="shared" si="7"/>
        <v>0</v>
      </c>
      <c r="L37" s="51">
        <f t="shared" si="8"/>
        <v>0</v>
      </c>
      <c r="M37" s="49">
        <f t="shared" si="9"/>
        <v>0</v>
      </c>
      <c r="N37" s="49">
        <f t="shared" si="10"/>
        <v>0</v>
      </c>
      <c r="O37" s="49">
        <f t="shared" si="11"/>
        <v>0</v>
      </c>
      <c r="P37" s="108">
        <f t="shared" si="12"/>
        <v>0</v>
      </c>
      <c r="Q37" s="77" t="s">
        <v>47</v>
      </c>
    </row>
    <row r="38" spans="1:17" ht="22.5" x14ac:dyDescent="0.2">
      <c r="A38" s="40">
        <v>24</v>
      </c>
      <c r="B38" s="28" t="s">
        <v>127</v>
      </c>
      <c r="C38" s="135" t="s">
        <v>353</v>
      </c>
      <c r="D38" s="132" t="s">
        <v>77</v>
      </c>
      <c r="E38" s="133">
        <v>1</v>
      </c>
      <c r="F38" s="144"/>
      <c r="G38" s="143"/>
      <c r="H38" s="49">
        <f t="shared" si="0"/>
        <v>0</v>
      </c>
      <c r="I38" s="134"/>
      <c r="J38" s="143"/>
      <c r="K38" s="50">
        <f t="shared" si="7"/>
        <v>0</v>
      </c>
      <c r="L38" s="51">
        <f t="shared" si="8"/>
        <v>0</v>
      </c>
      <c r="M38" s="49">
        <f t="shared" si="9"/>
        <v>0</v>
      </c>
      <c r="N38" s="49">
        <f t="shared" si="10"/>
        <v>0</v>
      </c>
      <c r="O38" s="49">
        <f t="shared" si="11"/>
        <v>0</v>
      </c>
      <c r="P38" s="108">
        <f t="shared" si="12"/>
        <v>0</v>
      </c>
      <c r="Q38" s="77" t="s">
        <v>47</v>
      </c>
    </row>
    <row r="39" spans="1:17" ht="22.5" x14ac:dyDescent="0.2">
      <c r="A39" s="40">
        <v>25</v>
      </c>
      <c r="B39" s="28" t="s">
        <v>127</v>
      </c>
      <c r="C39" s="135" t="s">
        <v>354</v>
      </c>
      <c r="D39" s="132" t="s">
        <v>77</v>
      </c>
      <c r="E39" s="133">
        <v>1</v>
      </c>
      <c r="F39" s="144"/>
      <c r="G39" s="143"/>
      <c r="H39" s="49">
        <f t="shared" si="0"/>
        <v>0</v>
      </c>
      <c r="I39" s="134"/>
      <c r="J39" s="143"/>
      <c r="K39" s="50">
        <f t="shared" si="7"/>
        <v>0</v>
      </c>
      <c r="L39" s="51">
        <f t="shared" si="8"/>
        <v>0</v>
      </c>
      <c r="M39" s="49">
        <f t="shared" si="9"/>
        <v>0</v>
      </c>
      <c r="N39" s="49">
        <f t="shared" si="10"/>
        <v>0</v>
      </c>
      <c r="O39" s="49">
        <f t="shared" si="11"/>
        <v>0</v>
      </c>
      <c r="P39" s="108">
        <f t="shared" si="12"/>
        <v>0</v>
      </c>
      <c r="Q39" s="77" t="s">
        <v>47</v>
      </c>
    </row>
    <row r="40" spans="1:17" x14ac:dyDescent="0.2">
      <c r="A40" s="40">
        <v>26</v>
      </c>
      <c r="B40" s="28"/>
      <c r="C40" s="145" t="s">
        <v>355</v>
      </c>
      <c r="D40" s="140"/>
      <c r="E40" s="59"/>
      <c r="F40" s="51"/>
      <c r="G40" s="143"/>
      <c r="H40" s="49">
        <f t="shared" si="0"/>
        <v>0</v>
      </c>
      <c r="I40" s="134"/>
      <c r="J40" s="134"/>
      <c r="K40" s="50">
        <f t="shared" si="7"/>
        <v>0</v>
      </c>
      <c r="L40" s="51">
        <f t="shared" si="8"/>
        <v>0</v>
      </c>
      <c r="M40" s="49">
        <f t="shared" si="9"/>
        <v>0</v>
      </c>
      <c r="N40" s="49">
        <f t="shared" si="10"/>
        <v>0</v>
      </c>
      <c r="O40" s="49">
        <f t="shared" si="11"/>
        <v>0</v>
      </c>
      <c r="P40" s="108">
        <f t="shared" si="12"/>
        <v>0</v>
      </c>
      <c r="Q40" s="77"/>
    </row>
    <row r="41" spans="1:17" ht="22.5" x14ac:dyDescent="0.2">
      <c r="A41" s="40">
        <v>27</v>
      </c>
      <c r="B41" s="28" t="s">
        <v>127</v>
      </c>
      <c r="C41" s="135" t="s">
        <v>356</v>
      </c>
      <c r="D41" s="140" t="s">
        <v>77</v>
      </c>
      <c r="E41" s="59">
        <v>1</v>
      </c>
      <c r="F41" s="81"/>
      <c r="G41" s="143"/>
      <c r="H41" s="49">
        <f t="shared" si="0"/>
        <v>0</v>
      </c>
      <c r="I41" s="134"/>
      <c r="J41" s="134"/>
      <c r="K41" s="50">
        <f t="shared" si="7"/>
        <v>0</v>
      </c>
      <c r="L41" s="51">
        <f t="shared" si="8"/>
        <v>0</v>
      </c>
      <c r="M41" s="49">
        <f t="shared" si="9"/>
        <v>0</v>
      </c>
      <c r="N41" s="49">
        <f t="shared" si="10"/>
        <v>0</v>
      </c>
      <c r="O41" s="49">
        <f t="shared" si="11"/>
        <v>0</v>
      </c>
      <c r="P41" s="108">
        <f t="shared" si="12"/>
        <v>0</v>
      </c>
      <c r="Q41" s="77" t="s">
        <v>48</v>
      </c>
    </row>
    <row r="42" spans="1:17" ht="22.5" x14ac:dyDescent="0.2">
      <c r="A42" s="40">
        <v>28</v>
      </c>
      <c r="B42" s="28" t="s">
        <v>127</v>
      </c>
      <c r="C42" s="135" t="s">
        <v>357</v>
      </c>
      <c r="D42" s="132" t="s">
        <v>77</v>
      </c>
      <c r="E42" s="59">
        <v>1</v>
      </c>
      <c r="F42" s="81"/>
      <c r="G42" s="143"/>
      <c r="H42" s="49">
        <f t="shared" si="0"/>
        <v>0</v>
      </c>
      <c r="I42" s="134"/>
      <c r="J42" s="134"/>
      <c r="K42" s="50">
        <f t="shared" si="7"/>
        <v>0</v>
      </c>
      <c r="L42" s="51">
        <f t="shared" si="8"/>
        <v>0</v>
      </c>
      <c r="M42" s="49">
        <f t="shared" si="9"/>
        <v>0</v>
      </c>
      <c r="N42" s="49">
        <f t="shared" si="10"/>
        <v>0</v>
      </c>
      <c r="O42" s="49">
        <f t="shared" si="11"/>
        <v>0</v>
      </c>
      <c r="P42" s="108">
        <f t="shared" si="12"/>
        <v>0</v>
      </c>
      <c r="Q42" s="77" t="s">
        <v>47</v>
      </c>
    </row>
    <row r="43" spans="1:17" ht="22.5" x14ac:dyDescent="0.2">
      <c r="A43" s="40">
        <v>29</v>
      </c>
      <c r="B43" s="28" t="s">
        <v>127</v>
      </c>
      <c r="C43" s="135" t="s">
        <v>358</v>
      </c>
      <c r="D43" s="132" t="s">
        <v>77</v>
      </c>
      <c r="E43" s="59">
        <v>1</v>
      </c>
      <c r="F43" s="81"/>
      <c r="G43" s="143"/>
      <c r="H43" s="49">
        <f t="shared" si="0"/>
        <v>0</v>
      </c>
      <c r="I43" s="134"/>
      <c r="J43" s="134"/>
      <c r="K43" s="50">
        <f t="shared" si="7"/>
        <v>0</v>
      </c>
      <c r="L43" s="51">
        <f t="shared" si="8"/>
        <v>0</v>
      </c>
      <c r="M43" s="49">
        <f t="shared" si="9"/>
        <v>0</v>
      </c>
      <c r="N43" s="49">
        <f t="shared" si="10"/>
        <v>0</v>
      </c>
      <c r="O43" s="49">
        <f t="shared" si="11"/>
        <v>0</v>
      </c>
      <c r="P43" s="108">
        <f t="shared" si="12"/>
        <v>0</v>
      </c>
      <c r="Q43" s="77" t="s">
        <v>47</v>
      </c>
    </row>
    <row r="44" spans="1:17" x14ac:dyDescent="0.2">
      <c r="A44" s="40">
        <v>30</v>
      </c>
      <c r="B44" s="28"/>
      <c r="C44" s="171" t="s">
        <v>359</v>
      </c>
      <c r="D44" s="132"/>
      <c r="E44" s="59"/>
      <c r="F44" s="81"/>
      <c r="G44" s="143"/>
      <c r="H44" s="49">
        <f t="shared" si="0"/>
        <v>0</v>
      </c>
      <c r="I44" s="134"/>
      <c r="J44" s="134"/>
      <c r="K44" s="50">
        <f t="shared" si="7"/>
        <v>0</v>
      </c>
      <c r="L44" s="51">
        <f t="shared" si="8"/>
        <v>0</v>
      </c>
      <c r="M44" s="49">
        <f t="shared" si="9"/>
        <v>0</v>
      </c>
      <c r="N44" s="49">
        <f t="shared" si="10"/>
        <v>0</v>
      </c>
      <c r="O44" s="49">
        <f t="shared" si="11"/>
        <v>0</v>
      </c>
      <c r="P44" s="108">
        <f t="shared" si="12"/>
        <v>0</v>
      </c>
      <c r="Q44" s="77"/>
    </row>
    <row r="45" spans="1:17" ht="22.5" x14ac:dyDescent="0.2">
      <c r="A45" s="40">
        <v>31</v>
      </c>
      <c r="B45" s="28" t="s">
        <v>376</v>
      </c>
      <c r="C45" s="135" t="s">
        <v>215</v>
      </c>
      <c r="D45" s="28" t="s">
        <v>162</v>
      </c>
      <c r="E45" s="59">
        <v>40</v>
      </c>
      <c r="F45" s="51"/>
      <c r="G45" s="143"/>
      <c r="H45" s="49">
        <f t="shared" si="0"/>
        <v>0</v>
      </c>
      <c r="I45" s="49"/>
      <c r="J45" s="49"/>
      <c r="K45" s="50">
        <f t="shared" si="7"/>
        <v>0</v>
      </c>
      <c r="L45" s="51">
        <f t="shared" si="8"/>
        <v>0</v>
      </c>
      <c r="M45" s="49">
        <f t="shared" si="9"/>
        <v>0</v>
      </c>
      <c r="N45" s="49">
        <f t="shared" si="10"/>
        <v>0</v>
      </c>
      <c r="O45" s="49">
        <f t="shared" si="11"/>
        <v>0</v>
      </c>
      <c r="P45" s="108">
        <f t="shared" si="12"/>
        <v>0</v>
      </c>
      <c r="Q45" s="77" t="s">
        <v>47</v>
      </c>
    </row>
    <row r="46" spans="1:17" ht="22.5" x14ac:dyDescent="0.2">
      <c r="A46" s="40">
        <v>32</v>
      </c>
      <c r="B46" s="28" t="s">
        <v>376</v>
      </c>
      <c r="C46" s="135" t="s">
        <v>216</v>
      </c>
      <c r="D46" s="28" t="s">
        <v>84</v>
      </c>
      <c r="E46" s="59">
        <v>1</v>
      </c>
      <c r="F46" s="51"/>
      <c r="G46" s="143"/>
      <c r="H46" s="49">
        <f t="shared" si="0"/>
        <v>0</v>
      </c>
      <c r="I46" s="49"/>
      <c r="J46" s="49"/>
      <c r="K46" s="50">
        <f t="shared" si="7"/>
        <v>0</v>
      </c>
      <c r="L46" s="51">
        <f t="shared" si="8"/>
        <v>0</v>
      </c>
      <c r="M46" s="49">
        <f t="shared" si="9"/>
        <v>0</v>
      </c>
      <c r="N46" s="49">
        <f t="shared" si="10"/>
        <v>0</v>
      </c>
      <c r="O46" s="49">
        <f t="shared" si="11"/>
        <v>0</v>
      </c>
      <c r="P46" s="108">
        <f t="shared" si="12"/>
        <v>0</v>
      </c>
      <c r="Q46" s="77" t="s">
        <v>47</v>
      </c>
    </row>
    <row r="47" spans="1:17" ht="22.5" x14ac:dyDescent="0.2">
      <c r="A47" s="40">
        <v>33</v>
      </c>
      <c r="B47" s="28" t="s">
        <v>376</v>
      </c>
      <c r="C47" s="135" t="s">
        <v>360</v>
      </c>
      <c r="D47" s="28" t="s">
        <v>84</v>
      </c>
      <c r="E47" s="59">
        <v>4</v>
      </c>
      <c r="F47" s="51"/>
      <c r="G47" s="143"/>
      <c r="H47" s="49">
        <f t="shared" si="0"/>
        <v>0</v>
      </c>
      <c r="I47" s="49"/>
      <c r="J47" s="49"/>
      <c r="K47" s="50">
        <f t="shared" si="7"/>
        <v>0</v>
      </c>
      <c r="L47" s="51">
        <f t="shared" si="8"/>
        <v>0</v>
      </c>
      <c r="M47" s="49">
        <f t="shared" si="9"/>
        <v>0</v>
      </c>
      <c r="N47" s="49">
        <f t="shared" si="10"/>
        <v>0</v>
      </c>
      <c r="O47" s="49">
        <f t="shared" si="11"/>
        <v>0</v>
      </c>
      <c r="P47" s="108">
        <f t="shared" si="12"/>
        <v>0</v>
      </c>
      <c r="Q47" s="77" t="s">
        <v>47</v>
      </c>
    </row>
    <row r="48" spans="1:17" ht="22.5" x14ac:dyDescent="0.2">
      <c r="A48" s="40">
        <v>34</v>
      </c>
      <c r="B48" s="28" t="s">
        <v>376</v>
      </c>
      <c r="C48" s="135" t="s">
        <v>217</v>
      </c>
      <c r="D48" s="28" t="s">
        <v>125</v>
      </c>
      <c r="E48" s="59">
        <v>1</v>
      </c>
      <c r="F48" s="51"/>
      <c r="G48" s="143"/>
      <c r="H48" s="49">
        <f t="shared" si="0"/>
        <v>0</v>
      </c>
      <c r="I48" s="49"/>
      <c r="J48" s="49"/>
      <c r="K48" s="50">
        <f t="shared" si="7"/>
        <v>0</v>
      </c>
      <c r="L48" s="51">
        <f t="shared" si="8"/>
        <v>0</v>
      </c>
      <c r="M48" s="49">
        <f t="shared" si="9"/>
        <v>0</v>
      </c>
      <c r="N48" s="49">
        <f t="shared" si="10"/>
        <v>0</v>
      </c>
      <c r="O48" s="49">
        <f t="shared" si="11"/>
        <v>0</v>
      </c>
      <c r="P48" s="108">
        <f t="shared" si="12"/>
        <v>0</v>
      </c>
      <c r="Q48" s="77" t="s">
        <v>47</v>
      </c>
    </row>
    <row r="49" spans="1:17" ht="22.5" x14ac:dyDescent="0.2">
      <c r="A49" s="40">
        <v>35</v>
      </c>
      <c r="B49" s="28" t="s">
        <v>376</v>
      </c>
      <c r="C49" s="135" t="s">
        <v>218</v>
      </c>
      <c r="D49" s="28" t="s">
        <v>125</v>
      </c>
      <c r="E49" s="59">
        <v>1</v>
      </c>
      <c r="F49" s="51"/>
      <c r="G49" s="143"/>
      <c r="H49" s="49">
        <f t="shared" si="0"/>
        <v>0</v>
      </c>
      <c r="I49" s="49"/>
      <c r="J49" s="49"/>
      <c r="K49" s="50">
        <f t="shared" si="7"/>
        <v>0</v>
      </c>
      <c r="L49" s="51">
        <f t="shared" si="8"/>
        <v>0</v>
      </c>
      <c r="M49" s="49">
        <f t="shared" si="9"/>
        <v>0</v>
      </c>
      <c r="N49" s="49">
        <f t="shared" si="10"/>
        <v>0</v>
      </c>
      <c r="O49" s="49">
        <f t="shared" si="11"/>
        <v>0</v>
      </c>
      <c r="P49" s="108">
        <f t="shared" si="12"/>
        <v>0</v>
      </c>
      <c r="Q49" s="77" t="s">
        <v>47</v>
      </c>
    </row>
    <row r="50" spans="1:17" ht="22.5" x14ac:dyDescent="0.2">
      <c r="A50" s="40">
        <v>36</v>
      </c>
      <c r="B50" s="28" t="s">
        <v>376</v>
      </c>
      <c r="C50" s="135" t="s">
        <v>219</v>
      </c>
      <c r="D50" s="28" t="s">
        <v>125</v>
      </c>
      <c r="E50" s="59">
        <v>1</v>
      </c>
      <c r="F50" s="51"/>
      <c r="G50" s="143"/>
      <c r="H50" s="49">
        <f t="shared" si="0"/>
        <v>0</v>
      </c>
      <c r="I50" s="49"/>
      <c r="J50" s="49"/>
      <c r="K50" s="50">
        <f t="shared" si="7"/>
        <v>0</v>
      </c>
      <c r="L50" s="51">
        <f t="shared" si="8"/>
        <v>0</v>
      </c>
      <c r="M50" s="49">
        <f t="shared" si="9"/>
        <v>0</v>
      </c>
      <c r="N50" s="49">
        <f t="shared" si="10"/>
        <v>0</v>
      </c>
      <c r="O50" s="49">
        <f t="shared" si="11"/>
        <v>0</v>
      </c>
      <c r="P50" s="108">
        <f t="shared" si="12"/>
        <v>0</v>
      </c>
      <c r="Q50" s="77" t="s">
        <v>47</v>
      </c>
    </row>
    <row r="51" spans="1:17" ht="22.5" x14ac:dyDescent="0.2">
      <c r="A51" s="40">
        <v>37</v>
      </c>
      <c r="B51" s="28" t="s">
        <v>376</v>
      </c>
      <c r="C51" s="135" t="s">
        <v>184</v>
      </c>
      <c r="D51" s="28" t="s">
        <v>125</v>
      </c>
      <c r="E51" s="59">
        <v>1</v>
      </c>
      <c r="F51" s="51"/>
      <c r="G51" s="143"/>
      <c r="H51" s="49">
        <f t="shared" si="0"/>
        <v>0</v>
      </c>
      <c r="I51" s="49"/>
      <c r="J51" s="49"/>
      <c r="K51" s="50">
        <f t="shared" si="7"/>
        <v>0</v>
      </c>
      <c r="L51" s="51">
        <f t="shared" si="8"/>
        <v>0</v>
      </c>
      <c r="M51" s="49">
        <f t="shared" si="9"/>
        <v>0</v>
      </c>
      <c r="N51" s="49">
        <f t="shared" si="10"/>
        <v>0</v>
      </c>
      <c r="O51" s="49">
        <f t="shared" si="11"/>
        <v>0</v>
      </c>
      <c r="P51" s="108">
        <f t="shared" si="12"/>
        <v>0</v>
      </c>
      <c r="Q51" s="77" t="s">
        <v>47</v>
      </c>
    </row>
    <row r="52" spans="1:17" ht="22.5" x14ac:dyDescent="0.2">
      <c r="A52" s="40">
        <v>38</v>
      </c>
      <c r="B52" s="28" t="s">
        <v>376</v>
      </c>
      <c r="C52" s="135" t="s">
        <v>213</v>
      </c>
      <c r="D52" s="28" t="s">
        <v>125</v>
      </c>
      <c r="E52" s="59">
        <v>1</v>
      </c>
      <c r="F52" s="51"/>
      <c r="G52" s="143"/>
      <c r="H52" s="49">
        <f t="shared" si="0"/>
        <v>0</v>
      </c>
      <c r="I52" s="49"/>
      <c r="J52" s="49"/>
      <c r="K52" s="50">
        <f t="shared" si="7"/>
        <v>0</v>
      </c>
      <c r="L52" s="51">
        <f t="shared" si="8"/>
        <v>0</v>
      </c>
      <c r="M52" s="49">
        <f t="shared" si="9"/>
        <v>0</v>
      </c>
      <c r="N52" s="49">
        <f t="shared" si="10"/>
        <v>0</v>
      </c>
      <c r="O52" s="49">
        <f t="shared" si="11"/>
        <v>0</v>
      </c>
      <c r="P52" s="108">
        <f t="shared" si="12"/>
        <v>0</v>
      </c>
      <c r="Q52" s="77" t="s">
        <v>47</v>
      </c>
    </row>
    <row r="53" spans="1:17" ht="22.5" x14ac:dyDescent="0.2">
      <c r="A53" s="40">
        <v>39</v>
      </c>
      <c r="B53" s="28" t="s">
        <v>376</v>
      </c>
      <c r="C53" s="135" t="s">
        <v>220</v>
      </c>
      <c r="D53" s="28" t="s">
        <v>125</v>
      </c>
      <c r="E53" s="59">
        <v>1</v>
      </c>
      <c r="F53" s="51"/>
      <c r="G53" s="143"/>
      <c r="H53" s="49">
        <f t="shared" si="0"/>
        <v>0</v>
      </c>
      <c r="I53" s="49"/>
      <c r="J53" s="49"/>
      <c r="K53" s="50">
        <f t="shared" si="7"/>
        <v>0</v>
      </c>
      <c r="L53" s="51">
        <f t="shared" si="8"/>
        <v>0</v>
      </c>
      <c r="M53" s="49">
        <f t="shared" si="9"/>
        <v>0</v>
      </c>
      <c r="N53" s="49">
        <f t="shared" si="10"/>
        <v>0</v>
      </c>
      <c r="O53" s="49">
        <f t="shared" si="11"/>
        <v>0</v>
      </c>
      <c r="P53" s="108">
        <f t="shared" si="12"/>
        <v>0</v>
      </c>
      <c r="Q53" s="77" t="s">
        <v>47</v>
      </c>
    </row>
    <row r="54" spans="1:17" ht="22.5" x14ac:dyDescent="0.2">
      <c r="A54" s="40">
        <v>40</v>
      </c>
      <c r="B54" s="28" t="s">
        <v>376</v>
      </c>
      <c r="C54" s="135" t="s">
        <v>221</v>
      </c>
      <c r="D54" s="28" t="s">
        <v>80</v>
      </c>
      <c r="E54" s="59">
        <v>5</v>
      </c>
      <c r="F54" s="51"/>
      <c r="G54" s="143"/>
      <c r="H54" s="49">
        <f t="shared" si="0"/>
        <v>0</v>
      </c>
      <c r="I54" s="49"/>
      <c r="J54" s="49"/>
      <c r="K54" s="50">
        <f t="shared" si="7"/>
        <v>0</v>
      </c>
      <c r="L54" s="51">
        <f t="shared" si="8"/>
        <v>0</v>
      </c>
      <c r="M54" s="49">
        <f t="shared" si="9"/>
        <v>0</v>
      </c>
      <c r="N54" s="49">
        <f t="shared" si="10"/>
        <v>0</v>
      </c>
      <c r="O54" s="49">
        <f t="shared" si="11"/>
        <v>0</v>
      </c>
      <c r="P54" s="108">
        <f t="shared" si="12"/>
        <v>0</v>
      </c>
      <c r="Q54" s="77" t="s">
        <v>47</v>
      </c>
    </row>
    <row r="55" spans="1:17" ht="22.5" x14ac:dyDescent="0.2">
      <c r="A55" s="40">
        <v>41</v>
      </c>
      <c r="B55" s="28" t="s">
        <v>376</v>
      </c>
      <c r="C55" s="135" t="s">
        <v>222</v>
      </c>
      <c r="D55" s="28" t="s">
        <v>125</v>
      </c>
      <c r="E55" s="59">
        <v>1</v>
      </c>
      <c r="F55" s="51"/>
      <c r="G55" s="143"/>
      <c r="H55" s="49">
        <f t="shared" si="0"/>
        <v>0</v>
      </c>
      <c r="I55" s="49"/>
      <c r="J55" s="49"/>
      <c r="K55" s="50">
        <f t="shared" si="7"/>
        <v>0</v>
      </c>
      <c r="L55" s="51">
        <f t="shared" si="8"/>
        <v>0</v>
      </c>
      <c r="M55" s="49">
        <f t="shared" si="9"/>
        <v>0</v>
      </c>
      <c r="N55" s="49">
        <f t="shared" si="10"/>
        <v>0</v>
      </c>
      <c r="O55" s="49">
        <f t="shared" si="11"/>
        <v>0</v>
      </c>
      <c r="P55" s="108">
        <f t="shared" si="12"/>
        <v>0</v>
      </c>
      <c r="Q55" s="77" t="s">
        <v>47</v>
      </c>
    </row>
    <row r="56" spans="1:17" ht="22.5" x14ac:dyDescent="0.2">
      <c r="A56" s="40">
        <v>42</v>
      </c>
      <c r="B56" s="28" t="s">
        <v>376</v>
      </c>
      <c r="C56" s="135" t="s">
        <v>214</v>
      </c>
      <c r="D56" s="28" t="s">
        <v>125</v>
      </c>
      <c r="E56" s="59">
        <v>1</v>
      </c>
      <c r="F56" s="51"/>
      <c r="G56" s="143"/>
      <c r="H56" s="49">
        <f t="shared" si="0"/>
        <v>0</v>
      </c>
      <c r="I56" s="49"/>
      <c r="J56" s="49"/>
      <c r="K56" s="50">
        <f t="shared" si="7"/>
        <v>0</v>
      </c>
      <c r="L56" s="51">
        <f t="shared" si="8"/>
        <v>0</v>
      </c>
      <c r="M56" s="49">
        <f t="shared" si="9"/>
        <v>0</v>
      </c>
      <c r="N56" s="49">
        <f t="shared" si="10"/>
        <v>0</v>
      </c>
      <c r="O56" s="49">
        <f t="shared" si="11"/>
        <v>0</v>
      </c>
      <c r="P56" s="108">
        <f t="shared" si="12"/>
        <v>0</v>
      </c>
      <c r="Q56" s="77" t="s">
        <v>47</v>
      </c>
    </row>
    <row r="57" spans="1:17" x14ac:dyDescent="0.2">
      <c r="A57" s="40">
        <v>43</v>
      </c>
      <c r="B57" s="28"/>
      <c r="C57" s="145" t="s">
        <v>110</v>
      </c>
      <c r="D57" s="140"/>
      <c r="E57" s="59"/>
      <c r="F57" s="51"/>
      <c r="G57" s="143"/>
      <c r="H57" s="49">
        <f t="shared" si="0"/>
        <v>0</v>
      </c>
      <c r="I57" s="134"/>
      <c r="J57" s="134"/>
      <c r="K57" s="50">
        <f t="shared" si="7"/>
        <v>0</v>
      </c>
      <c r="L57" s="51">
        <f t="shared" si="8"/>
        <v>0</v>
      </c>
      <c r="M57" s="49">
        <f t="shared" si="9"/>
        <v>0</v>
      </c>
      <c r="N57" s="49">
        <f t="shared" si="10"/>
        <v>0</v>
      </c>
      <c r="O57" s="49">
        <f t="shared" si="11"/>
        <v>0</v>
      </c>
      <c r="P57" s="108">
        <f t="shared" si="12"/>
        <v>0</v>
      </c>
      <c r="Q57" s="77"/>
    </row>
    <row r="58" spans="1:17" ht="45" x14ac:dyDescent="0.2">
      <c r="A58" s="40">
        <v>44</v>
      </c>
      <c r="B58" s="28" t="s">
        <v>127</v>
      </c>
      <c r="C58" s="135" t="s">
        <v>361</v>
      </c>
      <c r="D58" s="132" t="s">
        <v>77</v>
      </c>
      <c r="E58" s="59">
        <v>1</v>
      </c>
      <c r="F58" s="81"/>
      <c r="G58" s="143"/>
      <c r="H58" s="49">
        <f t="shared" si="0"/>
        <v>0</v>
      </c>
      <c r="I58" s="134"/>
      <c r="J58" s="134"/>
      <c r="K58" s="50">
        <f t="shared" si="7"/>
        <v>0</v>
      </c>
      <c r="L58" s="51">
        <f t="shared" si="8"/>
        <v>0</v>
      </c>
      <c r="M58" s="49">
        <f t="shared" si="9"/>
        <v>0</v>
      </c>
      <c r="N58" s="49">
        <f t="shared" si="10"/>
        <v>0</v>
      </c>
      <c r="O58" s="49">
        <f t="shared" si="11"/>
        <v>0</v>
      </c>
      <c r="P58" s="108">
        <f t="shared" si="12"/>
        <v>0</v>
      </c>
      <c r="Q58" s="77" t="s">
        <v>47</v>
      </c>
    </row>
    <row r="59" spans="1:17" ht="33.75" x14ac:dyDescent="0.2">
      <c r="A59" s="40">
        <v>45</v>
      </c>
      <c r="B59" s="28" t="s">
        <v>127</v>
      </c>
      <c r="C59" s="135" t="s">
        <v>362</v>
      </c>
      <c r="D59" s="132" t="s">
        <v>77</v>
      </c>
      <c r="E59" s="59">
        <v>1</v>
      </c>
      <c r="F59" s="81"/>
      <c r="G59" s="143"/>
      <c r="H59" s="49">
        <f t="shared" si="0"/>
        <v>0</v>
      </c>
      <c r="I59" s="134"/>
      <c r="J59" s="134"/>
      <c r="K59" s="50">
        <f t="shared" si="7"/>
        <v>0</v>
      </c>
      <c r="L59" s="51">
        <f t="shared" si="8"/>
        <v>0</v>
      </c>
      <c r="M59" s="49">
        <f t="shared" si="9"/>
        <v>0</v>
      </c>
      <c r="N59" s="49">
        <f t="shared" si="10"/>
        <v>0</v>
      </c>
      <c r="O59" s="49">
        <f t="shared" si="11"/>
        <v>0</v>
      </c>
      <c r="P59" s="108">
        <f t="shared" si="12"/>
        <v>0</v>
      </c>
      <c r="Q59" s="77" t="s">
        <v>47</v>
      </c>
    </row>
    <row r="60" spans="1:17" ht="22.5" x14ac:dyDescent="0.2">
      <c r="A60" s="40">
        <v>46</v>
      </c>
      <c r="B60" s="28" t="s">
        <v>127</v>
      </c>
      <c r="C60" s="135" t="s">
        <v>385</v>
      </c>
      <c r="D60" s="132" t="s">
        <v>77</v>
      </c>
      <c r="E60" s="180">
        <v>10</v>
      </c>
      <c r="F60" s="81"/>
      <c r="G60" s="49"/>
      <c r="H60" s="49">
        <f t="shared" si="0"/>
        <v>0</v>
      </c>
      <c r="I60" s="28"/>
      <c r="J60" s="28"/>
      <c r="K60" s="50">
        <f t="shared" ref="K60" si="13">SUM(H60:J60)</f>
        <v>0</v>
      </c>
      <c r="L60" s="162">
        <f t="shared" si="8"/>
        <v>0</v>
      </c>
      <c r="M60" s="49">
        <f t="shared" si="9"/>
        <v>0</v>
      </c>
      <c r="N60" s="49">
        <f t="shared" si="10"/>
        <v>0</v>
      </c>
      <c r="O60" s="49">
        <f t="shared" si="11"/>
        <v>0</v>
      </c>
      <c r="P60" s="50">
        <f t="shared" si="12"/>
        <v>0</v>
      </c>
      <c r="Q60" s="182" t="s">
        <v>47</v>
      </c>
    </row>
    <row r="61" spans="1:17" ht="22.5" x14ac:dyDescent="0.2">
      <c r="A61" s="40">
        <v>47</v>
      </c>
      <c r="B61" s="28" t="s">
        <v>127</v>
      </c>
      <c r="C61" s="48" t="s">
        <v>363</v>
      </c>
      <c r="D61" s="28" t="s">
        <v>77</v>
      </c>
      <c r="E61" s="59">
        <v>1</v>
      </c>
      <c r="F61" s="81"/>
      <c r="G61" s="143"/>
      <c r="H61" s="49">
        <f t="shared" si="0"/>
        <v>0</v>
      </c>
      <c r="I61" s="134"/>
      <c r="J61" s="134"/>
      <c r="K61" s="50">
        <f t="shared" si="7"/>
        <v>0</v>
      </c>
      <c r="L61" s="51">
        <f t="shared" si="8"/>
        <v>0</v>
      </c>
      <c r="M61" s="49">
        <f t="shared" si="9"/>
        <v>0</v>
      </c>
      <c r="N61" s="49">
        <f t="shared" si="10"/>
        <v>0</v>
      </c>
      <c r="O61" s="49">
        <f t="shared" si="11"/>
        <v>0</v>
      </c>
      <c r="P61" s="108">
        <f t="shared" si="12"/>
        <v>0</v>
      </c>
      <c r="Q61" s="77" t="s">
        <v>48</v>
      </c>
    </row>
    <row r="62" spans="1:17" ht="12" customHeight="1" thickBot="1" x14ac:dyDescent="0.25">
      <c r="A62" s="264" t="s">
        <v>63</v>
      </c>
      <c r="B62" s="265"/>
      <c r="C62" s="265"/>
      <c r="D62" s="265"/>
      <c r="E62" s="265"/>
      <c r="F62" s="265"/>
      <c r="G62" s="265"/>
      <c r="H62" s="265"/>
      <c r="I62" s="265"/>
      <c r="J62" s="265"/>
      <c r="K62" s="266"/>
      <c r="L62" s="74">
        <f>SUM(L14:L61)</f>
        <v>0</v>
      </c>
      <c r="M62" s="75">
        <f>SUM(M14:M61)</f>
        <v>0</v>
      </c>
      <c r="N62" s="75">
        <f>SUM(N14:N61)</f>
        <v>0</v>
      </c>
      <c r="O62" s="75">
        <f>SUM(O14:O61)</f>
        <v>0</v>
      </c>
      <c r="P62" s="76">
        <f>SUM(P14:P61)</f>
        <v>0</v>
      </c>
    </row>
    <row r="63" spans="1:17" x14ac:dyDescent="0.2">
      <c r="A63" s="20"/>
      <c r="B63" s="20"/>
      <c r="C63" s="20"/>
      <c r="D63" s="20"/>
      <c r="E63" s="20"/>
      <c r="F63" s="20"/>
      <c r="G63" s="20"/>
      <c r="H63" s="20"/>
      <c r="I63" s="20"/>
      <c r="J63" s="20"/>
      <c r="K63" s="20"/>
      <c r="L63" s="20"/>
      <c r="M63" s="20"/>
      <c r="N63" s="20"/>
      <c r="O63" s="20"/>
      <c r="P63" s="20"/>
    </row>
    <row r="64" spans="1:17" x14ac:dyDescent="0.2">
      <c r="A64" s="20"/>
      <c r="B64" s="20"/>
      <c r="C64" s="20"/>
      <c r="D64" s="20"/>
      <c r="E64" s="20"/>
      <c r="F64" s="20"/>
      <c r="G64" s="20"/>
      <c r="H64" s="20"/>
      <c r="I64" s="20"/>
      <c r="J64" s="20"/>
      <c r="K64" s="20"/>
      <c r="L64" s="20"/>
      <c r="M64" s="20"/>
      <c r="N64" s="20"/>
      <c r="O64" s="20"/>
      <c r="P64" s="20"/>
    </row>
    <row r="65" spans="1:16" x14ac:dyDescent="0.2">
      <c r="A65" s="1" t="s">
        <v>14</v>
      </c>
      <c r="B65" s="20"/>
      <c r="C65" s="267">
        <f>'Kops n'!C35:H35</f>
        <v>0</v>
      </c>
      <c r="D65" s="267"/>
      <c r="E65" s="267"/>
      <c r="F65" s="267"/>
      <c r="G65" s="267"/>
      <c r="H65" s="267"/>
      <c r="I65" s="20"/>
      <c r="J65" s="20"/>
      <c r="K65" s="20"/>
      <c r="L65" s="20"/>
      <c r="M65" s="20"/>
      <c r="N65" s="20"/>
      <c r="O65" s="20"/>
      <c r="P65" s="20"/>
    </row>
    <row r="66" spans="1:16" x14ac:dyDescent="0.2">
      <c r="A66" s="20"/>
      <c r="B66" s="20"/>
      <c r="C66" s="193" t="s">
        <v>15</v>
      </c>
      <c r="D66" s="193"/>
      <c r="E66" s="193"/>
      <c r="F66" s="193"/>
      <c r="G66" s="193"/>
      <c r="H66" s="193"/>
      <c r="I66" s="20"/>
      <c r="J66" s="20"/>
      <c r="K66" s="20"/>
      <c r="L66" s="20"/>
      <c r="M66" s="20"/>
      <c r="N66" s="20"/>
      <c r="O66" s="20"/>
      <c r="P66" s="20"/>
    </row>
    <row r="67" spans="1:16" x14ac:dyDescent="0.2">
      <c r="A67" s="20"/>
      <c r="B67" s="20"/>
      <c r="C67" s="20"/>
      <c r="D67" s="20"/>
      <c r="E67" s="20"/>
      <c r="F67" s="20"/>
      <c r="G67" s="20"/>
      <c r="H67" s="20"/>
      <c r="I67" s="20"/>
      <c r="J67" s="20"/>
      <c r="K67" s="20"/>
      <c r="L67" s="20"/>
      <c r="M67" s="20"/>
      <c r="N67" s="20"/>
      <c r="O67" s="20"/>
      <c r="P67" s="20"/>
    </row>
    <row r="68" spans="1:16" x14ac:dyDescent="0.2">
      <c r="A68" s="210" t="str">
        <f>'Kops n'!A38:D38</f>
        <v>Tāme sastādīta 2023. gada __. ________</v>
      </c>
      <c r="B68" s="211"/>
      <c r="C68" s="211"/>
      <c r="D68" s="211"/>
      <c r="E68" s="20"/>
      <c r="F68" s="20"/>
      <c r="G68" s="20"/>
      <c r="H68" s="20"/>
      <c r="I68" s="20"/>
      <c r="J68" s="20"/>
      <c r="K68" s="20"/>
      <c r="L68" s="20"/>
      <c r="M68" s="20"/>
      <c r="N68" s="20"/>
      <c r="O68" s="20"/>
      <c r="P68" s="20"/>
    </row>
    <row r="69" spans="1:16" x14ac:dyDescent="0.2">
      <c r="A69" s="20"/>
      <c r="B69" s="20"/>
      <c r="C69" s="20"/>
      <c r="D69" s="20"/>
      <c r="E69" s="20"/>
      <c r="F69" s="20"/>
      <c r="G69" s="20"/>
      <c r="H69" s="20"/>
      <c r="I69" s="20"/>
      <c r="J69" s="20"/>
      <c r="K69" s="20"/>
      <c r="L69" s="20"/>
      <c r="M69" s="20"/>
      <c r="N69" s="20"/>
      <c r="O69" s="20"/>
      <c r="P69" s="20"/>
    </row>
    <row r="70" spans="1:16" x14ac:dyDescent="0.2">
      <c r="A70" s="1" t="s">
        <v>41</v>
      </c>
      <c r="B70" s="20"/>
      <c r="C70" s="267">
        <f>'Kops n'!C40:H40</f>
        <v>0</v>
      </c>
      <c r="D70" s="267"/>
      <c r="E70" s="267"/>
      <c r="F70" s="267"/>
      <c r="G70" s="267"/>
      <c r="H70" s="267"/>
      <c r="I70" s="20"/>
      <c r="J70" s="20"/>
      <c r="K70" s="20"/>
      <c r="L70" s="20"/>
      <c r="M70" s="20"/>
      <c r="N70" s="20"/>
      <c r="O70" s="20"/>
      <c r="P70" s="20"/>
    </row>
    <row r="71" spans="1:16" x14ac:dyDescent="0.2">
      <c r="A71" s="20"/>
      <c r="B71" s="20"/>
      <c r="C71" s="193" t="s">
        <v>15</v>
      </c>
      <c r="D71" s="193"/>
      <c r="E71" s="193"/>
      <c r="F71" s="193"/>
      <c r="G71" s="193"/>
      <c r="H71" s="193"/>
      <c r="I71" s="20"/>
      <c r="J71" s="20"/>
      <c r="K71" s="20"/>
      <c r="L71" s="20"/>
      <c r="M71" s="20"/>
      <c r="N71" s="20"/>
      <c r="O71" s="20"/>
      <c r="P71" s="20"/>
    </row>
    <row r="72" spans="1:16" x14ac:dyDescent="0.2">
      <c r="A72" s="20"/>
      <c r="B72" s="20"/>
      <c r="C72" s="20"/>
      <c r="D72" s="20"/>
      <c r="E72" s="20"/>
      <c r="F72" s="20"/>
      <c r="G72" s="20"/>
      <c r="H72" s="20"/>
      <c r="I72" s="20"/>
      <c r="J72" s="20"/>
      <c r="K72" s="20"/>
      <c r="L72" s="20"/>
      <c r="M72" s="20"/>
      <c r="N72" s="20"/>
      <c r="O72" s="20"/>
      <c r="P72" s="20"/>
    </row>
    <row r="73" spans="1:16" x14ac:dyDescent="0.2">
      <c r="A73" s="104" t="s">
        <v>16</v>
      </c>
      <c r="B73" s="52"/>
      <c r="C73" s="115">
        <f>'Kops n'!C43</f>
        <v>0</v>
      </c>
      <c r="D73" s="52"/>
      <c r="E73" s="20"/>
      <c r="F73" s="20"/>
      <c r="G73" s="20"/>
      <c r="H73" s="20"/>
      <c r="I73" s="20"/>
      <c r="J73" s="20"/>
      <c r="K73" s="20"/>
      <c r="L73" s="20"/>
      <c r="M73" s="20"/>
      <c r="N73" s="20"/>
      <c r="O73" s="20"/>
      <c r="P73" s="20"/>
    </row>
    <row r="74" spans="1:16" x14ac:dyDescent="0.2">
      <c r="A74" s="20"/>
      <c r="B74" s="20"/>
      <c r="C74" s="20"/>
      <c r="D74" s="20"/>
      <c r="E74" s="20"/>
      <c r="F74" s="20"/>
      <c r="G74" s="20"/>
      <c r="H74" s="20"/>
      <c r="I74" s="20"/>
      <c r="J74" s="20"/>
      <c r="K74" s="20"/>
      <c r="L74" s="20"/>
      <c r="M74" s="20"/>
      <c r="N74" s="20"/>
      <c r="O74" s="20"/>
      <c r="P74"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71:H71"/>
    <mergeCell ref="C4:I4"/>
    <mergeCell ref="F12:K12"/>
    <mergeCell ref="A9:F9"/>
    <mergeCell ref="J9:M9"/>
    <mergeCell ref="D8:L8"/>
    <mergeCell ref="A62:K62"/>
    <mergeCell ref="C65:H65"/>
    <mergeCell ref="C66:H66"/>
    <mergeCell ref="A68:D68"/>
    <mergeCell ref="C70:H70"/>
  </mergeCells>
  <conditionalFormatting sqref="I14:J14 D14:G14 A14:B59 Q14:Q59 Q61 B61 A60:A61">
    <cfRule type="cellIs" dxfId="303" priority="165" operator="equal">
      <formula>0</formula>
    </cfRule>
  </conditionalFormatting>
  <conditionalFormatting sqref="N9:O9 K14:P59 H14:H59 H61 K61:P61">
    <cfRule type="cellIs" dxfId="302" priority="164" operator="equal">
      <formula>0</formula>
    </cfRule>
  </conditionalFormatting>
  <conditionalFormatting sqref="A9:F9">
    <cfRule type="containsText" dxfId="301" priority="162"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00" priority="161" operator="equal">
      <formula>0</formula>
    </cfRule>
  </conditionalFormatting>
  <conditionalFormatting sqref="C70:H70">
    <cfRule type="cellIs" dxfId="299" priority="156" operator="equal">
      <formula>0</formula>
    </cfRule>
  </conditionalFormatting>
  <conditionalFormatting sqref="C65:H65">
    <cfRule type="cellIs" dxfId="298" priority="155" operator="equal">
      <formula>0</formula>
    </cfRule>
  </conditionalFormatting>
  <conditionalFormatting sqref="L62:P62">
    <cfRule type="cellIs" dxfId="297" priority="154" operator="equal">
      <formula>0</formula>
    </cfRule>
  </conditionalFormatting>
  <conditionalFormatting sqref="C4:I4">
    <cfRule type="cellIs" dxfId="296" priority="153" operator="equal">
      <formula>0</formula>
    </cfRule>
  </conditionalFormatting>
  <conditionalFormatting sqref="C14">
    <cfRule type="cellIs" dxfId="295" priority="152" operator="equal">
      <formula>0</formula>
    </cfRule>
  </conditionalFormatting>
  <conditionalFormatting sqref="D5:L8">
    <cfRule type="cellIs" dxfId="294" priority="149" operator="equal">
      <formula>0</formula>
    </cfRule>
  </conditionalFormatting>
  <conditionalFormatting sqref="D1">
    <cfRule type="cellIs" dxfId="293" priority="148" operator="equal">
      <formula>0</formula>
    </cfRule>
  </conditionalFormatting>
  <conditionalFormatting sqref="A62:K62">
    <cfRule type="containsText" dxfId="292" priority="146" operator="containsText" text="Tiešās izmaksas kopā, t. sk. darba devēja sociālais nodoklis __.__% ">
      <formula>NOT(ISERROR(SEARCH("Tiešās izmaksas kopā, t. sk. darba devēja sociālais nodoklis __.__% ",A62)))</formula>
    </cfRule>
  </conditionalFormatting>
  <conditionalFormatting sqref="F22">
    <cfRule type="cellIs" dxfId="291" priority="137" operator="equal">
      <formula>0</formula>
    </cfRule>
  </conditionalFormatting>
  <conditionalFormatting sqref="I15:J15">
    <cfRule type="cellIs" dxfId="290" priority="136" operator="equal">
      <formula>0</formula>
    </cfRule>
  </conditionalFormatting>
  <conditionalFormatting sqref="I17:J17">
    <cfRule type="cellIs" dxfId="289" priority="135" operator="equal">
      <formula>0</formula>
    </cfRule>
  </conditionalFormatting>
  <conditionalFormatting sqref="I16:J16">
    <cfRule type="cellIs" dxfId="288" priority="134" operator="equal">
      <formula>0</formula>
    </cfRule>
  </conditionalFormatting>
  <conditionalFormatting sqref="I18:J22 I57:J59 I27:J31 I23:I26 I40:J44 I32:I39 I61:J61">
    <cfRule type="cellIs" dxfId="287" priority="133" operator="equal">
      <formula>0</formula>
    </cfRule>
  </conditionalFormatting>
  <conditionalFormatting sqref="G15:G59 G61">
    <cfRule type="cellIs" dxfId="286" priority="119" operator="equal">
      <formula>0</formula>
    </cfRule>
  </conditionalFormatting>
  <conditionalFormatting sqref="F15:F21">
    <cfRule type="cellIs" dxfId="285" priority="111" operator="equal">
      <formula>0</formula>
    </cfRule>
  </conditionalFormatting>
  <conditionalFormatting sqref="C17:C21 E15:F21">
    <cfRule type="cellIs" dxfId="284" priority="116" operator="equal">
      <formula>0</formula>
    </cfRule>
  </conditionalFormatting>
  <conditionalFormatting sqref="E17:E21">
    <cfRule type="cellIs" dxfId="283" priority="115" operator="equal">
      <formula>0</formula>
    </cfRule>
  </conditionalFormatting>
  <conditionalFormatting sqref="D17">
    <cfRule type="cellIs" dxfId="282" priority="114" operator="equal">
      <formula>0</formula>
    </cfRule>
  </conditionalFormatting>
  <conditionalFormatting sqref="C15:C16">
    <cfRule type="cellIs" dxfId="281" priority="113" operator="equal">
      <formula>0</formula>
    </cfRule>
  </conditionalFormatting>
  <conditionalFormatting sqref="D15:D16">
    <cfRule type="cellIs" dxfId="280" priority="112" operator="equal">
      <formula>0</formula>
    </cfRule>
  </conditionalFormatting>
  <conditionalFormatting sqref="D18:D21">
    <cfRule type="cellIs" dxfId="279" priority="110" operator="equal">
      <formula>0</formula>
    </cfRule>
  </conditionalFormatting>
  <conditionalFormatting sqref="F27">
    <cfRule type="cellIs" dxfId="278" priority="107" operator="equal">
      <formula>0</formula>
    </cfRule>
  </conditionalFormatting>
  <conditionalFormatting sqref="C28 E28">
    <cfRule type="cellIs" dxfId="277" priority="104" operator="equal">
      <formula>0</formula>
    </cfRule>
  </conditionalFormatting>
  <conditionalFormatting sqref="E30:E31 C30:C31 C40 E40 E57 C57">
    <cfRule type="cellIs" dxfId="276" priority="106" operator="equal">
      <formula>0</formula>
    </cfRule>
  </conditionalFormatting>
  <conditionalFormatting sqref="D30:D31 D40 D57">
    <cfRule type="cellIs" dxfId="275" priority="105" operator="equal">
      <formula>0</formula>
    </cfRule>
  </conditionalFormatting>
  <conditionalFormatting sqref="D28">
    <cfRule type="cellIs" dxfId="274" priority="103" operator="equal">
      <formula>0</formula>
    </cfRule>
  </conditionalFormatting>
  <conditionalFormatting sqref="C29:E29">
    <cfRule type="cellIs" dxfId="273" priority="102" operator="equal">
      <formula>0</formula>
    </cfRule>
  </conditionalFormatting>
  <conditionalFormatting sqref="F28:F31 F40 F57">
    <cfRule type="cellIs" dxfId="272" priority="101" operator="equal">
      <formula>0</formula>
    </cfRule>
  </conditionalFormatting>
  <conditionalFormatting sqref="C32:F38">
    <cfRule type="cellIs" dxfId="271" priority="100" operator="equal">
      <formula>0</formula>
    </cfRule>
  </conditionalFormatting>
  <conditionalFormatting sqref="C39:F39">
    <cfRule type="cellIs" dxfId="270" priority="99" operator="equal">
      <formula>0</formula>
    </cfRule>
  </conditionalFormatting>
  <conditionalFormatting sqref="E41:F43">
    <cfRule type="cellIs" dxfId="269" priority="98" operator="equal">
      <formula>0</formula>
    </cfRule>
  </conditionalFormatting>
  <conditionalFormatting sqref="F42:F43">
    <cfRule type="cellIs" dxfId="268" priority="97" operator="equal">
      <formula>0</formula>
    </cfRule>
  </conditionalFormatting>
  <conditionalFormatting sqref="E41:F41">
    <cfRule type="cellIs" dxfId="267" priority="96" operator="equal">
      <formula>0</formula>
    </cfRule>
  </conditionalFormatting>
  <conditionalFormatting sqref="D41">
    <cfRule type="cellIs" dxfId="266" priority="95" operator="equal">
      <formula>0</formula>
    </cfRule>
  </conditionalFormatting>
  <conditionalFormatting sqref="E44:F44">
    <cfRule type="cellIs" dxfId="265" priority="94" operator="equal">
      <formula>0</formula>
    </cfRule>
  </conditionalFormatting>
  <conditionalFormatting sqref="D45:E56">
    <cfRule type="cellIs" dxfId="264" priority="93" operator="equal">
      <formula>0</formula>
    </cfRule>
  </conditionalFormatting>
  <conditionalFormatting sqref="F46">
    <cfRule type="cellIs" dxfId="263" priority="92" operator="equal">
      <formula>0</formula>
    </cfRule>
  </conditionalFormatting>
  <conditionalFormatting sqref="F46">
    <cfRule type="cellIs" dxfId="262" priority="91" operator="equal">
      <formula>0</formula>
    </cfRule>
  </conditionalFormatting>
  <conditionalFormatting sqref="F47">
    <cfRule type="cellIs" dxfId="261" priority="90" operator="equal">
      <formula>0</formula>
    </cfRule>
  </conditionalFormatting>
  <conditionalFormatting sqref="F47">
    <cfRule type="cellIs" dxfId="260" priority="89" operator="equal">
      <formula>0</formula>
    </cfRule>
  </conditionalFormatting>
  <conditionalFormatting sqref="F45">
    <cfRule type="cellIs" dxfId="259" priority="88" operator="equal">
      <formula>0</formula>
    </cfRule>
  </conditionalFormatting>
  <conditionalFormatting sqref="F45">
    <cfRule type="cellIs" dxfId="258" priority="87" operator="equal">
      <formula>0</formula>
    </cfRule>
  </conditionalFormatting>
  <conditionalFormatting sqref="F48">
    <cfRule type="cellIs" dxfId="257" priority="84" operator="equal">
      <formula>0</formula>
    </cfRule>
  </conditionalFormatting>
  <conditionalFormatting sqref="F48">
    <cfRule type="cellIs" dxfId="256" priority="86" operator="equal">
      <formula>0</formula>
    </cfRule>
  </conditionalFormatting>
  <conditionalFormatting sqref="F48">
    <cfRule type="cellIs" dxfId="255" priority="85" operator="equal">
      <formula>0</formula>
    </cfRule>
  </conditionalFormatting>
  <conditionalFormatting sqref="F49">
    <cfRule type="cellIs" dxfId="254" priority="83" operator="equal">
      <formula>0</formula>
    </cfRule>
  </conditionalFormatting>
  <conditionalFormatting sqref="F49">
    <cfRule type="cellIs" dxfId="253" priority="82" operator="equal">
      <formula>0</formula>
    </cfRule>
  </conditionalFormatting>
  <conditionalFormatting sqref="F56">
    <cfRule type="cellIs" dxfId="252" priority="81" operator="equal">
      <formula>0</formula>
    </cfRule>
  </conditionalFormatting>
  <conditionalFormatting sqref="F56">
    <cfRule type="cellIs" dxfId="251" priority="80" operator="equal">
      <formula>0</formula>
    </cfRule>
  </conditionalFormatting>
  <conditionalFormatting sqref="F51">
    <cfRule type="cellIs" dxfId="250" priority="79" operator="equal">
      <formula>0</formula>
    </cfRule>
  </conditionalFormatting>
  <conditionalFormatting sqref="F51">
    <cfRule type="cellIs" dxfId="249" priority="78" operator="equal">
      <formula>0</formula>
    </cfRule>
  </conditionalFormatting>
  <conditionalFormatting sqref="F52">
    <cfRule type="cellIs" dxfId="248" priority="77" operator="equal">
      <formula>0</formula>
    </cfRule>
  </conditionalFormatting>
  <conditionalFormatting sqref="F52">
    <cfRule type="cellIs" dxfId="247" priority="76" operator="equal">
      <formula>0</formula>
    </cfRule>
  </conditionalFormatting>
  <conditionalFormatting sqref="F53">
    <cfRule type="cellIs" dxfId="246" priority="75" operator="equal">
      <formula>0</formula>
    </cfRule>
  </conditionalFormatting>
  <conditionalFormatting sqref="F53">
    <cfRule type="cellIs" dxfId="245" priority="74" operator="equal">
      <formula>0</formula>
    </cfRule>
  </conditionalFormatting>
  <conditionalFormatting sqref="F54">
    <cfRule type="cellIs" dxfId="244" priority="73" operator="equal">
      <formula>0</formula>
    </cfRule>
  </conditionalFormatting>
  <conditionalFormatting sqref="F54">
    <cfRule type="cellIs" dxfId="243" priority="72" operator="equal">
      <formula>0</formula>
    </cfRule>
  </conditionalFormatting>
  <conditionalFormatting sqref="F55">
    <cfRule type="cellIs" dxfId="242" priority="71" operator="equal">
      <formula>0</formula>
    </cfRule>
  </conditionalFormatting>
  <conditionalFormatting sqref="F55">
    <cfRule type="cellIs" dxfId="241" priority="70" operator="equal">
      <formula>0</formula>
    </cfRule>
  </conditionalFormatting>
  <conditionalFormatting sqref="F50">
    <cfRule type="cellIs" dxfId="240" priority="69" operator="equal">
      <formula>0</formula>
    </cfRule>
  </conditionalFormatting>
  <conditionalFormatting sqref="F50">
    <cfRule type="cellIs" dxfId="239" priority="68" operator="equal">
      <formula>0</formula>
    </cfRule>
  </conditionalFormatting>
  <conditionalFormatting sqref="E58:F59 E61:F61">
    <cfRule type="cellIs" dxfId="238" priority="67" operator="equal">
      <formula>0</formula>
    </cfRule>
  </conditionalFormatting>
  <conditionalFormatting sqref="D61:E61">
    <cfRule type="cellIs" dxfId="237" priority="65" operator="equal">
      <formula>0</formula>
    </cfRule>
  </conditionalFormatting>
  <conditionalFormatting sqref="F61">
    <cfRule type="cellIs" dxfId="236" priority="63" operator="equal">
      <formula>0</formula>
    </cfRule>
  </conditionalFormatting>
  <conditionalFormatting sqref="F58:F59">
    <cfRule type="cellIs" dxfId="235" priority="66" operator="equal">
      <formula>0</formula>
    </cfRule>
  </conditionalFormatting>
  <conditionalFormatting sqref="C61">
    <cfRule type="cellIs" dxfId="234" priority="64" operator="equal">
      <formula>0</formula>
    </cfRule>
  </conditionalFormatting>
  <conditionalFormatting sqref="F23:F26">
    <cfRule type="cellIs" dxfId="233" priority="61" operator="equal">
      <formula>0</formula>
    </cfRule>
  </conditionalFormatting>
  <conditionalFormatting sqref="E23:F26">
    <cfRule type="cellIs" dxfId="232" priority="62" operator="equal">
      <formula>0</formula>
    </cfRule>
  </conditionalFormatting>
  <conditionalFormatting sqref="I46">
    <cfRule type="cellIs" dxfId="231" priority="60" operator="equal">
      <formula>0</formula>
    </cfRule>
  </conditionalFormatting>
  <conditionalFormatting sqref="I46">
    <cfRule type="cellIs" dxfId="230" priority="59" operator="equal">
      <formula>0</formula>
    </cfRule>
  </conditionalFormatting>
  <conditionalFormatting sqref="I47">
    <cfRule type="cellIs" dxfId="229" priority="58" operator="equal">
      <formula>0</formula>
    </cfRule>
  </conditionalFormatting>
  <conditionalFormatting sqref="I47">
    <cfRule type="cellIs" dxfId="228" priority="57" operator="equal">
      <formula>0</formula>
    </cfRule>
  </conditionalFormatting>
  <conditionalFormatting sqref="I45">
    <cfRule type="cellIs" dxfId="227" priority="56" operator="equal">
      <formula>0</formula>
    </cfRule>
  </conditionalFormatting>
  <conditionalFormatting sqref="I45">
    <cfRule type="cellIs" dxfId="226" priority="55" operator="equal">
      <formula>0</formula>
    </cfRule>
  </conditionalFormatting>
  <conditionalFormatting sqref="I48">
    <cfRule type="cellIs" dxfId="225" priority="52" operator="equal">
      <formula>0</formula>
    </cfRule>
  </conditionalFormatting>
  <conditionalFormatting sqref="I48">
    <cfRule type="cellIs" dxfId="224" priority="54" operator="equal">
      <formula>0</formula>
    </cfRule>
  </conditionalFormatting>
  <conditionalFormatting sqref="I48">
    <cfRule type="cellIs" dxfId="223" priority="53" operator="equal">
      <formula>0</formula>
    </cfRule>
  </conditionalFormatting>
  <conditionalFormatting sqref="I49">
    <cfRule type="cellIs" dxfId="222" priority="51" operator="equal">
      <formula>0</formula>
    </cfRule>
  </conditionalFormatting>
  <conditionalFormatting sqref="I49">
    <cfRule type="cellIs" dxfId="221" priority="50" operator="equal">
      <formula>0</formula>
    </cfRule>
  </conditionalFormatting>
  <conditionalFormatting sqref="I56">
    <cfRule type="cellIs" dxfId="220" priority="49" operator="equal">
      <formula>0</formula>
    </cfRule>
  </conditionalFormatting>
  <conditionalFormatting sqref="I56">
    <cfRule type="cellIs" dxfId="219" priority="48" operator="equal">
      <formula>0</formula>
    </cfRule>
  </conditionalFormatting>
  <conditionalFormatting sqref="I51">
    <cfRule type="cellIs" dxfId="218" priority="47" operator="equal">
      <formula>0</formula>
    </cfRule>
  </conditionalFormatting>
  <conditionalFormatting sqref="I51">
    <cfRule type="cellIs" dxfId="217" priority="46" operator="equal">
      <formula>0</formula>
    </cfRule>
  </conditionalFormatting>
  <conditionalFormatting sqref="I52">
    <cfRule type="cellIs" dxfId="216" priority="45" operator="equal">
      <formula>0</formula>
    </cfRule>
  </conditionalFormatting>
  <conditionalFormatting sqref="I52">
    <cfRule type="cellIs" dxfId="215" priority="44" operator="equal">
      <formula>0</formula>
    </cfRule>
  </conditionalFormatting>
  <conditionalFormatting sqref="I53">
    <cfRule type="cellIs" dxfId="214" priority="43" operator="equal">
      <formula>0</formula>
    </cfRule>
  </conditionalFormatting>
  <conditionalFormatting sqref="I53">
    <cfRule type="cellIs" dxfId="213" priority="42" operator="equal">
      <formula>0</formula>
    </cfRule>
  </conditionalFormatting>
  <conditionalFormatting sqref="I54">
    <cfRule type="cellIs" dxfId="212" priority="41" operator="equal">
      <formula>0</formula>
    </cfRule>
  </conditionalFormatting>
  <conditionalFormatting sqref="I54">
    <cfRule type="cellIs" dxfId="211" priority="40" operator="equal">
      <formula>0</formula>
    </cfRule>
  </conditionalFormatting>
  <conditionalFormatting sqref="I55">
    <cfRule type="cellIs" dxfId="210" priority="39" operator="equal">
      <formula>0</formula>
    </cfRule>
  </conditionalFormatting>
  <conditionalFormatting sqref="I55">
    <cfRule type="cellIs" dxfId="209" priority="38" operator="equal">
      <formula>0</formula>
    </cfRule>
  </conditionalFormatting>
  <conditionalFormatting sqref="I50">
    <cfRule type="cellIs" dxfId="208" priority="37" operator="equal">
      <formula>0</formula>
    </cfRule>
  </conditionalFormatting>
  <conditionalFormatting sqref="I50">
    <cfRule type="cellIs" dxfId="207" priority="36" operator="equal">
      <formula>0</formula>
    </cfRule>
  </conditionalFormatting>
  <conditionalFormatting sqref="J46">
    <cfRule type="cellIs" dxfId="206" priority="35" operator="equal">
      <formula>0</formula>
    </cfRule>
  </conditionalFormatting>
  <conditionalFormatting sqref="J46">
    <cfRule type="cellIs" dxfId="205" priority="34" operator="equal">
      <formula>0</formula>
    </cfRule>
  </conditionalFormatting>
  <conditionalFormatting sqref="J47">
    <cfRule type="cellIs" dxfId="204" priority="33" operator="equal">
      <formula>0</formula>
    </cfRule>
  </conditionalFormatting>
  <conditionalFormatting sqref="J47">
    <cfRule type="cellIs" dxfId="203" priority="32" operator="equal">
      <formula>0</formula>
    </cfRule>
  </conditionalFormatting>
  <conditionalFormatting sqref="J45">
    <cfRule type="cellIs" dxfId="202" priority="31" operator="equal">
      <formula>0</formula>
    </cfRule>
  </conditionalFormatting>
  <conditionalFormatting sqref="J45">
    <cfRule type="cellIs" dxfId="201" priority="30" operator="equal">
      <formula>0</formula>
    </cfRule>
  </conditionalFormatting>
  <conditionalFormatting sqref="J48">
    <cfRule type="cellIs" dxfId="200" priority="27" operator="equal">
      <formula>0</formula>
    </cfRule>
  </conditionalFormatting>
  <conditionalFormatting sqref="J48">
    <cfRule type="cellIs" dxfId="199" priority="29" operator="equal">
      <formula>0</formula>
    </cfRule>
  </conditionalFormatting>
  <conditionalFormatting sqref="J48">
    <cfRule type="cellIs" dxfId="198" priority="28" operator="equal">
      <formula>0</formula>
    </cfRule>
  </conditionalFormatting>
  <conditionalFormatting sqref="J49">
    <cfRule type="cellIs" dxfId="197" priority="26" operator="equal">
      <formula>0</formula>
    </cfRule>
  </conditionalFormatting>
  <conditionalFormatting sqref="J49">
    <cfRule type="cellIs" dxfId="196" priority="25" operator="equal">
      <formula>0</formula>
    </cfRule>
  </conditionalFormatting>
  <conditionalFormatting sqref="J56">
    <cfRule type="cellIs" dxfId="195" priority="24" operator="equal">
      <formula>0</formula>
    </cfRule>
  </conditionalFormatting>
  <conditionalFormatting sqref="J56">
    <cfRule type="cellIs" dxfId="194" priority="23" operator="equal">
      <formula>0</formula>
    </cfRule>
  </conditionalFormatting>
  <conditionalFormatting sqref="J51">
    <cfRule type="cellIs" dxfId="193" priority="22" operator="equal">
      <formula>0</formula>
    </cfRule>
  </conditionalFormatting>
  <conditionalFormatting sqref="J51">
    <cfRule type="cellIs" dxfId="192" priority="21" operator="equal">
      <formula>0</formula>
    </cfRule>
  </conditionalFormatting>
  <conditionalFormatting sqref="J52">
    <cfRule type="cellIs" dxfId="191" priority="20" operator="equal">
      <formula>0</formula>
    </cfRule>
  </conditionalFormatting>
  <conditionalFormatting sqref="J52">
    <cfRule type="cellIs" dxfId="190" priority="19" operator="equal">
      <formula>0</formula>
    </cfRule>
  </conditionalFormatting>
  <conditionalFormatting sqref="J53">
    <cfRule type="cellIs" dxfId="189" priority="18" operator="equal">
      <formula>0</formula>
    </cfRule>
  </conditionalFormatting>
  <conditionalFormatting sqref="J53">
    <cfRule type="cellIs" dxfId="188" priority="17" operator="equal">
      <formula>0</formula>
    </cfRule>
  </conditionalFormatting>
  <conditionalFormatting sqref="J54">
    <cfRule type="cellIs" dxfId="187" priority="16" operator="equal">
      <formula>0</formula>
    </cfRule>
  </conditionalFormatting>
  <conditionalFormatting sqref="J54">
    <cfRule type="cellIs" dxfId="186" priority="15" operator="equal">
      <formula>0</formula>
    </cfRule>
  </conditionalFormatting>
  <conditionalFormatting sqref="J55">
    <cfRule type="cellIs" dxfId="185" priority="14" operator="equal">
      <formula>0</formula>
    </cfRule>
  </conditionalFormatting>
  <conditionalFormatting sqref="J55">
    <cfRule type="cellIs" dxfId="184" priority="13" operator="equal">
      <formula>0</formula>
    </cfRule>
  </conditionalFormatting>
  <conditionalFormatting sqref="J50">
    <cfRule type="cellIs" dxfId="183" priority="12" operator="equal">
      <formula>0</formula>
    </cfRule>
  </conditionalFormatting>
  <conditionalFormatting sqref="J50">
    <cfRule type="cellIs" dxfId="182" priority="11" operator="equal">
      <formula>0</formula>
    </cfRule>
  </conditionalFormatting>
  <conditionalFormatting sqref="J23:J26">
    <cfRule type="cellIs" dxfId="181" priority="10" operator="equal">
      <formula>0</formula>
    </cfRule>
  </conditionalFormatting>
  <conditionalFormatting sqref="J32:J38">
    <cfRule type="cellIs" dxfId="180" priority="9" operator="equal">
      <formula>0</formula>
    </cfRule>
  </conditionalFormatting>
  <conditionalFormatting sqref="J39">
    <cfRule type="cellIs" dxfId="179" priority="8" operator="equal">
      <formula>0</formula>
    </cfRule>
  </conditionalFormatting>
  <conditionalFormatting sqref="Q60 B60">
    <cfRule type="cellIs" dxfId="178" priority="7" operator="equal">
      <formula>0</formula>
    </cfRule>
  </conditionalFormatting>
  <conditionalFormatting sqref="K60:P60">
    <cfRule type="cellIs" dxfId="177" priority="6" operator="equal">
      <formula>0</formula>
    </cfRule>
  </conditionalFormatting>
  <conditionalFormatting sqref="G60:H60">
    <cfRule type="cellIs" dxfId="176" priority="5" operator="equal">
      <formula>0</formula>
    </cfRule>
  </conditionalFormatting>
  <conditionalFormatting sqref="E60:F60">
    <cfRule type="cellIs" dxfId="175" priority="4" operator="equal">
      <formula>0</formula>
    </cfRule>
  </conditionalFormatting>
  <conditionalFormatting sqref="F60">
    <cfRule type="cellIs" dxfId="174" priority="3" operator="equal">
      <formula>0</formula>
    </cfRule>
  </conditionalFormatting>
  <conditionalFormatting sqref="I60:J60">
    <cfRule type="cellIs" dxfId="173" priority="2" operator="equal">
      <formula>0</formula>
    </cfRule>
  </conditionalFormatting>
  <conditionalFormatting sqref="I60:J60">
    <cfRule type="cellIs" dxfId="172" priority="1" operator="equal">
      <formula>0</formula>
    </cfRule>
  </conditionalFormatting>
  <dataValidations count="1">
    <dataValidation type="list" allowBlank="1" showInputMessage="1" showErrorMessage="1" sqref="Q14:Q61" xr:uid="{7442DB0F-FE76-4562-8CED-9B255AA5B2FF}">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58" operator="containsText" id="{B8C534A8-1389-4FB7-AB9D-1716933C5704}">
            <xm:f>NOT(ISERROR(SEARCH("Tāme sastādīta ____. gada ___. ______________",A68)))</xm:f>
            <xm:f>"Tāme sastādīta ____. gada ___. ______________"</xm:f>
            <x14:dxf>
              <font>
                <color auto="1"/>
              </font>
              <fill>
                <patternFill>
                  <bgColor rgb="FFC6EFCE"/>
                </patternFill>
              </fill>
            </x14:dxf>
          </x14:cfRule>
          <xm:sqref>A68</xm:sqref>
        </x14:conditionalFormatting>
        <x14:conditionalFormatting xmlns:xm="http://schemas.microsoft.com/office/excel/2006/main">
          <x14:cfRule type="containsText" priority="157" operator="containsText" id="{CE152A0A-42AE-4275-9336-5D218AD53D74}">
            <xm:f>NOT(ISERROR(SEARCH("Sertifikāta Nr. _________________________________",A73)))</xm:f>
            <xm:f>"Sertifikāta Nr. _________________________________"</xm:f>
            <x14:dxf>
              <font>
                <color auto="1"/>
              </font>
              <fill>
                <patternFill>
                  <bgColor rgb="FFC6EFCE"/>
                </patternFill>
              </fill>
            </x14:dxf>
          </x14:cfRule>
          <xm:sqref>A73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56"/>
  <sheetViews>
    <sheetView workbookViewId="0">
      <selection activeCell="C16" sqref="C1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79" t="str">
        <f>'6a+c+n'!C2:I2</f>
        <v>Jumta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P44</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izmaksas",IF('6a+c+n'!$Q14="A",'6a+c+n'!B14,0),0)</f>
        <v>0</v>
      </c>
      <c r="C14" s="27">
        <f>IF($C$4="Attiecināmās izmaksas",IF('6a+c+n'!$Q14="A",'6a+c+n'!C14,0),0)</f>
        <v>0</v>
      </c>
      <c r="D14" s="27">
        <f>IF($C$4="Attiecināmās izmaksas",IF('6a+c+n'!$Q14="A",'6a+c+n'!D14,0),0)</f>
        <v>0</v>
      </c>
      <c r="E14" s="57"/>
      <c r="F14" s="79"/>
      <c r="G14" s="27">
        <f>IF($C$4="Attiecināmās izmaksas",IF('6a+c+n'!$Q14="A",'6a+c+n'!G14,0),0)</f>
        <v>0</v>
      </c>
      <c r="H14" s="27">
        <f>IF($C$4="Attiecināmās izmaksas",IF('6a+c+n'!$Q14="A",'6a+c+n'!H14,0),0)</f>
        <v>0</v>
      </c>
      <c r="I14" s="27"/>
      <c r="J14" s="27"/>
      <c r="K14" s="57">
        <f>IF($C$4="Attiecināmās izmaksas",IF('6a+c+n'!$Q14="A",'6a+c+n'!K14,0),0)</f>
        <v>0</v>
      </c>
      <c r="L14" s="79">
        <f>IF($C$4="Attiecināmās izmaksas",IF('6a+c+n'!$Q14="A",'6a+c+n'!L14,0),0)</f>
        <v>0</v>
      </c>
      <c r="M14" s="27">
        <f>IF($C$4="Attiecināmās izmaksas",IF('6a+c+n'!$Q14="A",'6a+c+n'!M14,0),0)</f>
        <v>0</v>
      </c>
      <c r="N14" s="27">
        <f>IF($C$4="Attiecināmās izmaksas",IF('6a+c+n'!$Q14="A",'6a+c+n'!N14,0),0)</f>
        <v>0</v>
      </c>
      <c r="O14" s="27">
        <f>IF($C$4="Attiecināmās izmaksas",IF('6a+c+n'!$Q14="A",'6a+c+n'!O14,0),0)</f>
        <v>0</v>
      </c>
      <c r="P14" s="57">
        <f>IF($C$4="Attiecināmās izmaksas",IF('6a+c+n'!$Q14="A",'6a+c+n'!P14,0),0)</f>
        <v>0</v>
      </c>
    </row>
    <row r="15" spans="1:16" ht="22.5" x14ac:dyDescent="0.2">
      <c r="A15" s="64">
        <f>IF(P15=0,0,IF(COUNTBLANK(P15)=1,0,COUNTA($P$14:P15)))</f>
        <v>0</v>
      </c>
      <c r="B15" s="28" t="str">
        <f>IF($C$4="Attiecināmās izmaksas",IF('6a+c+n'!$Q32="A",'6a+c+n'!B32,0),0)</f>
        <v>09-00000</v>
      </c>
      <c r="C15" s="28" t="str">
        <f>IF($C$4="Attiecināmās izmaksas",IF('6a+c+n'!$Q32="A",'6a+c+n'!C32,0),0)</f>
        <v>Apakšējais juma siltumizolācijas slānis Paroc Ros 30 vai ekvivalents; λ=0,036W/mK, b=100</v>
      </c>
      <c r="D15" s="28" t="str">
        <f>IF($C$4="Attiecināmās izmaksas",IF('6a+c+n'!$Q32="A",'6a+c+n'!D32,0),0)</f>
        <v>m2</v>
      </c>
      <c r="E15" s="59"/>
      <c r="F15" s="81"/>
      <c r="G15" s="28"/>
      <c r="H15" s="28">
        <f>IF($C$4="Attiecināmās izmaksas",IF('6a+c+n'!$Q32="A",'6a+c+n'!H32,0),0)</f>
        <v>0</v>
      </c>
      <c r="I15" s="28"/>
      <c r="J15" s="28"/>
      <c r="K15" s="59">
        <f>IF($C$4="Attiecināmās izmaksas",IF('6a+c+n'!$Q32="A",'6a+c+n'!K32,0),0)</f>
        <v>0</v>
      </c>
      <c r="L15" s="81">
        <f>IF($C$4="Attiecināmās izmaksas",IF('6a+c+n'!$Q32="A",'6a+c+n'!L32,0),0)</f>
        <v>0</v>
      </c>
      <c r="M15" s="28">
        <f>IF($C$4="Attiecināmās izmaksas",IF('6a+c+n'!$Q32="A",'6a+c+n'!M32,0),0)</f>
        <v>0</v>
      </c>
      <c r="N15" s="28">
        <f>IF($C$4="Attiecināmās izmaksas",IF('6a+c+n'!$Q32="A",'6a+c+n'!N32,0),0)</f>
        <v>0</v>
      </c>
      <c r="O15" s="28">
        <f>IF($C$4="Attiecināmās izmaksas",IF('6a+c+n'!$Q32="A",'6a+c+n'!O32,0),0)</f>
        <v>0</v>
      </c>
      <c r="P15" s="59">
        <f>IF($C$4="Attiecināmās izmaksas",IF('6a+c+n'!$Q32="A",'6a+c+n'!P32,0),0)</f>
        <v>0</v>
      </c>
    </row>
    <row r="16" spans="1:16" ht="22.5" x14ac:dyDescent="0.2">
      <c r="A16" s="64">
        <f>IF(P16=0,0,IF(COUNTBLANK(P16)=1,0,COUNTA($P$14:P16)))</f>
        <v>0</v>
      </c>
      <c r="B16" s="28" t="str">
        <f>IF($C$4="Attiecināmās izmaksas",IF('6a+c+n'!$Q33="A",'6a+c+n'!B33,0),0)</f>
        <v>09-00000</v>
      </c>
      <c r="C16" s="28" t="str">
        <f>IF($C$4="Attiecināmās izmaksas",IF('6a+c+n'!$Q33="A",'6a+c+n'!C33,0),0)</f>
        <v>Apakšējais juma siltumizolācijas slānis Paroc Ros 30 G vai ekvivalents; λ=0,036W/mK, b=120</v>
      </c>
      <c r="D16" s="28" t="str">
        <f>IF($C$4="Attiecināmās izmaksas",IF('6a+c+n'!$Q33="A",'6a+c+n'!D33,0),0)</f>
        <v>m2</v>
      </c>
      <c r="E16" s="59"/>
      <c r="F16" s="81"/>
      <c r="G16" s="28"/>
      <c r="H16" s="28">
        <f>IF($C$4="Attiecināmās izmaksas",IF('6a+c+n'!$Q33="A",'6a+c+n'!H33,0),0)</f>
        <v>0</v>
      </c>
      <c r="I16" s="28"/>
      <c r="J16" s="28"/>
      <c r="K16" s="59">
        <f>IF($C$4="Attiecināmās izmaksas",IF('6a+c+n'!$Q33="A",'6a+c+n'!K33,0),0)</f>
        <v>0</v>
      </c>
      <c r="L16" s="81">
        <f>IF($C$4="Attiecināmās izmaksas",IF('6a+c+n'!$Q33="A",'6a+c+n'!L33,0),0)</f>
        <v>0</v>
      </c>
      <c r="M16" s="28">
        <f>IF($C$4="Attiecināmās izmaksas",IF('6a+c+n'!$Q33="A",'6a+c+n'!M33,0),0)</f>
        <v>0</v>
      </c>
      <c r="N16" s="28">
        <f>IF($C$4="Attiecināmās izmaksas",IF('6a+c+n'!$Q33="A",'6a+c+n'!N33,0),0)</f>
        <v>0</v>
      </c>
      <c r="O16" s="28">
        <f>IF($C$4="Attiecināmās izmaksas",IF('6a+c+n'!$Q33="A",'6a+c+n'!O33,0),0)</f>
        <v>0</v>
      </c>
      <c r="P16" s="59">
        <f>IF($C$4="Attiecināmās izmaksas",IF('6a+c+n'!$Q33="A",'6a+c+n'!P33,0),0)</f>
        <v>0</v>
      </c>
    </row>
    <row r="17" spans="1:16" ht="22.5" x14ac:dyDescent="0.2">
      <c r="A17" s="64">
        <f>IF(P17=0,0,IF(COUNTBLANK(P17)=1,0,COUNTA($P$14:P17)))</f>
        <v>0</v>
      </c>
      <c r="B17" s="28" t="str">
        <f>IF($C$4="Attiecināmās izmaksas",IF('6a+c+n'!$Q34="A",'6a+c+n'!B34,0),0)</f>
        <v>09-00000</v>
      </c>
      <c r="C17" s="28" t="str">
        <f>IF($C$4="Attiecināmās izmaksas",IF('6a+c+n'!$Q34="A",'6a+c+n'!C34,0),0)</f>
        <v>Augšējais jumta siltumizolācijas slānis Paroc Rob 80 vai ekvivalents; λ=0,038W/mK, b=30</v>
      </c>
      <c r="D17" s="28" t="str">
        <f>IF($C$4="Attiecināmās izmaksas",IF('6a+c+n'!$Q34="A",'6a+c+n'!D34,0),0)</f>
        <v>m2</v>
      </c>
      <c r="E17" s="59"/>
      <c r="F17" s="81"/>
      <c r="G17" s="28"/>
      <c r="H17" s="28">
        <f>IF($C$4="Attiecināmās izmaksas",IF('6a+c+n'!$Q34="A",'6a+c+n'!H34,0),0)</f>
        <v>0</v>
      </c>
      <c r="I17" s="28"/>
      <c r="J17" s="28"/>
      <c r="K17" s="59">
        <f>IF($C$4="Attiecināmās izmaksas",IF('6a+c+n'!$Q34="A",'6a+c+n'!K34,0),0)</f>
        <v>0</v>
      </c>
      <c r="L17" s="81">
        <f>IF($C$4="Attiecināmās izmaksas",IF('6a+c+n'!$Q34="A",'6a+c+n'!L34,0),0)</f>
        <v>0</v>
      </c>
      <c r="M17" s="28">
        <f>IF($C$4="Attiecināmās izmaksas",IF('6a+c+n'!$Q34="A",'6a+c+n'!M34,0),0)</f>
        <v>0</v>
      </c>
      <c r="N17" s="28">
        <f>IF($C$4="Attiecināmās izmaksas",IF('6a+c+n'!$Q34="A",'6a+c+n'!N34,0),0)</f>
        <v>0</v>
      </c>
      <c r="O17" s="28">
        <f>IF($C$4="Attiecināmās izmaksas",IF('6a+c+n'!$Q34="A",'6a+c+n'!O34,0),0)</f>
        <v>0</v>
      </c>
      <c r="P17" s="59">
        <f>IF($C$4="Attiecināmās izmaksas",IF('6a+c+n'!$Q34="A",'6a+c+n'!P34,0),0)</f>
        <v>0</v>
      </c>
    </row>
    <row r="18" spans="1:16" ht="22.5" x14ac:dyDescent="0.2">
      <c r="A18" s="64">
        <f>IF(P18=0,0,IF(COUNTBLANK(P18)=1,0,COUNTA($P$14:P18)))</f>
        <v>0</v>
      </c>
      <c r="B18" s="28" t="str">
        <f>IF($C$4="Attiecināmās izmaksas",IF('6a+c+n'!$Q35="A",'6a+c+n'!B35,0),0)</f>
        <v>09-00000</v>
      </c>
      <c r="C18" s="28" t="str">
        <f>IF($C$4="Attiecināmās izmaksas",IF('6a+c+n'!$Q35="A",'6a+c+n'!C35,0),0)</f>
        <v>Teleskopiskie jumta izolācijas dībeļi, t.sk. skrūves 3gab/m2</v>
      </c>
      <c r="D18" s="28" t="str">
        <f>IF($C$4="Attiecināmās izmaksas",IF('6a+c+n'!$Q35="A",'6a+c+n'!D35,0),0)</f>
        <v>gab.</v>
      </c>
      <c r="E18" s="59"/>
      <c r="F18" s="81"/>
      <c r="G18" s="28"/>
      <c r="H18" s="28">
        <f>IF($C$4="Attiecināmās izmaksas",IF('6a+c+n'!$Q35="A",'6a+c+n'!H35,0),0)</f>
        <v>0</v>
      </c>
      <c r="I18" s="28"/>
      <c r="J18" s="28"/>
      <c r="K18" s="59">
        <f>IF($C$4="Attiecināmās izmaksas",IF('6a+c+n'!$Q35="A",'6a+c+n'!K35,0),0)</f>
        <v>0</v>
      </c>
      <c r="L18" s="81">
        <f>IF($C$4="Attiecināmās izmaksas",IF('6a+c+n'!$Q35="A",'6a+c+n'!L35,0),0)</f>
        <v>0</v>
      </c>
      <c r="M18" s="28">
        <f>IF($C$4="Attiecināmās izmaksas",IF('6a+c+n'!$Q35="A",'6a+c+n'!M35,0),0)</f>
        <v>0</v>
      </c>
      <c r="N18" s="28">
        <f>IF($C$4="Attiecināmās izmaksas",IF('6a+c+n'!$Q35="A",'6a+c+n'!N35,0),0)</f>
        <v>0</v>
      </c>
      <c r="O18" s="28">
        <f>IF($C$4="Attiecināmās izmaksas",IF('6a+c+n'!$Q35="A",'6a+c+n'!O35,0),0)</f>
        <v>0</v>
      </c>
      <c r="P18" s="59">
        <f>IF($C$4="Attiecināmās izmaksas",IF('6a+c+n'!$Q35="A",'6a+c+n'!P35,0),0)</f>
        <v>0</v>
      </c>
    </row>
    <row r="19" spans="1:16" ht="22.5" x14ac:dyDescent="0.2">
      <c r="A19" s="64">
        <f>IF(P19=0,0,IF(COUNTBLANK(P19)=1,0,COUNTA($P$14:P19)))</f>
        <v>0</v>
      </c>
      <c r="B19" s="28" t="str">
        <f>IF($C$4="Attiecināmās izmaksas",IF('6a+c+n'!$Q36="A",'6a+c+n'!B36,0),0)</f>
        <v>09-00000</v>
      </c>
      <c r="C19" s="28" t="str">
        <f>IF($C$4="Attiecināmās izmaksas",IF('6a+c+n'!$Q36="A",'6a+c+n'!C36,0),0)</f>
        <v>Ruļļveida hidroizolācija TECHNONICOL Technoelast Premium SBS  - apakšklājs</v>
      </c>
      <c r="D19" s="28" t="str">
        <f>IF($C$4="Attiecināmās izmaksas",IF('6a+c+n'!$Q36="A",'6a+c+n'!D36,0),0)</f>
        <v>m2</v>
      </c>
      <c r="E19" s="59"/>
      <c r="F19" s="81"/>
      <c r="G19" s="28"/>
      <c r="H19" s="28">
        <f>IF($C$4="Attiecināmās izmaksas",IF('6a+c+n'!$Q36="A",'6a+c+n'!H36,0),0)</f>
        <v>0</v>
      </c>
      <c r="I19" s="28"/>
      <c r="J19" s="28"/>
      <c r="K19" s="59">
        <f>IF($C$4="Attiecināmās izmaksas",IF('6a+c+n'!$Q36="A",'6a+c+n'!K36,0),0)</f>
        <v>0</v>
      </c>
      <c r="L19" s="81">
        <f>IF($C$4="Attiecināmās izmaksas",IF('6a+c+n'!$Q36="A",'6a+c+n'!L36,0),0)</f>
        <v>0</v>
      </c>
      <c r="M19" s="28">
        <f>IF($C$4="Attiecināmās izmaksas",IF('6a+c+n'!$Q36="A",'6a+c+n'!M36,0),0)</f>
        <v>0</v>
      </c>
      <c r="N19" s="28">
        <f>IF($C$4="Attiecināmās izmaksas",IF('6a+c+n'!$Q36="A",'6a+c+n'!N36,0),0)</f>
        <v>0</v>
      </c>
      <c r="O19" s="28">
        <f>IF($C$4="Attiecināmās izmaksas",IF('6a+c+n'!$Q36="A",'6a+c+n'!O36,0),0)</f>
        <v>0</v>
      </c>
      <c r="P19" s="59">
        <f>IF($C$4="Attiecināmās izmaksas",IF('6a+c+n'!$Q36="A",'6a+c+n'!P36,0),0)</f>
        <v>0</v>
      </c>
    </row>
    <row r="20" spans="1:16" ht="56.25" x14ac:dyDescent="0.2">
      <c r="A20" s="64">
        <f>IF(P20=0,0,IF(COUNTBLANK(P20)=1,0,COUNTA($P$14:P20)))</f>
        <v>0</v>
      </c>
      <c r="B20" s="28" t="str">
        <f>IF($C$4="Attiecināmās izmaksas",IF('6a+c+n'!$Q37="A",'6a+c+n'!B37,0),0)</f>
        <v>09-00000</v>
      </c>
      <c r="C20" s="28" t="str">
        <f>IF($C$4="Attiecināmās izmaksas",IF('6a+c+n'!$Q37="A",'6a+c+n'!C37,0),0)</f>
        <v>Ruļļveida hidroizolācija TECHNONICOL Technoelast EKP K-PS 170/5000  - virsklājs, t.sk. papaildus slāņu veidošana pie ventilācijas skursteņiem, jumta aeratoriem, jumta lūkām, u.c. izbīdījumiem un izbūvēm jumtā</v>
      </c>
      <c r="D20" s="28" t="str">
        <f>IF($C$4="Attiecināmās izmaksas",IF('6a+c+n'!$Q37="A",'6a+c+n'!D37,0),0)</f>
        <v>m2</v>
      </c>
      <c r="E20" s="59"/>
      <c r="F20" s="81"/>
      <c r="G20" s="28"/>
      <c r="H20" s="28">
        <f>IF($C$4="Attiecināmās izmaksas",IF('6a+c+n'!$Q37="A",'6a+c+n'!H37,0),0)</f>
        <v>0</v>
      </c>
      <c r="I20" s="28"/>
      <c r="J20" s="28"/>
      <c r="K20" s="59">
        <f>IF($C$4="Attiecināmās izmaksas",IF('6a+c+n'!$Q37="A",'6a+c+n'!K37,0),0)</f>
        <v>0</v>
      </c>
      <c r="L20" s="81">
        <f>IF($C$4="Attiecināmās izmaksas",IF('6a+c+n'!$Q37="A",'6a+c+n'!L37,0),0)</f>
        <v>0</v>
      </c>
      <c r="M20" s="28">
        <f>IF($C$4="Attiecināmās izmaksas",IF('6a+c+n'!$Q37="A",'6a+c+n'!M37,0),0)</f>
        <v>0</v>
      </c>
      <c r="N20" s="28">
        <f>IF($C$4="Attiecināmās izmaksas",IF('6a+c+n'!$Q37="A",'6a+c+n'!N37,0),0)</f>
        <v>0</v>
      </c>
      <c r="O20" s="28">
        <f>IF($C$4="Attiecināmās izmaksas",IF('6a+c+n'!$Q37="A",'6a+c+n'!O37,0),0)</f>
        <v>0</v>
      </c>
      <c r="P20" s="59">
        <f>IF($C$4="Attiecināmās izmaksas",IF('6a+c+n'!$Q37="A",'6a+c+n'!P37,0),0)</f>
        <v>0</v>
      </c>
    </row>
    <row r="21" spans="1:16" ht="22.5" x14ac:dyDescent="0.2">
      <c r="A21" s="64">
        <f>IF(P21=0,0,IF(COUNTBLANK(P21)=1,0,COUNTA($P$14:P21)))</f>
        <v>0</v>
      </c>
      <c r="B21" s="28" t="str">
        <f>IF($C$4="Attiecināmās izmaksas",IF('6a+c+n'!$Q38="A",'6a+c+n'!B38,0),0)</f>
        <v>09-00000</v>
      </c>
      <c r="C21" s="28" t="str">
        <f>IF($C$4="Attiecināmās izmaksas",IF('6a+c+n'!$Q38="A",'6a+c+n'!C38,0),0)</f>
        <v>Gaisa kanālu veidošana siltumizolācijas slānī</v>
      </c>
      <c r="D21" s="28" t="str">
        <f>IF($C$4="Attiecināmās izmaksas",IF('6a+c+n'!$Q38="A",'6a+c+n'!D38,0),0)</f>
        <v>kompl</v>
      </c>
      <c r="E21" s="59"/>
      <c r="F21" s="81"/>
      <c r="G21" s="28"/>
      <c r="H21" s="28">
        <f>IF($C$4="Attiecināmās izmaksas",IF('6a+c+n'!$Q38="A",'6a+c+n'!H38,0),0)</f>
        <v>0</v>
      </c>
      <c r="I21" s="28"/>
      <c r="J21" s="28"/>
      <c r="K21" s="59">
        <f>IF($C$4="Attiecināmās izmaksas",IF('6a+c+n'!$Q38="A",'6a+c+n'!K38,0),0)</f>
        <v>0</v>
      </c>
      <c r="L21" s="81">
        <f>IF($C$4="Attiecināmās izmaksas",IF('6a+c+n'!$Q38="A",'6a+c+n'!L38,0),0)</f>
        <v>0</v>
      </c>
      <c r="M21" s="28">
        <f>IF($C$4="Attiecināmās izmaksas",IF('6a+c+n'!$Q38="A",'6a+c+n'!M38,0),0)</f>
        <v>0</v>
      </c>
      <c r="N21" s="28">
        <f>IF($C$4="Attiecināmās izmaksas",IF('6a+c+n'!$Q38="A",'6a+c+n'!N38,0),0)</f>
        <v>0</v>
      </c>
      <c r="O21" s="28">
        <f>IF($C$4="Attiecināmās izmaksas",IF('6a+c+n'!$Q38="A",'6a+c+n'!O38,0),0)</f>
        <v>0</v>
      </c>
      <c r="P21" s="59">
        <f>IF($C$4="Attiecināmās izmaksas",IF('6a+c+n'!$Q38="A",'6a+c+n'!P38,0),0)</f>
        <v>0</v>
      </c>
    </row>
    <row r="22" spans="1:16" ht="22.5" x14ac:dyDescent="0.2">
      <c r="A22" s="64">
        <f>IF(P22=0,0,IF(COUNTBLANK(P22)=1,0,COUNTA($P$14:P22)))</f>
        <v>0</v>
      </c>
      <c r="B22" s="28" t="str">
        <f>IF($C$4="Attiecināmās izmaksas",IF('6a+c+n'!$Q39="A",'6a+c+n'!B39,0),0)</f>
        <v>09-00000</v>
      </c>
      <c r="C22" s="28" t="str">
        <f>IF($C$4="Attiecināmās izmaksas",IF('6a+c+n'!$Q39="A",'6a+c+n'!C39,0),0)</f>
        <v>Jumta aeratoru uzstādīšana d=110mm</v>
      </c>
      <c r="D22" s="28" t="str">
        <f>IF($C$4="Attiecināmās izmaksas",IF('6a+c+n'!$Q39="A",'6a+c+n'!D39,0),0)</f>
        <v>kompl</v>
      </c>
      <c r="E22" s="59"/>
      <c r="F22" s="81"/>
      <c r="G22" s="28"/>
      <c r="H22" s="28">
        <f>IF($C$4="Attiecināmās izmaksas",IF('6a+c+n'!$Q39="A",'6a+c+n'!H39,0),0)</f>
        <v>0</v>
      </c>
      <c r="I22" s="28"/>
      <c r="J22" s="28"/>
      <c r="K22" s="59">
        <f>IF($C$4="Attiecināmās izmaksas",IF('6a+c+n'!$Q39="A",'6a+c+n'!K39,0),0)</f>
        <v>0</v>
      </c>
      <c r="L22" s="81">
        <f>IF($C$4="Attiecināmās izmaksas",IF('6a+c+n'!$Q39="A",'6a+c+n'!L39,0),0)</f>
        <v>0</v>
      </c>
      <c r="M22" s="28">
        <f>IF($C$4="Attiecināmās izmaksas",IF('6a+c+n'!$Q39="A",'6a+c+n'!M39,0),0)</f>
        <v>0</v>
      </c>
      <c r="N22" s="28">
        <f>IF($C$4="Attiecināmās izmaksas",IF('6a+c+n'!$Q39="A",'6a+c+n'!N39,0),0)</f>
        <v>0</v>
      </c>
      <c r="O22" s="28">
        <f>IF($C$4="Attiecināmās izmaksas",IF('6a+c+n'!$Q39="A",'6a+c+n'!O39,0),0)</f>
        <v>0</v>
      </c>
      <c r="P22" s="59">
        <f>IF($C$4="Attiecināmās izmaksas",IF('6a+c+n'!$Q39="A",'6a+c+n'!P39,0),0)</f>
        <v>0</v>
      </c>
    </row>
    <row r="23" spans="1:16" x14ac:dyDescent="0.2">
      <c r="A23" s="64">
        <f>IF(P23=0,0,IF(COUNTBLANK(P23)=1,0,COUNTA($P$14:P23)))</f>
        <v>0</v>
      </c>
      <c r="B23" s="28">
        <f>IF($C$4="Attiecināmās izmaksas",IF('6a+c+n'!$Q40="A",'6a+c+n'!B40,0),0)</f>
        <v>0</v>
      </c>
      <c r="C23" s="28">
        <f>IF($C$4="Attiecināmās izmaksas",IF('6a+c+n'!$Q40="A",'6a+c+n'!C40,0),0)</f>
        <v>0</v>
      </c>
      <c r="D23" s="28">
        <f>IF($C$4="Attiecināmās izmaksas",IF('6a+c+n'!$Q40="A",'6a+c+n'!D40,0),0)</f>
        <v>0</v>
      </c>
      <c r="E23" s="59"/>
      <c r="F23" s="81"/>
      <c r="G23" s="28"/>
      <c r="H23" s="28">
        <f>IF($C$4="Attiecināmās izmaksas",IF('6a+c+n'!$Q40="A",'6a+c+n'!H40,0),0)</f>
        <v>0</v>
      </c>
      <c r="I23" s="28"/>
      <c r="J23" s="28"/>
      <c r="K23" s="59">
        <f>IF($C$4="Attiecināmās izmaksas",IF('6a+c+n'!$Q40="A",'6a+c+n'!K40,0),0)</f>
        <v>0</v>
      </c>
      <c r="L23" s="81">
        <f>IF($C$4="Attiecināmās izmaksas",IF('6a+c+n'!$Q40="A",'6a+c+n'!L40,0),0)</f>
        <v>0</v>
      </c>
      <c r="M23" s="28">
        <f>IF($C$4="Attiecināmās izmaksas",IF('6a+c+n'!$Q40="A",'6a+c+n'!M40,0),0)</f>
        <v>0</v>
      </c>
      <c r="N23" s="28">
        <f>IF($C$4="Attiecināmās izmaksas",IF('6a+c+n'!$Q40="A",'6a+c+n'!N40,0),0)</f>
        <v>0</v>
      </c>
      <c r="O23" s="28">
        <f>IF($C$4="Attiecināmās izmaksas",IF('6a+c+n'!$Q40="A",'6a+c+n'!O40,0),0)</f>
        <v>0</v>
      </c>
      <c r="P23" s="59">
        <f>IF($C$4="Attiecināmās izmaksas",IF('6a+c+n'!$Q40="A",'6a+c+n'!P40,0),0)</f>
        <v>0</v>
      </c>
    </row>
    <row r="24" spans="1:16" x14ac:dyDescent="0.2">
      <c r="A24" s="64">
        <f>IF(P24=0,0,IF(COUNTBLANK(P24)=1,0,COUNTA($P$14:P24)))</f>
        <v>0</v>
      </c>
      <c r="B24" s="28">
        <f>IF($C$4="Attiecināmās izmaksas",IF('6a+c+n'!$Q41="A",'6a+c+n'!B41,0),0)</f>
        <v>0</v>
      </c>
      <c r="C24" s="28">
        <f>IF($C$4="Attiecināmās izmaksas",IF('6a+c+n'!$Q41="A",'6a+c+n'!C41,0),0)</f>
        <v>0</v>
      </c>
      <c r="D24" s="28">
        <f>IF($C$4="Attiecināmās izmaksas",IF('6a+c+n'!$Q41="A",'6a+c+n'!D41,0),0)</f>
        <v>0</v>
      </c>
      <c r="E24" s="59"/>
      <c r="F24" s="81"/>
      <c r="G24" s="28"/>
      <c r="H24" s="28">
        <f>IF($C$4="Attiecināmās izmaksas",IF('6a+c+n'!$Q41="A",'6a+c+n'!H41,0),0)</f>
        <v>0</v>
      </c>
      <c r="I24" s="28"/>
      <c r="J24" s="28"/>
      <c r="K24" s="59">
        <f>IF($C$4="Attiecināmās izmaksas",IF('6a+c+n'!$Q41="A",'6a+c+n'!K41,0),0)</f>
        <v>0</v>
      </c>
      <c r="L24" s="81">
        <f>IF($C$4="Attiecināmās izmaksas",IF('6a+c+n'!$Q41="A",'6a+c+n'!L41,0),0)</f>
        <v>0</v>
      </c>
      <c r="M24" s="28">
        <f>IF($C$4="Attiecināmās izmaksas",IF('6a+c+n'!$Q41="A",'6a+c+n'!M41,0),0)</f>
        <v>0</v>
      </c>
      <c r="N24" s="28">
        <f>IF($C$4="Attiecināmās izmaksas",IF('6a+c+n'!$Q41="A",'6a+c+n'!N41,0),0)</f>
        <v>0</v>
      </c>
      <c r="O24" s="28">
        <f>IF($C$4="Attiecināmās izmaksas",IF('6a+c+n'!$Q41="A",'6a+c+n'!O41,0),0)</f>
        <v>0</v>
      </c>
      <c r="P24" s="59">
        <f>IF($C$4="Attiecināmās izmaksas",IF('6a+c+n'!$Q41="A",'6a+c+n'!P41,0),0)</f>
        <v>0</v>
      </c>
    </row>
    <row r="25" spans="1:16" ht="22.5" x14ac:dyDescent="0.2">
      <c r="A25" s="64">
        <f>IF(P25=0,0,IF(COUNTBLANK(P25)=1,0,COUNTA($P$14:P25)))</f>
        <v>0</v>
      </c>
      <c r="B25" s="28" t="str">
        <f>IF($C$4="Attiecināmās izmaksas",IF('6a+c+n'!$Q42="A",'6a+c+n'!B42,0),0)</f>
        <v>09-00000</v>
      </c>
      <c r="C25" s="28" t="str">
        <f>IF($C$4="Attiecināmās izmaksas",IF('6a+c+n'!$Q42="A",'6a+c+n'!C42,0),0)</f>
        <v>Individuāli izgatavota hermētiska jumta lūka (900x900mm)</v>
      </c>
      <c r="D25" s="28" t="str">
        <f>IF($C$4="Attiecināmās izmaksas",IF('6a+c+n'!$Q42="A",'6a+c+n'!D42,0),0)</f>
        <v>kompl</v>
      </c>
      <c r="E25" s="59"/>
      <c r="F25" s="81"/>
      <c r="G25" s="28"/>
      <c r="H25" s="28">
        <f>IF($C$4="Attiecināmās izmaksas",IF('6a+c+n'!$Q42="A",'6a+c+n'!H42,0),0)</f>
        <v>0</v>
      </c>
      <c r="I25" s="28"/>
      <c r="J25" s="28"/>
      <c r="K25" s="59">
        <f>IF($C$4="Attiecināmās izmaksas",IF('6a+c+n'!$Q42="A",'6a+c+n'!K42,0),0)</f>
        <v>0</v>
      </c>
      <c r="L25" s="81">
        <f>IF($C$4="Attiecināmās izmaksas",IF('6a+c+n'!$Q42="A",'6a+c+n'!L42,0),0)</f>
        <v>0</v>
      </c>
      <c r="M25" s="28">
        <f>IF($C$4="Attiecināmās izmaksas",IF('6a+c+n'!$Q42="A",'6a+c+n'!M42,0),0)</f>
        <v>0</v>
      </c>
      <c r="N25" s="28">
        <f>IF($C$4="Attiecināmās izmaksas",IF('6a+c+n'!$Q42="A",'6a+c+n'!N42,0),0)</f>
        <v>0</v>
      </c>
      <c r="O25" s="28">
        <f>IF($C$4="Attiecināmās izmaksas",IF('6a+c+n'!$Q42="A",'6a+c+n'!O42,0),0)</f>
        <v>0</v>
      </c>
      <c r="P25" s="59">
        <f>IF($C$4="Attiecināmās izmaksas",IF('6a+c+n'!$Q42="A",'6a+c+n'!P42,0),0)</f>
        <v>0</v>
      </c>
    </row>
    <row r="26" spans="1:16" ht="22.5" x14ac:dyDescent="0.2">
      <c r="A26" s="64">
        <f>IF(P26=0,0,IF(COUNTBLANK(P26)=1,0,COUNTA($P$14:P26)))</f>
        <v>0</v>
      </c>
      <c r="B26" s="28" t="str">
        <f>IF($C$4="Attiecināmās izmaksas",IF('6a+c+n'!$Q43="A",'6a+c+n'!B43,0),0)</f>
        <v>09-00000</v>
      </c>
      <c r="C26" s="28" t="str">
        <f>IF($C$4="Attiecināmās izmaksas",IF('6a+c+n'!$Q43="A",'6a+c+n'!C43,0),0)</f>
        <v>Individuāli izgatavota, siltināta bēniņu lūka (900x900mm) EI30, U≤1.6(W/m2*K)</v>
      </c>
      <c r="D26" s="28" t="str">
        <f>IF($C$4="Attiecināmās izmaksas",IF('6a+c+n'!$Q43="A",'6a+c+n'!D43,0),0)</f>
        <v>kompl</v>
      </c>
      <c r="E26" s="59"/>
      <c r="F26" s="81"/>
      <c r="G26" s="28"/>
      <c r="H26" s="28">
        <f>IF($C$4="Attiecināmās izmaksas",IF('6a+c+n'!$Q43="A",'6a+c+n'!H43,0),0)</f>
        <v>0</v>
      </c>
      <c r="I26" s="28"/>
      <c r="J26" s="28"/>
      <c r="K26" s="59">
        <f>IF($C$4="Attiecināmās izmaksas",IF('6a+c+n'!$Q43="A",'6a+c+n'!K43,0),0)</f>
        <v>0</v>
      </c>
      <c r="L26" s="81">
        <f>IF($C$4="Attiecināmās izmaksas",IF('6a+c+n'!$Q43="A",'6a+c+n'!L43,0),0)</f>
        <v>0</v>
      </c>
      <c r="M26" s="28">
        <f>IF($C$4="Attiecināmās izmaksas",IF('6a+c+n'!$Q43="A",'6a+c+n'!M43,0),0)</f>
        <v>0</v>
      </c>
      <c r="N26" s="28">
        <f>IF($C$4="Attiecināmās izmaksas",IF('6a+c+n'!$Q43="A",'6a+c+n'!N43,0),0)</f>
        <v>0</v>
      </c>
      <c r="O26" s="28">
        <f>IF($C$4="Attiecināmās izmaksas",IF('6a+c+n'!$Q43="A",'6a+c+n'!O43,0),0)</f>
        <v>0</v>
      </c>
      <c r="P26" s="59">
        <f>IF($C$4="Attiecināmās izmaksas",IF('6a+c+n'!$Q43="A",'6a+c+n'!P43,0),0)</f>
        <v>0</v>
      </c>
    </row>
    <row r="27" spans="1:16" x14ac:dyDescent="0.2">
      <c r="A27" s="64">
        <f>IF(P27=0,0,IF(COUNTBLANK(P27)=1,0,COUNTA($P$14:P27)))</f>
        <v>0</v>
      </c>
      <c r="B27" s="28">
        <f>IF($C$4="Attiecināmās izmaksas",IF('6a+c+n'!$Q44="A",'6a+c+n'!B44,0),0)</f>
        <v>0</v>
      </c>
      <c r="C27" s="28">
        <f>IF($C$4="Attiecināmās izmaksas",IF('6a+c+n'!$Q44="A",'6a+c+n'!C44,0),0)</f>
        <v>0</v>
      </c>
      <c r="D27" s="28">
        <f>IF($C$4="Attiecināmās izmaksas",IF('6a+c+n'!$Q44="A",'6a+c+n'!D44,0),0)</f>
        <v>0</v>
      </c>
      <c r="E27" s="59"/>
      <c r="F27" s="81"/>
      <c r="G27" s="28"/>
      <c r="H27" s="28">
        <f>IF($C$4="Attiecināmās izmaksas",IF('6a+c+n'!$Q44="A",'6a+c+n'!H44,0),0)</f>
        <v>0</v>
      </c>
      <c r="I27" s="28"/>
      <c r="J27" s="28"/>
      <c r="K27" s="59">
        <f>IF($C$4="Attiecināmās izmaksas",IF('6a+c+n'!$Q44="A",'6a+c+n'!K44,0),0)</f>
        <v>0</v>
      </c>
      <c r="L27" s="81">
        <f>IF($C$4="Attiecināmās izmaksas",IF('6a+c+n'!$Q44="A",'6a+c+n'!L44,0),0)</f>
        <v>0</v>
      </c>
      <c r="M27" s="28">
        <f>IF($C$4="Attiecināmās izmaksas",IF('6a+c+n'!$Q44="A",'6a+c+n'!M44,0),0)</f>
        <v>0</v>
      </c>
      <c r="N27" s="28">
        <f>IF($C$4="Attiecināmās izmaksas",IF('6a+c+n'!$Q44="A",'6a+c+n'!N44,0),0)</f>
        <v>0</v>
      </c>
      <c r="O27" s="28">
        <f>IF($C$4="Attiecināmās izmaksas",IF('6a+c+n'!$Q44="A",'6a+c+n'!O44,0),0)</f>
        <v>0</v>
      </c>
      <c r="P27" s="59">
        <f>IF($C$4="Attiecināmās izmaksas",IF('6a+c+n'!$Q44="A",'6a+c+n'!P44,0),0)</f>
        <v>0</v>
      </c>
    </row>
    <row r="28" spans="1:16" ht="22.5" x14ac:dyDescent="0.2">
      <c r="A28" s="64">
        <f>IF(P28=0,0,IF(COUNTBLANK(P28)=1,0,COUNTA($P$14:P28)))</f>
        <v>0</v>
      </c>
      <c r="B28" s="28" t="str">
        <f>IF($C$4="Attiecināmās izmaksas",IF('6a+c+n'!$Q45="A",'6a+c+n'!B45,0),0)</f>
        <v>16-00000</v>
      </c>
      <c r="C28" s="28" t="str">
        <f>IF($C$4="Attiecināmās izmaksas",IF('6a+c+n'!$Q45="A",'6a+c+n'!C45,0),0)</f>
        <v>Caurule d110 ar fasondaļām</v>
      </c>
      <c r="D28" s="28" t="str">
        <f>IF($C$4="Attiecināmās izmaksas",IF('6a+c+n'!$Q45="A",'6a+c+n'!D45,0),0)</f>
        <v>m</v>
      </c>
      <c r="E28" s="59"/>
      <c r="F28" s="81"/>
      <c r="G28" s="28"/>
      <c r="H28" s="28">
        <f>IF($C$4="Attiecināmās izmaksas",IF('6a+c+n'!$Q45="A",'6a+c+n'!H45,0),0)</f>
        <v>0</v>
      </c>
      <c r="I28" s="28"/>
      <c r="J28" s="28"/>
      <c r="K28" s="59">
        <f>IF($C$4="Attiecināmās izmaksas",IF('6a+c+n'!$Q45="A",'6a+c+n'!K45,0),0)</f>
        <v>0</v>
      </c>
      <c r="L28" s="81">
        <f>IF($C$4="Attiecināmās izmaksas",IF('6a+c+n'!$Q45="A",'6a+c+n'!L45,0),0)</f>
        <v>0</v>
      </c>
      <c r="M28" s="28">
        <f>IF($C$4="Attiecināmās izmaksas",IF('6a+c+n'!$Q45="A",'6a+c+n'!M45,0),0)</f>
        <v>0</v>
      </c>
      <c r="N28" s="28">
        <f>IF($C$4="Attiecināmās izmaksas",IF('6a+c+n'!$Q45="A",'6a+c+n'!N45,0),0)</f>
        <v>0</v>
      </c>
      <c r="O28" s="28">
        <f>IF($C$4="Attiecināmās izmaksas",IF('6a+c+n'!$Q45="A",'6a+c+n'!O45,0),0)</f>
        <v>0</v>
      </c>
      <c r="P28" s="59">
        <f>IF($C$4="Attiecināmās izmaksas",IF('6a+c+n'!$Q45="A",'6a+c+n'!P45,0),0)</f>
        <v>0</v>
      </c>
    </row>
    <row r="29" spans="1:16" ht="22.5" x14ac:dyDescent="0.2">
      <c r="A29" s="64">
        <f>IF(P29=0,0,IF(COUNTBLANK(P29)=1,0,COUNTA($P$14:P29)))</f>
        <v>0</v>
      </c>
      <c r="B29" s="28" t="str">
        <f>IF($C$4="Attiecināmās izmaksas",IF('6a+c+n'!$Q46="A",'6a+c+n'!B46,0),0)</f>
        <v>16-00000</v>
      </c>
      <c r="C29" s="28" t="str">
        <f>IF($C$4="Attiecināmās izmaksas",IF('6a+c+n'!$Q46="A",'6a+c+n'!C46,0),0)</f>
        <v>Revīzijas lūka d110</v>
      </c>
      <c r="D29" s="28" t="str">
        <f>IF($C$4="Attiecināmās izmaksas",IF('6a+c+n'!$Q46="A",'6a+c+n'!D46,0),0)</f>
        <v>gb</v>
      </c>
      <c r="E29" s="59"/>
      <c r="F29" s="81"/>
      <c r="G29" s="28"/>
      <c r="H29" s="28">
        <f>IF($C$4="Attiecināmās izmaksas",IF('6a+c+n'!$Q46="A",'6a+c+n'!H46,0),0)</f>
        <v>0</v>
      </c>
      <c r="I29" s="28"/>
      <c r="J29" s="28"/>
      <c r="K29" s="59">
        <f>IF($C$4="Attiecināmās izmaksas",IF('6a+c+n'!$Q46="A",'6a+c+n'!K46,0),0)</f>
        <v>0</v>
      </c>
      <c r="L29" s="81">
        <f>IF($C$4="Attiecināmās izmaksas",IF('6a+c+n'!$Q46="A",'6a+c+n'!L46,0),0)</f>
        <v>0</v>
      </c>
      <c r="M29" s="28">
        <f>IF($C$4="Attiecināmās izmaksas",IF('6a+c+n'!$Q46="A",'6a+c+n'!M46,0),0)</f>
        <v>0</v>
      </c>
      <c r="N29" s="28">
        <f>IF($C$4="Attiecināmās izmaksas",IF('6a+c+n'!$Q46="A",'6a+c+n'!N46,0),0)</f>
        <v>0</v>
      </c>
      <c r="O29" s="28">
        <f>IF($C$4="Attiecināmās izmaksas",IF('6a+c+n'!$Q46="A",'6a+c+n'!O46,0),0)</f>
        <v>0</v>
      </c>
      <c r="P29" s="59">
        <f>IF($C$4="Attiecināmās izmaksas",IF('6a+c+n'!$Q46="A",'6a+c+n'!P46,0),0)</f>
        <v>0</v>
      </c>
    </row>
    <row r="30" spans="1:16" ht="22.5" x14ac:dyDescent="0.2">
      <c r="A30" s="64">
        <f>IF(P30=0,0,IF(COUNTBLANK(P30)=1,0,COUNTA($P$14:P30)))</f>
        <v>0</v>
      </c>
      <c r="B30" s="28" t="str">
        <f>IF($C$4="Attiecināmās izmaksas",IF('6a+c+n'!$Q47="A",'6a+c+n'!B47,0),0)</f>
        <v>16-00000</v>
      </c>
      <c r="C30" s="28" t="str">
        <f>IF($C$4="Attiecināmās izmaksas",IF('6a+c+n'!$Q47="A",'6a+c+n'!C47,0),0)</f>
        <v>Tīrīšanas lūka d110</v>
      </c>
      <c r="D30" s="28" t="str">
        <f>IF($C$4="Attiecināmās izmaksas",IF('6a+c+n'!$Q47="A",'6a+c+n'!D47,0),0)</f>
        <v>gb</v>
      </c>
      <c r="E30" s="59"/>
      <c r="F30" s="81"/>
      <c r="G30" s="28"/>
      <c r="H30" s="28">
        <f>IF($C$4="Attiecināmās izmaksas",IF('6a+c+n'!$Q47="A",'6a+c+n'!H47,0),0)</f>
        <v>0</v>
      </c>
      <c r="I30" s="28"/>
      <c r="J30" s="28"/>
      <c r="K30" s="59">
        <f>IF($C$4="Attiecināmās izmaksas",IF('6a+c+n'!$Q47="A",'6a+c+n'!K47,0),0)</f>
        <v>0</v>
      </c>
      <c r="L30" s="81">
        <f>IF($C$4="Attiecināmās izmaksas",IF('6a+c+n'!$Q47="A",'6a+c+n'!L47,0),0)</f>
        <v>0</v>
      </c>
      <c r="M30" s="28">
        <f>IF($C$4="Attiecināmās izmaksas",IF('6a+c+n'!$Q47="A",'6a+c+n'!M47,0),0)</f>
        <v>0</v>
      </c>
      <c r="N30" s="28">
        <f>IF($C$4="Attiecināmās izmaksas",IF('6a+c+n'!$Q47="A",'6a+c+n'!N47,0),0)</f>
        <v>0</v>
      </c>
      <c r="O30" s="28">
        <f>IF($C$4="Attiecināmās izmaksas",IF('6a+c+n'!$Q47="A",'6a+c+n'!O47,0),0)</f>
        <v>0</v>
      </c>
      <c r="P30" s="59">
        <f>IF($C$4="Attiecināmās izmaksas",IF('6a+c+n'!$Q47="A",'6a+c+n'!P47,0),0)</f>
        <v>0</v>
      </c>
    </row>
    <row r="31" spans="1:16" ht="22.5" x14ac:dyDescent="0.2">
      <c r="A31" s="64">
        <f>IF(P31=0,0,IF(COUNTBLANK(P31)=1,0,COUNTA($P$14:P31)))</f>
        <v>0</v>
      </c>
      <c r="B31" s="28" t="str">
        <f>IF($C$4="Attiecināmās izmaksas",IF('6a+c+n'!$Q48="A",'6a+c+n'!B48,0),0)</f>
        <v>16-00000</v>
      </c>
      <c r="C31" s="28" t="str">
        <f>IF($C$4="Attiecināmās izmaksas",IF('6a+c+n'!$Q48="A",'6a+c+n'!C48,0),0)</f>
        <v xml:space="preserve">Pievienojums kanalizācijas tīkliem </v>
      </c>
      <c r="D31" s="28" t="str">
        <f>IF($C$4="Attiecināmās izmaksas",IF('6a+c+n'!$Q48="A",'6a+c+n'!D48,0),0)</f>
        <v>kompl.</v>
      </c>
      <c r="E31" s="59"/>
      <c r="F31" s="81"/>
      <c r="G31" s="28"/>
      <c r="H31" s="28">
        <f>IF($C$4="Attiecināmās izmaksas",IF('6a+c+n'!$Q48="A",'6a+c+n'!H48,0),0)</f>
        <v>0</v>
      </c>
      <c r="I31" s="28"/>
      <c r="J31" s="28"/>
      <c r="K31" s="59">
        <f>IF($C$4="Attiecināmās izmaksas",IF('6a+c+n'!$Q48="A",'6a+c+n'!K48,0),0)</f>
        <v>0</v>
      </c>
      <c r="L31" s="81">
        <f>IF($C$4="Attiecināmās izmaksas",IF('6a+c+n'!$Q48="A",'6a+c+n'!L48,0),0)</f>
        <v>0</v>
      </c>
      <c r="M31" s="28">
        <f>IF($C$4="Attiecināmās izmaksas",IF('6a+c+n'!$Q48="A",'6a+c+n'!M48,0),0)</f>
        <v>0</v>
      </c>
      <c r="N31" s="28">
        <f>IF($C$4="Attiecināmās izmaksas",IF('6a+c+n'!$Q48="A",'6a+c+n'!N48,0),0)</f>
        <v>0</v>
      </c>
      <c r="O31" s="28">
        <f>IF($C$4="Attiecināmās izmaksas",IF('6a+c+n'!$Q48="A",'6a+c+n'!O48,0),0)</f>
        <v>0</v>
      </c>
      <c r="P31" s="59">
        <f>IF($C$4="Attiecināmās izmaksas",IF('6a+c+n'!$Q48="A",'6a+c+n'!P48,0),0)</f>
        <v>0</v>
      </c>
    </row>
    <row r="32" spans="1:16" ht="22.5" x14ac:dyDescent="0.2">
      <c r="A32" s="64">
        <f>IF(P32=0,0,IF(COUNTBLANK(P32)=1,0,COUNTA($P$14:P32)))</f>
        <v>0</v>
      </c>
      <c r="B32" s="28" t="str">
        <f>IF($C$4="Attiecināmās izmaksas",IF('6a+c+n'!$Q49="A",'6a+c+n'!B49,0),0)</f>
        <v>16-00000</v>
      </c>
      <c r="C32" s="28" t="str">
        <f>IF($C$4="Attiecināmās izmaksas",IF('6a+c+n'!$Q49="A",'6a+c+n'!C49,0),0)</f>
        <v>Jumta izvadi d110</v>
      </c>
      <c r="D32" s="28" t="str">
        <f>IF($C$4="Attiecināmās izmaksas",IF('6a+c+n'!$Q49="A",'6a+c+n'!D49,0),0)</f>
        <v>kompl.</v>
      </c>
      <c r="E32" s="59"/>
      <c r="F32" s="81"/>
      <c r="G32" s="28"/>
      <c r="H32" s="28">
        <f>IF($C$4="Attiecināmās izmaksas",IF('6a+c+n'!$Q49="A",'6a+c+n'!H49,0),0)</f>
        <v>0</v>
      </c>
      <c r="I32" s="28"/>
      <c r="J32" s="28"/>
      <c r="K32" s="59">
        <f>IF($C$4="Attiecināmās izmaksas",IF('6a+c+n'!$Q49="A",'6a+c+n'!K49,0),0)</f>
        <v>0</v>
      </c>
      <c r="L32" s="81">
        <f>IF($C$4="Attiecināmās izmaksas",IF('6a+c+n'!$Q49="A",'6a+c+n'!L49,0),0)</f>
        <v>0</v>
      </c>
      <c r="M32" s="28">
        <f>IF($C$4="Attiecināmās izmaksas",IF('6a+c+n'!$Q49="A",'6a+c+n'!M49,0),0)</f>
        <v>0</v>
      </c>
      <c r="N32" s="28">
        <f>IF($C$4="Attiecināmās izmaksas",IF('6a+c+n'!$Q49="A",'6a+c+n'!N49,0),0)</f>
        <v>0</v>
      </c>
      <c r="O32" s="28">
        <f>IF($C$4="Attiecināmās izmaksas",IF('6a+c+n'!$Q49="A",'6a+c+n'!O49,0),0)</f>
        <v>0</v>
      </c>
      <c r="P32" s="59">
        <f>IF($C$4="Attiecināmās izmaksas",IF('6a+c+n'!$Q49="A",'6a+c+n'!P49,0),0)</f>
        <v>0</v>
      </c>
    </row>
    <row r="33" spans="1:16" ht="22.5" x14ac:dyDescent="0.2">
      <c r="A33" s="64">
        <f>IF(P33=0,0,IF(COUNTBLANK(P33)=1,0,COUNTA($P$14:P33)))</f>
        <v>0</v>
      </c>
      <c r="B33" s="28" t="str">
        <f>IF($C$4="Attiecināmās izmaksas",IF('6a+c+n'!$Q50="A",'6a+c+n'!B50,0),0)</f>
        <v>16-00000</v>
      </c>
      <c r="C33" s="28" t="str">
        <f>IF($C$4="Attiecināmās izmaksas",IF('6a+c+n'!$Q50="A",'6a+c+n'!C50,0),0)</f>
        <v>Cauruļvadu hermētiskuma pārbaude</v>
      </c>
      <c r="D33" s="28" t="str">
        <f>IF($C$4="Attiecināmās izmaksas",IF('6a+c+n'!$Q50="A",'6a+c+n'!D50,0),0)</f>
        <v>kompl.</v>
      </c>
      <c r="E33" s="59"/>
      <c r="F33" s="81"/>
      <c r="G33" s="28"/>
      <c r="H33" s="28">
        <f>IF($C$4="Attiecināmās izmaksas",IF('6a+c+n'!$Q50="A",'6a+c+n'!H50,0),0)</f>
        <v>0</v>
      </c>
      <c r="I33" s="28"/>
      <c r="J33" s="28"/>
      <c r="K33" s="59">
        <f>IF($C$4="Attiecināmās izmaksas",IF('6a+c+n'!$Q50="A",'6a+c+n'!K50,0),0)</f>
        <v>0</v>
      </c>
      <c r="L33" s="81">
        <f>IF($C$4="Attiecināmās izmaksas",IF('6a+c+n'!$Q50="A",'6a+c+n'!L50,0),0)</f>
        <v>0</v>
      </c>
      <c r="M33" s="28">
        <f>IF($C$4="Attiecināmās izmaksas",IF('6a+c+n'!$Q50="A",'6a+c+n'!M50,0),0)</f>
        <v>0</v>
      </c>
      <c r="N33" s="28">
        <f>IF($C$4="Attiecināmās izmaksas",IF('6a+c+n'!$Q50="A",'6a+c+n'!N50,0),0)</f>
        <v>0</v>
      </c>
      <c r="O33" s="28">
        <f>IF($C$4="Attiecināmās izmaksas",IF('6a+c+n'!$Q50="A",'6a+c+n'!O50,0),0)</f>
        <v>0</v>
      </c>
      <c r="P33" s="59">
        <f>IF($C$4="Attiecināmās izmaksas",IF('6a+c+n'!$Q50="A",'6a+c+n'!P50,0),0)</f>
        <v>0</v>
      </c>
    </row>
    <row r="34" spans="1:16" ht="22.5" x14ac:dyDescent="0.2">
      <c r="A34" s="64">
        <f>IF(P34=0,0,IF(COUNTBLANK(P34)=1,0,COUNTA($P$14:P34)))</f>
        <v>0</v>
      </c>
      <c r="B34" s="28" t="str">
        <f>IF($C$4="Attiecināmās izmaksas",IF('6a+c+n'!$Q51="A",'6a+c+n'!B51,0),0)</f>
        <v>16-00000</v>
      </c>
      <c r="C34" s="28" t="str">
        <f>IF($C$4="Attiecināmās izmaksas",IF('6a+c+n'!$Q51="A",'6a+c+n'!C51,0),0)</f>
        <v>Palīgmateriāli</v>
      </c>
      <c r="D34" s="28" t="str">
        <f>IF($C$4="Attiecināmās izmaksas",IF('6a+c+n'!$Q51="A",'6a+c+n'!D51,0),0)</f>
        <v>kompl.</v>
      </c>
      <c r="E34" s="59"/>
      <c r="F34" s="81"/>
      <c r="G34" s="28"/>
      <c r="H34" s="28">
        <f>IF($C$4="Attiecināmās izmaksas",IF('6a+c+n'!$Q51="A",'6a+c+n'!H51,0),0)</f>
        <v>0</v>
      </c>
      <c r="I34" s="28"/>
      <c r="J34" s="28"/>
      <c r="K34" s="59">
        <f>IF($C$4="Attiecināmās izmaksas",IF('6a+c+n'!$Q51="A",'6a+c+n'!K51,0),0)</f>
        <v>0</v>
      </c>
      <c r="L34" s="81">
        <f>IF($C$4="Attiecināmās izmaksas",IF('6a+c+n'!$Q51="A",'6a+c+n'!L51,0),0)</f>
        <v>0</v>
      </c>
      <c r="M34" s="28">
        <f>IF($C$4="Attiecināmās izmaksas",IF('6a+c+n'!$Q51="A",'6a+c+n'!M51,0),0)</f>
        <v>0</v>
      </c>
      <c r="N34" s="28">
        <f>IF($C$4="Attiecināmās izmaksas",IF('6a+c+n'!$Q51="A",'6a+c+n'!N51,0),0)</f>
        <v>0</v>
      </c>
      <c r="O34" s="28">
        <f>IF($C$4="Attiecināmās izmaksas",IF('6a+c+n'!$Q51="A",'6a+c+n'!O51,0),0)</f>
        <v>0</v>
      </c>
      <c r="P34" s="59">
        <f>IF($C$4="Attiecināmās izmaksas",IF('6a+c+n'!$Q51="A",'6a+c+n'!P51,0),0)</f>
        <v>0</v>
      </c>
    </row>
    <row r="35" spans="1:16" ht="22.5" x14ac:dyDescent="0.2">
      <c r="A35" s="64">
        <f>IF(P35=0,0,IF(COUNTBLANK(P35)=1,0,COUNTA($P$14:P35)))</f>
        <v>0</v>
      </c>
      <c r="B35" s="28" t="str">
        <f>IF($C$4="Attiecināmās izmaksas",IF('6a+c+n'!$Q52="A",'6a+c+n'!B52,0),0)</f>
        <v>16-00000</v>
      </c>
      <c r="C35" s="28" t="str">
        <f>IF($C$4="Attiecināmās izmaksas",IF('6a+c+n'!$Q52="A",'6a+c+n'!C52,0),0)</f>
        <v>Kalšanas darbi</v>
      </c>
      <c r="D35" s="28" t="str">
        <f>IF($C$4="Attiecināmās izmaksas",IF('6a+c+n'!$Q52="A",'6a+c+n'!D52,0),0)</f>
        <v>kompl.</v>
      </c>
      <c r="E35" s="59"/>
      <c r="F35" s="81"/>
      <c r="G35" s="28"/>
      <c r="H35" s="28">
        <f>IF($C$4="Attiecināmās izmaksas",IF('6a+c+n'!$Q52="A",'6a+c+n'!H52,0),0)</f>
        <v>0</v>
      </c>
      <c r="I35" s="28"/>
      <c r="J35" s="28"/>
      <c r="K35" s="59">
        <f>IF($C$4="Attiecināmās izmaksas",IF('6a+c+n'!$Q52="A",'6a+c+n'!K52,0),0)</f>
        <v>0</v>
      </c>
      <c r="L35" s="81">
        <f>IF($C$4="Attiecināmās izmaksas",IF('6a+c+n'!$Q52="A",'6a+c+n'!L52,0),0)</f>
        <v>0</v>
      </c>
      <c r="M35" s="28">
        <f>IF($C$4="Attiecināmās izmaksas",IF('6a+c+n'!$Q52="A",'6a+c+n'!M52,0),0)</f>
        <v>0</v>
      </c>
      <c r="N35" s="28">
        <f>IF($C$4="Attiecināmās izmaksas",IF('6a+c+n'!$Q52="A",'6a+c+n'!N52,0),0)</f>
        <v>0</v>
      </c>
      <c r="O35" s="28">
        <f>IF($C$4="Attiecināmās izmaksas",IF('6a+c+n'!$Q52="A",'6a+c+n'!O52,0),0)</f>
        <v>0</v>
      </c>
      <c r="P35" s="59">
        <f>IF($C$4="Attiecināmās izmaksas",IF('6a+c+n'!$Q52="A",'6a+c+n'!P52,0),0)</f>
        <v>0</v>
      </c>
    </row>
    <row r="36" spans="1:16" ht="22.5" x14ac:dyDescent="0.2">
      <c r="A36" s="64">
        <f>IF(P36=0,0,IF(COUNTBLANK(P36)=1,0,COUNTA($P$14:P36)))</f>
        <v>0</v>
      </c>
      <c r="B36" s="28" t="str">
        <f>IF($C$4="Attiecināmās izmaksas",IF('6a+c+n'!$Q53="A",'6a+c+n'!B53,0),0)</f>
        <v>16-00000</v>
      </c>
      <c r="C36" s="28" t="str">
        <f>IF($C$4="Attiecināmās izmaksas",IF('6a+c+n'!$Q53="A",'6a+c+n'!C53,0),0)</f>
        <v xml:space="preserve">Ugunsdrošā aizdare </v>
      </c>
      <c r="D36" s="28" t="str">
        <f>IF($C$4="Attiecināmās izmaksas",IF('6a+c+n'!$Q53="A",'6a+c+n'!D53,0),0)</f>
        <v>kompl.</v>
      </c>
      <c r="E36" s="59"/>
      <c r="F36" s="81"/>
      <c r="G36" s="28"/>
      <c r="H36" s="28">
        <f>IF($C$4="Attiecināmās izmaksas",IF('6a+c+n'!$Q53="A",'6a+c+n'!H53,0),0)</f>
        <v>0</v>
      </c>
      <c r="I36" s="28"/>
      <c r="J36" s="28"/>
      <c r="K36" s="59">
        <f>IF($C$4="Attiecināmās izmaksas",IF('6a+c+n'!$Q53="A",'6a+c+n'!K53,0),0)</f>
        <v>0</v>
      </c>
      <c r="L36" s="81">
        <f>IF($C$4="Attiecināmās izmaksas",IF('6a+c+n'!$Q53="A",'6a+c+n'!L53,0),0)</f>
        <v>0</v>
      </c>
      <c r="M36" s="28">
        <f>IF($C$4="Attiecināmās izmaksas",IF('6a+c+n'!$Q53="A",'6a+c+n'!M53,0),0)</f>
        <v>0</v>
      </c>
      <c r="N36" s="28">
        <f>IF($C$4="Attiecināmās izmaksas",IF('6a+c+n'!$Q53="A",'6a+c+n'!N53,0),0)</f>
        <v>0</v>
      </c>
      <c r="O36" s="28">
        <f>IF($C$4="Attiecināmās izmaksas",IF('6a+c+n'!$Q53="A",'6a+c+n'!O53,0),0)</f>
        <v>0</v>
      </c>
      <c r="P36" s="59">
        <f>IF($C$4="Attiecināmās izmaksas",IF('6a+c+n'!$Q53="A",'6a+c+n'!P53,0),0)</f>
        <v>0</v>
      </c>
    </row>
    <row r="37" spans="1:16" ht="22.5" x14ac:dyDescent="0.2">
      <c r="A37" s="64">
        <f>IF(P37=0,0,IF(COUNTBLANK(P37)=1,0,COUNTA($P$14:P37)))</f>
        <v>0</v>
      </c>
      <c r="B37" s="28" t="str">
        <f>IF($C$4="Attiecināmās izmaksas",IF('6a+c+n'!$Q54="A",'6a+c+n'!B54,0),0)</f>
        <v>16-00000</v>
      </c>
      <c r="C37" s="28" t="str">
        <f>IF($C$4="Attiecināmās izmaksas",IF('6a+c+n'!$Q54="A",'6a+c+n'!C54,0),0)</f>
        <v>Sienu atjaunošana</v>
      </c>
      <c r="D37" s="28" t="str">
        <f>IF($C$4="Attiecināmās izmaksas",IF('6a+c+n'!$Q54="A",'6a+c+n'!D54,0),0)</f>
        <v>m2</v>
      </c>
      <c r="E37" s="59"/>
      <c r="F37" s="81"/>
      <c r="G37" s="28"/>
      <c r="H37" s="28">
        <f>IF($C$4="Attiecināmās izmaksas",IF('6a+c+n'!$Q54="A",'6a+c+n'!H54,0),0)</f>
        <v>0</v>
      </c>
      <c r="I37" s="28"/>
      <c r="J37" s="28"/>
      <c r="K37" s="59">
        <f>IF($C$4="Attiecināmās izmaksas",IF('6a+c+n'!$Q54="A",'6a+c+n'!K54,0),0)</f>
        <v>0</v>
      </c>
      <c r="L37" s="81">
        <f>IF($C$4="Attiecināmās izmaksas",IF('6a+c+n'!$Q54="A",'6a+c+n'!L54,0),0)</f>
        <v>0</v>
      </c>
      <c r="M37" s="28">
        <f>IF($C$4="Attiecināmās izmaksas",IF('6a+c+n'!$Q54="A",'6a+c+n'!M54,0),0)</f>
        <v>0</v>
      </c>
      <c r="N37" s="28">
        <f>IF($C$4="Attiecināmās izmaksas",IF('6a+c+n'!$Q54="A",'6a+c+n'!N54,0),0)</f>
        <v>0</v>
      </c>
      <c r="O37" s="28">
        <f>IF($C$4="Attiecināmās izmaksas",IF('6a+c+n'!$Q54="A",'6a+c+n'!O54,0),0)</f>
        <v>0</v>
      </c>
      <c r="P37" s="59">
        <f>IF($C$4="Attiecināmās izmaksas",IF('6a+c+n'!$Q54="A",'6a+c+n'!P54,0),0)</f>
        <v>0</v>
      </c>
    </row>
    <row r="38" spans="1:16" ht="22.5" x14ac:dyDescent="0.2">
      <c r="A38" s="64">
        <f>IF(P38=0,0,IF(COUNTBLANK(P38)=1,0,COUNTA($P$14:P38)))</f>
        <v>0</v>
      </c>
      <c r="B38" s="28" t="str">
        <f>IF($C$4="Attiecināmās izmaksas",IF('6a+c+n'!$Q55="A",'6a+c+n'!B55,0),0)</f>
        <v>16-00000</v>
      </c>
      <c r="C38" s="28" t="str">
        <f>IF($C$4="Attiecināmās izmaksas",IF('6a+c+n'!$Q55="A",'6a+c+n'!C55,0),0)</f>
        <v>Stiprinājumi</v>
      </c>
      <c r="D38" s="28" t="str">
        <f>IF($C$4="Attiecināmās izmaksas",IF('6a+c+n'!$Q55="A",'6a+c+n'!D55,0),0)</f>
        <v>kompl.</v>
      </c>
      <c r="E38" s="59"/>
      <c r="F38" s="81"/>
      <c r="G38" s="28"/>
      <c r="H38" s="28">
        <f>IF($C$4="Attiecināmās izmaksas",IF('6a+c+n'!$Q55="A",'6a+c+n'!H55,0),0)</f>
        <v>0</v>
      </c>
      <c r="I38" s="28"/>
      <c r="J38" s="28"/>
      <c r="K38" s="59">
        <f>IF($C$4="Attiecināmās izmaksas",IF('6a+c+n'!$Q55="A",'6a+c+n'!K55,0),0)</f>
        <v>0</v>
      </c>
      <c r="L38" s="81">
        <f>IF($C$4="Attiecināmās izmaksas",IF('6a+c+n'!$Q55="A",'6a+c+n'!L55,0),0)</f>
        <v>0</v>
      </c>
      <c r="M38" s="28">
        <f>IF($C$4="Attiecināmās izmaksas",IF('6a+c+n'!$Q55="A",'6a+c+n'!M55,0),0)</f>
        <v>0</v>
      </c>
      <c r="N38" s="28">
        <f>IF($C$4="Attiecināmās izmaksas",IF('6a+c+n'!$Q55="A",'6a+c+n'!N55,0),0)</f>
        <v>0</v>
      </c>
      <c r="O38" s="28">
        <f>IF($C$4="Attiecināmās izmaksas",IF('6a+c+n'!$Q55="A",'6a+c+n'!O55,0),0)</f>
        <v>0</v>
      </c>
      <c r="P38" s="59">
        <f>IF($C$4="Attiecināmās izmaksas",IF('6a+c+n'!$Q55="A",'6a+c+n'!P55,0),0)</f>
        <v>0</v>
      </c>
    </row>
    <row r="39" spans="1:16" ht="22.5" x14ac:dyDescent="0.2">
      <c r="A39" s="64">
        <f>IF(P39=0,0,IF(COUNTBLANK(P39)=1,0,COUNTA($P$14:P39)))</f>
        <v>0</v>
      </c>
      <c r="B39" s="28" t="str">
        <f>IF($C$4="Attiecināmās izmaksas",IF('6a+c+n'!$Q56="A",'6a+c+n'!B56,0),0)</f>
        <v>16-00000</v>
      </c>
      <c r="C39" s="28" t="str">
        <f>IF($C$4="Attiecināmās izmaksas",IF('6a+c+n'!$Q56="A",'6a+c+n'!C56,0),0)</f>
        <v>Esošo cauruļvadu demontāža</v>
      </c>
      <c r="D39" s="28" t="str">
        <f>IF($C$4="Attiecināmās izmaksas",IF('6a+c+n'!$Q56="A",'6a+c+n'!D56,0),0)</f>
        <v>kompl.</v>
      </c>
      <c r="E39" s="59"/>
      <c r="F39" s="81"/>
      <c r="G39" s="28"/>
      <c r="H39" s="28">
        <f>IF($C$4="Attiecināmās izmaksas",IF('6a+c+n'!$Q56="A",'6a+c+n'!H56,0),0)</f>
        <v>0</v>
      </c>
      <c r="I39" s="28"/>
      <c r="J39" s="28"/>
      <c r="K39" s="59">
        <f>IF($C$4="Attiecināmās izmaksas",IF('6a+c+n'!$Q56="A",'6a+c+n'!K56,0),0)</f>
        <v>0</v>
      </c>
      <c r="L39" s="81">
        <f>IF($C$4="Attiecināmās izmaksas",IF('6a+c+n'!$Q56="A",'6a+c+n'!L56,0),0)</f>
        <v>0</v>
      </c>
      <c r="M39" s="28">
        <f>IF($C$4="Attiecināmās izmaksas",IF('6a+c+n'!$Q56="A",'6a+c+n'!M56,0),0)</f>
        <v>0</v>
      </c>
      <c r="N39" s="28">
        <f>IF($C$4="Attiecināmās izmaksas",IF('6a+c+n'!$Q56="A",'6a+c+n'!N56,0),0)</f>
        <v>0</v>
      </c>
      <c r="O39" s="28">
        <f>IF($C$4="Attiecināmās izmaksas",IF('6a+c+n'!$Q56="A",'6a+c+n'!O56,0),0)</f>
        <v>0</v>
      </c>
      <c r="P39" s="59">
        <f>IF($C$4="Attiecināmās izmaksas",IF('6a+c+n'!$Q56="A",'6a+c+n'!P56,0),0)</f>
        <v>0</v>
      </c>
    </row>
    <row r="40" spans="1:16" x14ac:dyDescent="0.2">
      <c r="A40" s="64">
        <f>IF(P40=0,0,IF(COUNTBLANK(P40)=1,0,COUNTA($P$14:P40)))</f>
        <v>0</v>
      </c>
      <c r="B40" s="28">
        <f>IF($C$4="Attiecināmās izmaksas",IF('6a+c+n'!$Q57="A",'6a+c+n'!B57,0),0)</f>
        <v>0</v>
      </c>
      <c r="C40" s="28">
        <f>IF($C$4="Attiecināmās izmaksas",IF('6a+c+n'!$Q57="A",'6a+c+n'!C57,0),0)</f>
        <v>0</v>
      </c>
      <c r="D40" s="28">
        <f>IF($C$4="Attiecināmās izmaksas",IF('6a+c+n'!$Q57="A",'6a+c+n'!D57,0),0)</f>
        <v>0</v>
      </c>
      <c r="E40" s="59"/>
      <c r="F40" s="81"/>
      <c r="G40" s="28"/>
      <c r="H40" s="28">
        <f>IF($C$4="Attiecināmās izmaksas",IF('6a+c+n'!$Q57="A",'6a+c+n'!H57,0),0)</f>
        <v>0</v>
      </c>
      <c r="I40" s="28"/>
      <c r="J40" s="28"/>
      <c r="K40" s="59">
        <f>IF($C$4="Attiecināmās izmaksas",IF('6a+c+n'!$Q57="A",'6a+c+n'!K57,0),0)</f>
        <v>0</v>
      </c>
      <c r="L40" s="81">
        <f>IF($C$4="Attiecināmās izmaksas",IF('6a+c+n'!$Q57="A",'6a+c+n'!L57,0),0)</f>
        <v>0</v>
      </c>
      <c r="M40" s="28">
        <f>IF($C$4="Attiecināmās izmaksas",IF('6a+c+n'!$Q57="A",'6a+c+n'!M57,0),0)</f>
        <v>0</v>
      </c>
      <c r="N40" s="28">
        <f>IF($C$4="Attiecināmās izmaksas",IF('6a+c+n'!$Q57="A",'6a+c+n'!N57,0),0)</f>
        <v>0</v>
      </c>
      <c r="O40" s="28">
        <f>IF($C$4="Attiecināmās izmaksas",IF('6a+c+n'!$Q57="A",'6a+c+n'!O57,0),0)</f>
        <v>0</v>
      </c>
      <c r="P40" s="59">
        <f>IF($C$4="Attiecināmās izmaksas",IF('6a+c+n'!$Q57="A",'6a+c+n'!P57,0),0)</f>
        <v>0</v>
      </c>
    </row>
    <row r="41" spans="1:16" ht="45" x14ac:dyDescent="0.2">
      <c r="A41" s="64">
        <f>IF(P41=0,0,IF(COUNTBLANK(P41)=1,0,COUNTA($P$14:P41)))</f>
        <v>0</v>
      </c>
      <c r="B41" s="28" t="str">
        <f>IF($C$4="Attiecināmās izmaksas",IF('6a+c+n'!$Q58="A",'6a+c+n'!B58,0),0)</f>
        <v>09-00000</v>
      </c>
      <c r="C41" s="28" t="str">
        <f>IF($C$4="Attiecināmās izmaksas",IF('6a+c+n'!$Q58="A",'6a+c+n'!C58,0),0)</f>
        <v>Atvēruma izkalšana bēniņu siltināšanai, pēc bēniņu siltināšanas darbu beigšanas atvērumuu aiztaisīt ar mitrumizturīgu OSB plāksni, b=15mm, pa virsu uzkausējot bitumena ruļmateriālu.</v>
      </c>
      <c r="D41" s="28" t="str">
        <f>IF($C$4="Attiecināmās izmaksas",IF('6a+c+n'!$Q58="A",'6a+c+n'!D58,0),0)</f>
        <v>kompl</v>
      </c>
      <c r="E41" s="59"/>
      <c r="F41" s="81"/>
      <c r="G41" s="28"/>
      <c r="H41" s="28">
        <f>IF($C$4="Attiecināmās izmaksas",IF('6a+c+n'!$Q58="A",'6a+c+n'!H58,0),0)</f>
        <v>0</v>
      </c>
      <c r="I41" s="28"/>
      <c r="J41" s="28"/>
      <c r="K41" s="59">
        <f>IF($C$4="Attiecināmās izmaksas",IF('6a+c+n'!$Q58="A",'6a+c+n'!K58,0),0)</f>
        <v>0</v>
      </c>
      <c r="L41" s="81">
        <f>IF($C$4="Attiecināmās izmaksas",IF('6a+c+n'!$Q58="A",'6a+c+n'!L58,0),0)</f>
        <v>0</v>
      </c>
      <c r="M41" s="28">
        <f>IF($C$4="Attiecināmās izmaksas",IF('6a+c+n'!$Q58="A",'6a+c+n'!M58,0),0)</f>
        <v>0</v>
      </c>
      <c r="N41" s="28">
        <f>IF($C$4="Attiecināmās izmaksas",IF('6a+c+n'!$Q58="A",'6a+c+n'!N58,0),0)</f>
        <v>0</v>
      </c>
      <c r="O41" s="28">
        <f>IF($C$4="Attiecināmās izmaksas",IF('6a+c+n'!$Q58="A",'6a+c+n'!O58,0),0)</f>
        <v>0</v>
      </c>
      <c r="P41" s="59">
        <f>IF($C$4="Attiecināmās izmaksas",IF('6a+c+n'!$Q58="A",'6a+c+n'!P58,0),0)</f>
        <v>0</v>
      </c>
    </row>
    <row r="42" spans="1:16" ht="33.75" x14ac:dyDescent="0.2">
      <c r="A42" s="64">
        <f>IF(P42=0,0,IF(COUNTBLANK(P42)=1,0,COUNTA($P$14:P42)))</f>
        <v>0</v>
      </c>
      <c r="B42" s="28" t="str">
        <f>IF($C$4="Attiecināmās izmaksas",IF('6a+c+n'!$Q59="A",'6a+c+n'!B59,0),0)</f>
        <v>09-00000</v>
      </c>
      <c r="C42" s="28" t="str">
        <f>IF($C$4="Attiecināmās izmaksas",IF('6a+c+n'!$Q59="A",'6a+c+n'!C59,0),0)</f>
        <v>Atkritumu šahtas aiztaisīšana ar mitrumizturīgu OSB plāksni, b=15mm, pa virsu uzkausējot bitumena ruļmateriālu. (pēc bēniņu siltināšanas)</v>
      </c>
      <c r="D42" s="28" t="str">
        <f>IF($C$4="Attiecināmās izmaksas",IF('6a+c+n'!$Q59="A",'6a+c+n'!D59,0),0)</f>
        <v>kompl</v>
      </c>
      <c r="E42" s="59"/>
      <c r="F42" s="81"/>
      <c r="G42" s="28"/>
      <c r="H42" s="28">
        <f>IF($C$4="Attiecināmās izmaksas",IF('6a+c+n'!$Q59="A",'6a+c+n'!H59,0),0)</f>
        <v>0</v>
      </c>
      <c r="I42" s="28"/>
      <c r="J42" s="28"/>
      <c r="K42" s="59">
        <f>IF($C$4="Attiecināmās izmaksas",IF('6a+c+n'!$Q59="A",'6a+c+n'!K59,0),0)</f>
        <v>0</v>
      </c>
      <c r="L42" s="81">
        <f>IF($C$4="Attiecināmās izmaksas",IF('6a+c+n'!$Q59="A",'6a+c+n'!L59,0),0)</f>
        <v>0</v>
      </c>
      <c r="M42" s="28">
        <f>IF($C$4="Attiecināmās izmaksas",IF('6a+c+n'!$Q59="A",'6a+c+n'!M59,0),0)</f>
        <v>0</v>
      </c>
      <c r="N42" s="28">
        <f>IF($C$4="Attiecināmās izmaksas",IF('6a+c+n'!$Q59="A",'6a+c+n'!N59,0),0)</f>
        <v>0</v>
      </c>
      <c r="O42" s="28">
        <f>IF($C$4="Attiecināmās izmaksas",IF('6a+c+n'!$Q59="A",'6a+c+n'!O59,0),0)</f>
        <v>0</v>
      </c>
      <c r="P42" s="59">
        <f>IF($C$4="Attiecināmās izmaksas",IF('6a+c+n'!$Q59="A",'6a+c+n'!P59,0),0)</f>
        <v>0</v>
      </c>
    </row>
    <row r="43" spans="1:16" ht="22.5" x14ac:dyDescent="0.2">
      <c r="A43" s="64">
        <f>IF(P43=0,0,IF(COUNTBLANK(P43)=1,0,COUNTA($P$14:P43)))</f>
        <v>0</v>
      </c>
      <c r="B43" s="28" t="str">
        <f>IF($C$4="Attiecināmās izmaksas",IF('6a+c+n'!$Q60="A",'6a+c+n'!B60,0),0)</f>
        <v>09-00000</v>
      </c>
      <c r="C43" s="28" t="str">
        <f>IF($C$4="Attiecināmās izmaksas",IF('6a+c+n'!$Q60="A",'6a+c+n'!C60,0),0)</f>
        <v>Ventilācijas šahtu apsekošana un tīrīšana.</v>
      </c>
      <c r="D43" s="28" t="str">
        <f>IF($C$4="Attiecināmās izmaksas",IF('6a+c+n'!$Q60="A",'6a+c+n'!D60,0),0)</f>
        <v>kompl</v>
      </c>
      <c r="E43" s="59"/>
      <c r="F43" s="81"/>
      <c r="G43" s="28"/>
      <c r="H43" s="28">
        <f>IF($C$4="Attiecināmās izmaksas",IF('6a+c+n'!$Q60="A",'6a+c+n'!H60,0),0)</f>
        <v>0</v>
      </c>
      <c r="I43" s="28"/>
      <c r="J43" s="28"/>
      <c r="K43" s="59">
        <f>IF($C$4="Attiecināmās izmaksas",IF('6a+c+n'!$Q60="A",'6a+c+n'!K60,0),0)</f>
        <v>0</v>
      </c>
      <c r="L43" s="81">
        <f>IF($C$4="Attiecināmās izmaksas",IF('6a+c+n'!$Q60="A",'6a+c+n'!L60,0),0)</f>
        <v>0</v>
      </c>
      <c r="M43" s="28">
        <f>IF($C$4="Attiecināmās izmaksas",IF('6a+c+n'!$Q60="A",'6a+c+n'!M60,0),0)</f>
        <v>0</v>
      </c>
      <c r="N43" s="28">
        <f>IF($C$4="Attiecināmās izmaksas",IF('6a+c+n'!$Q60="A",'6a+c+n'!N60,0),0)</f>
        <v>0</v>
      </c>
      <c r="O43" s="28">
        <f>IF($C$4="Attiecināmās izmaksas",IF('6a+c+n'!$Q60="A",'6a+c+n'!O60,0),0)</f>
        <v>0</v>
      </c>
      <c r="P43" s="59">
        <f>IF($C$4="Attiecināmās izmaksas",IF('6a+c+n'!$Q60="A",'6a+c+n'!P60,0),0)</f>
        <v>0</v>
      </c>
    </row>
    <row r="44" spans="1:16" ht="12" customHeight="1" thickBot="1" x14ac:dyDescent="0.25">
      <c r="A44" s="264" t="s">
        <v>63</v>
      </c>
      <c r="B44" s="265"/>
      <c r="C44" s="265"/>
      <c r="D44" s="265"/>
      <c r="E44" s="265"/>
      <c r="F44" s="265"/>
      <c r="G44" s="265"/>
      <c r="H44" s="265"/>
      <c r="I44" s="265"/>
      <c r="J44" s="265"/>
      <c r="K44" s="266"/>
      <c r="L44" s="74">
        <f>SUM(L14:L43)</f>
        <v>0</v>
      </c>
      <c r="M44" s="75">
        <f>SUM(M14:M43)</f>
        <v>0</v>
      </c>
      <c r="N44" s="75">
        <f>SUM(N14:N43)</f>
        <v>0</v>
      </c>
      <c r="O44" s="75">
        <f>SUM(O14:O43)</f>
        <v>0</v>
      </c>
      <c r="P44" s="76">
        <f>SUM(P14:P43)</f>
        <v>0</v>
      </c>
    </row>
    <row r="45" spans="1:16" x14ac:dyDescent="0.2">
      <c r="A45" s="20"/>
      <c r="B45" s="20"/>
      <c r="C45" s="20"/>
      <c r="D45" s="20"/>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1" t="s">
        <v>14</v>
      </c>
      <c r="B47" s="20"/>
      <c r="C47" s="267">
        <f>'Kops n'!C35:H35</f>
        <v>0</v>
      </c>
      <c r="D47" s="267"/>
      <c r="E47" s="267"/>
      <c r="F47" s="267"/>
      <c r="G47" s="267"/>
      <c r="H47" s="267"/>
      <c r="I47" s="20"/>
      <c r="J47" s="20"/>
      <c r="K47" s="20"/>
      <c r="L47" s="20"/>
      <c r="M47" s="20"/>
      <c r="N47" s="20"/>
      <c r="O47" s="20"/>
      <c r="P47" s="20"/>
    </row>
    <row r="48" spans="1:16" x14ac:dyDescent="0.2">
      <c r="A48" s="20"/>
      <c r="B48" s="20"/>
      <c r="C48" s="193" t="s">
        <v>15</v>
      </c>
      <c r="D48" s="193"/>
      <c r="E48" s="193"/>
      <c r="F48" s="193"/>
      <c r="G48" s="193"/>
      <c r="H48" s="193"/>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row r="50" spans="1:16" x14ac:dyDescent="0.2">
      <c r="A50" s="210" t="str">
        <f>'Kops n'!A38:D38</f>
        <v>Tāme sastādīta 2023. gada __. ________</v>
      </c>
      <c r="B50" s="211"/>
      <c r="C50" s="211"/>
      <c r="D50" s="211"/>
      <c r="E50" s="20"/>
      <c r="F50" s="20"/>
      <c r="G50" s="20"/>
      <c r="H50" s="20"/>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row r="52" spans="1:16" x14ac:dyDescent="0.2">
      <c r="A52" s="1" t="s">
        <v>41</v>
      </c>
      <c r="B52" s="20"/>
      <c r="C52" s="267">
        <f>'Kops n'!C40:H40</f>
        <v>0</v>
      </c>
      <c r="D52" s="267"/>
      <c r="E52" s="267"/>
      <c r="F52" s="267"/>
      <c r="G52" s="267"/>
      <c r="H52" s="267"/>
      <c r="I52" s="20"/>
      <c r="J52" s="20"/>
      <c r="K52" s="20"/>
      <c r="L52" s="20"/>
      <c r="M52" s="20"/>
      <c r="N52" s="20"/>
      <c r="O52" s="20"/>
      <c r="P52" s="20"/>
    </row>
    <row r="53" spans="1:16" x14ac:dyDescent="0.2">
      <c r="A53" s="20"/>
      <c r="B53" s="20"/>
      <c r="C53" s="193" t="s">
        <v>15</v>
      </c>
      <c r="D53" s="193"/>
      <c r="E53" s="193"/>
      <c r="F53" s="193"/>
      <c r="G53" s="193"/>
      <c r="H53" s="193"/>
      <c r="I53" s="20"/>
      <c r="J53" s="20"/>
      <c r="K53" s="20"/>
      <c r="L53" s="20"/>
      <c r="M53" s="20"/>
      <c r="N53" s="20"/>
      <c r="O53" s="20"/>
      <c r="P53" s="20"/>
    </row>
    <row r="54" spans="1:16" x14ac:dyDescent="0.2">
      <c r="A54" s="20"/>
      <c r="B54" s="20"/>
      <c r="C54" s="20"/>
      <c r="D54" s="20"/>
      <c r="E54" s="20"/>
      <c r="F54" s="20"/>
      <c r="G54" s="20"/>
      <c r="H54" s="20"/>
      <c r="I54" s="20"/>
      <c r="J54" s="20"/>
      <c r="K54" s="20"/>
      <c r="L54" s="20"/>
      <c r="M54" s="20"/>
      <c r="N54" s="20"/>
      <c r="O54" s="20"/>
      <c r="P54" s="20"/>
    </row>
    <row r="55" spans="1:16" x14ac:dyDescent="0.2">
      <c r="A55" s="104" t="s">
        <v>16</v>
      </c>
      <c r="B55" s="52"/>
      <c r="C55" s="115">
        <f>'Kops n'!C43</f>
        <v>0</v>
      </c>
      <c r="D55" s="52"/>
      <c r="E55" s="20"/>
      <c r="F55" s="20"/>
      <c r="G55" s="20"/>
      <c r="H55" s="20"/>
      <c r="I55" s="20"/>
      <c r="J55" s="20"/>
      <c r="K55" s="20"/>
      <c r="L55" s="20"/>
      <c r="M55" s="20"/>
      <c r="N55" s="20"/>
      <c r="O55" s="20"/>
      <c r="P55" s="20"/>
    </row>
    <row r="56" spans="1:16" x14ac:dyDescent="0.2">
      <c r="A56" s="20"/>
      <c r="B56" s="20"/>
      <c r="C56" s="20"/>
      <c r="D56" s="20"/>
      <c r="E56" s="20"/>
      <c r="F56" s="20"/>
      <c r="G56" s="20"/>
      <c r="H56" s="20"/>
      <c r="I56" s="20"/>
      <c r="J56" s="20"/>
      <c r="K56" s="20"/>
      <c r="L56" s="20"/>
      <c r="M56" s="20"/>
      <c r="N56" s="20"/>
      <c r="O56" s="20"/>
      <c r="P56" s="20"/>
    </row>
  </sheetData>
  <mergeCells count="23">
    <mergeCell ref="C2:I2"/>
    <mergeCell ref="C3:I3"/>
    <mergeCell ref="C4:I4"/>
    <mergeCell ref="D5:L5"/>
    <mergeCell ref="D6:L6"/>
    <mergeCell ref="D8:L8"/>
    <mergeCell ref="A9:F9"/>
    <mergeCell ref="J9:M9"/>
    <mergeCell ref="N9:O9"/>
    <mergeCell ref="D7:L7"/>
    <mergeCell ref="C53:H53"/>
    <mergeCell ref="L12:P12"/>
    <mergeCell ref="A44:K44"/>
    <mergeCell ref="C47:H47"/>
    <mergeCell ref="C48:H48"/>
    <mergeCell ref="A50:D50"/>
    <mergeCell ref="C52:H52"/>
    <mergeCell ref="A12:A13"/>
    <mergeCell ref="B12:B13"/>
    <mergeCell ref="C12:C13"/>
    <mergeCell ref="D12:D13"/>
    <mergeCell ref="E12:E13"/>
    <mergeCell ref="F12:K12"/>
  </mergeCells>
  <conditionalFormatting sqref="A44:K44">
    <cfRule type="containsText" dxfId="169" priority="3" operator="containsText" text="Tiešās izmaksas kopā, t. sk. darba devēja sociālais nodoklis __.__% ">
      <formula>NOT(ISERROR(SEARCH("Tiešās izmaksas kopā, t. sk. darba devēja sociālais nodoklis __.__% ",A44)))</formula>
    </cfRule>
  </conditionalFormatting>
  <conditionalFormatting sqref="N9:O9 D5:L8 C2:I2 L44:P44 C47:H47 C52:H52 C55 A14:P43">
    <cfRule type="cellIs" dxfId="16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46"/>
  <sheetViews>
    <sheetView workbookViewId="0">
      <selection activeCell="A38" sqref="A30:XFD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79" t="str">
        <f>'6a+c+n'!C2:I2</f>
        <v>Jumta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P34</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ht="22.5" x14ac:dyDescent="0.2">
      <c r="A14" s="64">
        <f>IF(P14=0,0,IF(COUNTBLANK(P14)=1,0,COUNTA($P$14:P14)))</f>
        <v>0</v>
      </c>
      <c r="B14" s="28" t="str">
        <f>IF($C$4="citu pasākumu izmaksas",IF('6a+c+n'!$Q15="C",'6a+c+n'!B15,0))</f>
        <v>09-00000</v>
      </c>
      <c r="C14" s="28" t="str">
        <f>IF($C$4="citu pasākumu izmaksas",IF('6a+c+n'!$Q15="C",'6a+c+n'!C15,0))</f>
        <v>Cinkots skārds ar PURAL pārklājumu b=0.5mm, platums ~1350mm</v>
      </c>
      <c r="D14" s="28" t="str">
        <f>IF($C$4="citu pasākumu izmaksas",IF('6a+c+n'!$Q15="C",'6a+c+n'!D15,0))</f>
        <v>m2</v>
      </c>
      <c r="E14" s="59"/>
      <c r="F14" s="81"/>
      <c r="G14" s="28"/>
      <c r="H14" s="28">
        <f>IF($C$4="citu pasākumu izmaksas",IF('6a+c+n'!$Q15="C",'6a+c+n'!H15,0))</f>
        <v>0</v>
      </c>
      <c r="I14" s="28"/>
      <c r="J14" s="28"/>
      <c r="K14" s="59">
        <f>IF($C$4="citu pasākumu izmaksas",IF('6a+c+n'!$Q15="C",'6a+c+n'!K15,0))</f>
        <v>0</v>
      </c>
      <c r="L14" s="110">
        <f>IF($C$4="citu pasākumu izmaksas",IF('6a+c+n'!$Q15="C",'6a+c+n'!L15,0))</f>
        <v>0</v>
      </c>
      <c r="M14" s="28">
        <f>IF($C$4="citu pasākumu izmaksas",IF('6a+c+n'!$Q15="C",'6a+c+n'!M15,0))</f>
        <v>0</v>
      </c>
      <c r="N14" s="28">
        <f>IF($C$4="citu pasākumu izmaksas",IF('6a+c+n'!$Q15="C",'6a+c+n'!N15,0))</f>
        <v>0</v>
      </c>
      <c r="O14" s="28">
        <f>IF($C$4="citu pasākumu izmaksas",IF('6a+c+n'!$Q15="C",'6a+c+n'!O15,0))</f>
        <v>0</v>
      </c>
      <c r="P14" s="59">
        <f>IF($C$4="citu pasākumu izmaksas",IF('6a+c+n'!$Q15="C",'6a+c+n'!P15,0))</f>
        <v>0</v>
      </c>
    </row>
    <row r="15" spans="1:16" ht="22.5" x14ac:dyDescent="0.2">
      <c r="A15" s="64">
        <f>IF(P15=0,0,IF(COUNTBLANK(P15)=1,0,COUNTA($P$14:P15)))</f>
        <v>0</v>
      </c>
      <c r="B15" s="28" t="str">
        <f>IF($C$4="citu pasākumu izmaksas",IF('6a+c+n'!$Q16="C",'6a+c+n'!B16,0))</f>
        <v>09-00000</v>
      </c>
      <c r="C15" s="28" t="str">
        <f>IF($C$4="citu pasākumu izmaksas",IF('6a+c+n'!$Q16="C",'6a+c+n'!C16,0))</f>
        <v>Skārda nosegdetaļa rūpnieciski krāsota ar PURAL pārklājumu b=0.5mm, platums 365 mm</v>
      </c>
      <c r="D15" s="28" t="str">
        <f>IF($C$4="citu pasākumu izmaksas",IF('6a+c+n'!$Q16="C",'6a+c+n'!D16,0))</f>
        <v>m2</v>
      </c>
      <c r="E15" s="59"/>
      <c r="F15" s="81"/>
      <c r="G15" s="28"/>
      <c r="H15" s="28">
        <f>IF($C$4="citu pasākumu izmaksas",IF('6a+c+n'!$Q16="C",'6a+c+n'!H16,0))</f>
        <v>0</v>
      </c>
      <c r="I15" s="28"/>
      <c r="J15" s="28"/>
      <c r="K15" s="59">
        <f>IF($C$4="citu pasākumu izmaksas",IF('6a+c+n'!$Q16="C",'6a+c+n'!K16,0))</f>
        <v>0</v>
      </c>
      <c r="L15" s="110">
        <f>IF($C$4="citu pasākumu izmaksas",IF('6a+c+n'!$Q16="C",'6a+c+n'!L16,0))</f>
        <v>0</v>
      </c>
      <c r="M15" s="28">
        <f>IF($C$4="citu pasākumu izmaksas",IF('6a+c+n'!$Q16="C",'6a+c+n'!M16,0))</f>
        <v>0</v>
      </c>
      <c r="N15" s="28">
        <f>IF($C$4="citu pasākumu izmaksas",IF('6a+c+n'!$Q16="C",'6a+c+n'!N16,0))</f>
        <v>0</v>
      </c>
      <c r="O15" s="28">
        <f>IF($C$4="citu pasākumu izmaksas",IF('6a+c+n'!$Q16="C",'6a+c+n'!O16,0))</f>
        <v>0</v>
      </c>
      <c r="P15" s="59">
        <f>IF($C$4="citu pasākumu izmaksas",IF('6a+c+n'!$Q16="C",'6a+c+n'!P16,0))</f>
        <v>0</v>
      </c>
    </row>
    <row r="16" spans="1:16" ht="22.5" x14ac:dyDescent="0.2">
      <c r="A16" s="64">
        <f>IF(P16=0,0,IF(COUNTBLANK(P16)=1,0,COUNTA($P$14:P16)))</f>
        <v>0</v>
      </c>
      <c r="B16" s="28" t="str">
        <f>IF($C$4="citu pasākumu izmaksas",IF('6a+c+n'!$Q17="C",'6a+c+n'!B17,0))</f>
        <v>09-00000</v>
      </c>
      <c r="C16" s="28" t="str">
        <f>IF($C$4="citu pasākumu izmaksas",IF('6a+c+n'!$Q17="C",'6a+c+n'!C17,0))</f>
        <v>Impregnēta koka brusa 50x50mm, L=250, t.sk. stiprinājumi</v>
      </c>
      <c r="D16" s="28" t="str">
        <f>IF($C$4="citu pasākumu izmaksas",IF('6a+c+n'!$Q17="C",'6a+c+n'!D17,0))</f>
        <v>gab.</v>
      </c>
      <c r="E16" s="59"/>
      <c r="F16" s="81"/>
      <c r="G16" s="28"/>
      <c r="H16" s="28">
        <f>IF($C$4="citu pasākumu izmaksas",IF('6a+c+n'!$Q17="C",'6a+c+n'!H17,0))</f>
        <v>0</v>
      </c>
      <c r="I16" s="28"/>
      <c r="J16" s="28"/>
      <c r="K16" s="59">
        <f>IF($C$4="citu pasākumu izmaksas",IF('6a+c+n'!$Q17="C",'6a+c+n'!K17,0))</f>
        <v>0</v>
      </c>
      <c r="L16" s="110">
        <f>IF($C$4="citu pasākumu izmaksas",IF('6a+c+n'!$Q17="C",'6a+c+n'!L17,0))</f>
        <v>0</v>
      </c>
      <c r="M16" s="28">
        <f>IF($C$4="citu pasākumu izmaksas",IF('6a+c+n'!$Q17="C",'6a+c+n'!M17,0))</f>
        <v>0</v>
      </c>
      <c r="N16" s="28">
        <f>IF($C$4="citu pasākumu izmaksas",IF('6a+c+n'!$Q17="C",'6a+c+n'!N17,0))</f>
        <v>0</v>
      </c>
      <c r="O16" s="28">
        <f>IF($C$4="citu pasākumu izmaksas",IF('6a+c+n'!$Q17="C",'6a+c+n'!O17,0))</f>
        <v>0</v>
      </c>
      <c r="P16" s="59">
        <f>IF($C$4="citu pasākumu izmaksas",IF('6a+c+n'!$Q17="C",'6a+c+n'!P17,0))</f>
        <v>0</v>
      </c>
    </row>
    <row r="17" spans="1:16" ht="22.5" x14ac:dyDescent="0.2">
      <c r="A17" s="64">
        <f>IF(P17=0,0,IF(COUNTBLANK(P17)=1,0,COUNTA($P$14:P17)))</f>
        <v>0</v>
      </c>
      <c r="B17" s="28" t="str">
        <f>IF($C$4="citu pasākumu izmaksas",IF('6a+c+n'!$Q18="C",'6a+c+n'!B18,0))</f>
        <v>09-00000</v>
      </c>
      <c r="C17" s="28" t="str">
        <f>IF($C$4="citu pasākumu izmaksas",IF('6a+c+n'!$Q18="C",'6a+c+n'!C18,0))</f>
        <v>Bitumena ruļļu materiāls</v>
      </c>
      <c r="D17" s="28" t="str">
        <f>IF($C$4="citu pasākumu izmaksas",IF('6a+c+n'!$Q18="C",'6a+c+n'!D18,0))</f>
        <v>m2</v>
      </c>
      <c r="E17" s="59"/>
      <c r="F17" s="81"/>
      <c r="G17" s="28"/>
      <c r="H17" s="28">
        <f>IF($C$4="citu pasākumu izmaksas",IF('6a+c+n'!$Q18="C",'6a+c+n'!H18,0))</f>
        <v>0</v>
      </c>
      <c r="I17" s="28"/>
      <c r="J17" s="28"/>
      <c r="K17" s="59">
        <f>IF($C$4="citu pasākumu izmaksas",IF('6a+c+n'!$Q18="C",'6a+c+n'!K18,0))</f>
        <v>0</v>
      </c>
      <c r="L17" s="110">
        <f>IF($C$4="citu pasākumu izmaksas",IF('6a+c+n'!$Q18="C",'6a+c+n'!L18,0))</f>
        <v>0</v>
      </c>
      <c r="M17" s="28">
        <f>IF($C$4="citu pasākumu izmaksas",IF('6a+c+n'!$Q18="C",'6a+c+n'!M18,0))</f>
        <v>0</v>
      </c>
      <c r="N17" s="28">
        <f>IF($C$4="citu pasākumu izmaksas",IF('6a+c+n'!$Q18="C",'6a+c+n'!N18,0))</f>
        <v>0</v>
      </c>
      <c r="O17" s="28">
        <f>IF($C$4="citu pasākumu izmaksas",IF('6a+c+n'!$Q18="C",'6a+c+n'!O18,0))</f>
        <v>0</v>
      </c>
      <c r="P17" s="59">
        <f>IF($C$4="citu pasākumu izmaksas",IF('6a+c+n'!$Q18="C",'6a+c+n'!P18,0))</f>
        <v>0</v>
      </c>
    </row>
    <row r="18" spans="1:16" ht="22.5" x14ac:dyDescent="0.2">
      <c r="A18" s="64">
        <f>IF(P18=0,0,IF(COUNTBLANK(P18)=1,0,COUNTA($P$14:P18)))</f>
        <v>0</v>
      </c>
      <c r="B18" s="28" t="str">
        <f>IF($C$4="citu pasākumu izmaksas",IF('6a+c+n'!$Q19="C",'6a+c+n'!B19,0))</f>
        <v>09-00000</v>
      </c>
      <c r="C18" s="28" t="str">
        <f>IF($C$4="citu pasākumu izmaksas",IF('6a+c+n'!$Q19="C",'6a+c+n'!C19,0))</f>
        <v>Mitrumizturīgs saplāksnis b=15mm</v>
      </c>
      <c r="D18" s="28" t="str">
        <f>IF($C$4="citu pasākumu izmaksas",IF('6a+c+n'!$Q19="C",'6a+c+n'!D19,0))</f>
        <v>m2</v>
      </c>
      <c r="E18" s="59"/>
      <c r="F18" s="81"/>
      <c r="G18" s="28"/>
      <c r="H18" s="28">
        <f>IF($C$4="citu pasākumu izmaksas",IF('6a+c+n'!$Q19="C",'6a+c+n'!H19,0))</f>
        <v>0</v>
      </c>
      <c r="I18" s="28"/>
      <c r="J18" s="28"/>
      <c r="K18" s="59">
        <f>IF($C$4="citu pasākumu izmaksas",IF('6a+c+n'!$Q19="C",'6a+c+n'!K19,0))</f>
        <v>0</v>
      </c>
      <c r="L18" s="110">
        <f>IF($C$4="citu pasākumu izmaksas",IF('6a+c+n'!$Q19="C",'6a+c+n'!L19,0))</f>
        <v>0</v>
      </c>
      <c r="M18" s="28">
        <f>IF($C$4="citu pasākumu izmaksas",IF('6a+c+n'!$Q19="C",'6a+c+n'!M19,0))</f>
        <v>0</v>
      </c>
      <c r="N18" s="28">
        <f>IF($C$4="citu pasākumu izmaksas",IF('6a+c+n'!$Q19="C",'6a+c+n'!N19,0))</f>
        <v>0</v>
      </c>
      <c r="O18" s="28">
        <f>IF($C$4="citu pasākumu izmaksas",IF('6a+c+n'!$Q19="C",'6a+c+n'!O19,0))</f>
        <v>0</v>
      </c>
      <c r="P18" s="59">
        <f>IF($C$4="citu pasākumu izmaksas",IF('6a+c+n'!$Q19="C",'6a+c+n'!P19,0))</f>
        <v>0</v>
      </c>
    </row>
    <row r="19" spans="1:16" ht="22.5" x14ac:dyDescent="0.2">
      <c r="A19" s="64">
        <f>IF(P19=0,0,IF(COUNTBLANK(P19)=1,0,COUNTA($P$14:P19)))</f>
        <v>0</v>
      </c>
      <c r="B19" s="28" t="str">
        <f>IF($C$4="citu pasākumu izmaksas",IF('6a+c+n'!$Q20="C",'6a+c+n'!B20,0))</f>
        <v>09-00000</v>
      </c>
      <c r="C19" s="28" t="str">
        <f>IF($C$4="citu pasākumu izmaksas",IF('6a+c+n'!$Q20="C",'6a+c+n'!C20,0))</f>
        <v>Impregnēta koka brusas 50x50, t.sk. stiprinājumi</v>
      </c>
      <c r="D19" s="28" t="str">
        <f>IF($C$4="citu pasākumu izmaksas",IF('6a+c+n'!$Q20="C",'6a+c+n'!D20,0))</f>
        <v>tm</v>
      </c>
      <c r="E19" s="59"/>
      <c r="F19" s="81"/>
      <c r="G19" s="28"/>
      <c r="H19" s="28">
        <f>IF($C$4="citu pasākumu izmaksas",IF('6a+c+n'!$Q20="C",'6a+c+n'!H20,0))</f>
        <v>0</v>
      </c>
      <c r="I19" s="28"/>
      <c r="J19" s="28"/>
      <c r="K19" s="59">
        <f>IF($C$4="citu pasākumu izmaksas",IF('6a+c+n'!$Q20="C",'6a+c+n'!K20,0))</f>
        <v>0</v>
      </c>
      <c r="L19" s="110">
        <f>IF($C$4="citu pasākumu izmaksas",IF('6a+c+n'!$Q20="C",'6a+c+n'!L20,0))</f>
        <v>0</v>
      </c>
      <c r="M19" s="28">
        <f>IF($C$4="citu pasākumu izmaksas",IF('6a+c+n'!$Q20="C",'6a+c+n'!M20,0))</f>
        <v>0</v>
      </c>
      <c r="N19" s="28">
        <f>IF($C$4="citu pasākumu izmaksas",IF('6a+c+n'!$Q20="C",'6a+c+n'!N20,0))</f>
        <v>0</v>
      </c>
      <c r="O19" s="28">
        <f>IF($C$4="citu pasākumu izmaksas",IF('6a+c+n'!$Q20="C",'6a+c+n'!O20,0))</f>
        <v>0</v>
      </c>
      <c r="P19" s="59">
        <f>IF($C$4="citu pasākumu izmaksas",IF('6a+c+n'!$Q20="C",'6a+c+n'!P20,0))</f>
        <v>0</v>
      </c>
    </row>
    <row r="20" spans="1:16" ht="22.5" x14ac:dyDescent="0.2">
      <c r="A20" s="64">
        <f>IF(P20=0,0,IF(COUNTBLANK(P20)=1,0,COUNTA($P$14:P20)))</f>
        <v>0</v>
      </c>
      <c r="B20" s="28" t="str">
        <f>IF($C$4="citu pasākumu izmaksas",IF('6a+c+n'!$Q21="C",'6a+c+n'!B21,0))</f>
        <v>09-00000</v>
      </c>
      <c r="C20" s="28" t="str">
        <f>IF($C$4="citu pasākumu izmaksas",IF('6a+c+n'!$Q21="C",'6a+c+n'!C21,0))</f>
        <v>Impregnēta koka brusas 75x50, t.sk. stiprinājumi</v>
      </c>
      <c r="D20" s="28" t="str">
        <f>IF($C$4="citu pasākumu izmaksas",IF('6a+c+n'!$Q21="C",'6a+c+n'!D21,0))</f>
        <v>tm</v>
      </c>
      <c r="E20" s="59"/>
      <c r="F20" s="81"/>
      <c r="G20" s="28"/>
      <c r="H20" s="28">
        <f>IF($C$4="citu pasākumu izmaksas",IF('6a+c+n'!$Q21="C",'6a+c+n'!H21,0))</f>
        <v>0</v>
      </c>
      <c r="I20" s="28"/>
      <c r="J20" s="28"/>
      <c r="K20" s="59">
        <f>IF($C$4="citu pasākumu izmaksas",IF('6a+c+n'!$Q21="C",'6a+c+n'!K21,0))</f>
        <v>0</v>
      </c>
      <c r="L20" s="110">
        <f>IF($C$4="citu pasākumu izmaksas",IF('6a+c+n'!$Q21="C",'6a+c+n'!L21,0))</f>
        <v>0</v>
      </c>
      <c r="M20" s="28">
        <f>IF($C$4="citu pasākumu izmaksas",IF('6a+c+n'!$Q21="C",'6a+c+n'!M21,0))</f>
        <v>0</v>
      </c>
      <c r="N20" s="28">
        <f>IF($C$4="citu pasākumu izmaksas",IF('6a+c+n'!$Q21="C",'6a+c+n'!N21,0))</f>
        <v>0</v>
      </c>
      <c r="O20" s="28">
        <f>IF($C$4="citu pasākumu izmaksas",IF('6a+c+n'!$Q21="C",'6a+c+n'!O21,0))</f>
        <v>0</v>
      </c>
      <c r="P20" s="59">
        <f>IF($C$4="citu pasākumu izmaksas",IF('6a+c+n'!$Q21="C",'6a+c+n'!P21,0))</f>
        <v>0</v>
      </c>
    </row>
    <row r="21" spans="1:16" x14ac:dyDescent="0.2">
      <c r="A21" s="64">
        <f>IF(P21=0,0,IF(COUNTBLANK(P21)=1,0,COUNTA($P$14:P21)))</f>
        <v>0</v>
      </c>
      <c r="B21" s="28">
        <f>IF($C$4="citu pasākumu izmaksas",IF('6a+c+n'!$Q22="C",'6a+c+n'!B22,0))</f>
        <v>0</v>
      </c>
      <c r="C21" s="28">
        <f>IF($C$4="citu pasākumu izmaksas",IF('6a+c+n'!$Q22="C",'6a+c+n'!C22,0))</f>
        <v>0</v>
      </c>
      <c r="D21" s="28">
        <f>IF($C$4="citu pasākumu izmaksas",IF('6a+c+n'!$Q22="C",'6a+c+n'!D22,0))</f>
        <v>0</v>
      </c>
      <c r="E21" s="59"/>
      <c r="F21" s="81"/>
      <c r="G21" s="28"/>
      <c r="H21" s="28">
        <f>IF($C$4="citu pasākumu izmaksas",IF('6a+c+n'!$Q22="C",'6a+c+n'!H22,0))</f>
        <v>0</v>
      </c>
      <c r="I21" s="28"/>
      <c r="J21" s="28"/>
      <c r="K21" s="59">
        <f>IF($C$4="citu pasākumu izmaksas",IF('6a+c+n'!$Q22="C",'6a+c+n'!K22,0))</f>
        <v>0</v>
      </c>
      <c r="L21" s="110">
        <f>IF($C$4="citu pasākumu izmaksas",IF('6a+c+n'!$Q22="C",'6a+c+n'!L22,0))</f>
        <v>0</v>
      </c>
      <c r="M21" s="28">
        <f>IF($C$4="citu pasākumu izmaksas",IF('6a+c+n'!$Q22="C",'6a+c+n'!M22,0))</f>
        <v>0</v>
      </c>
      <c r="N21" s="28">
        <f>IF($C$4="citu pasākumu izmaksas",IF('6a+c+n'!$Q22="C",'6a+c+n'!N22,0))</f>
        <v>0</v>
      </c>
      <c r="O21" s="28">
        <f>IF($C$4="citu pasākumu izmaksas",IF('6a+c+n'!$Q22="C",'6a+c+n'!O22,0))</f>
        <v>0</v>
      </c>
      <c r="P21" s="59">
        <f>IF($C$4="citu pasākumu izmaksas",IF('6a+c+n'!$Q22="C",'6a+c+n'!P22,0))</f>
        <v>0</v>
      </c>
    </row>
    <row r="22" spans="1:16" ht="22.5" x14ac:dyDescent="0.2">
      <c r="A22" s="64">
        <f>IF(P22=0,0,IF(COUNTBLANK(P22)=1,0,COUNTA($P$14:P22)))</f>
        <v>0</v>
      </c>
      <c r="B22" s="28" t="str">
        <f>IF($C$4="citu pasākumu izmaksas",IF('6a+c+n'!$Q23="C",'6a+c+n'!B23,0))</f>
        <v>09-00000</v>
      </c>
      <c r="C22" s="28" t="str">
        <f>IF($C$4="citu pasākumu izmaksas",IF('6a+c+n'!$Q23="C",'6a+c+n'!C23,0))</f>
        <v>Cinkotas skārda joslas 50x2mm montāža pa perimetru esošiem ventilācijas skursteņiem</v>
      </c>
      <c r="D22" s="28" t="str">
        <f>IF($C$4="citu pasākumu izmaksas",IF('6a+c+n'!$Q23="C",'6a+c+n'!D23,0))</f>
        <v>tm</v>
      </c>
      <c r="E22" s="59"/>
      <c r="F22" s="81"/>
      <c r="G22" s="28"/>
      <c r="H22" s="28">
        <f>IF($C$4="citu pasākumu izmaksas",IF('6a+c+n'!$Q23="C",'6a+c+n'!H23,0))</f>
        <v>0</v>
      </c>
      <c r="I22" s="28"/>
      <c r="J22" s="28"/>
      <c r="K22" s="59">
        <f>IF($C$4="citu pasākumu izmaksas",IF('6a+c+n'!$Q23="C",'6a+c+n'!K23,0))</f>
        <v>0</v>
      </c>
      <c r="L22" s="110">
        <f>IF($C$4="citu pasākumu izmaksas",IF('6a+c+n'!$Q23="C",'6a+c+n'!L23,0))</f>
        <v>0</v>
      </c>
      <c r="M22" s="28">
        <f>IF($C$4="citu pasākumu izmaksas",IF('6a+c+n'!$Q23="C",'6a+c+n'!M23,0))</f>
        <v>0</v>
      </c>
      <c r="N22" s="28">
        <f>IF($C$4="citu pasākumu izmaksas",IF('6a+c+n'!$Q23="C",'6a+c+n'!N23,0))</f>
        <v>0</v>
      </c>
      <c r="O22" s="28">
        <f>IF($C$4="citu pasākumu izmaksas",IF('6a+c+n'!$Q23="C",'6a+c+n'!O23,0))</f>
        <v>0</v>
      </c>
      <c r="P22" s="59">
        <f>IF($C$4="citu pasākumu izmaksas",IF('6a+c+n'!$Q23="C",'6a+c+n'!P23,0))</f>
        <v>0</v>
      </c>
    </row>
    <row r="23" spans="1:16" ht="22.5" x14ac:dyDescent="0.2">
      <c r="A23" s="64">
        <f>IF(P23=0,0,IF(COUNTBLANK(P23)=1,0,COUNTA($P$14:P23)))</f>
        <v>0</v>
      </c>
      <c r="B23" s="28" t="str">
        <f>IF($C$4="citu pasākumu izmaksas",IF('6a+c+n'!$Q24="C",'6a+c+n'!B24,0))</f>
        <v>09-00000</v>
      </c>
      <c r="C23" s="28" t="str">
        <f>IF($C$4="citu pasākumu izmaksas",IF('6a+c+n'!$Q24="C",'6a+c+n'!C24,0))</f>
        <v>Karsti cinkota skārda stati 30x4 mm piemetināti</v>
      </c>
      <c r="D23" s="28" t="str">
        <f>IF($C$4="citu pasākumu izmaksas",IF('6a+c+n'!$Q24="C",'6a+c+n'!D24,0))</f>
        <v>kompl</v>
      </c>
      <c r="E23" s="59"/>
      <c r="F23" s="81"/>
      <c r="G23" s="28"/>
      <c r="H23" s="28">
        <f>IF($C$4="citu pasākumu izmaksas",IF('6a+c+n'!$Q24="C",'6a+c+n'!H24,0))</f>
        <v>0</v>
      </c>
      <c r="I23" s="28"/>
      <c r="J23" s="28"/>
      <c r="K23" s="59">
        <f>IF($C$4="citu pasākumu izmaksas",IF('6a+c+n'!$Q24="C",'6a+c+n'!K24,0))</f>
        <v>0</v>
      </c>
      <c r="L23" s="110">
        <f>IF($C$4="citu pasākumu izmaksas",IF('6a+c+n'!$Q24="C",'6a+c+n'!L24,0))</f>
        <v>0</v>
      </c>
      <c r="M23" s="28">
        <f>IF($C$4="citu pasākumu izmaksas",IF('6a+c+n'!$Q24="C",'6a+c+n'!M24,0))</f>
        <v>0</v>
      </c>
      <c r="N23" s="28">
        <f>IF($C$4="citu pasākumu izmaksas",IF('6a+c+n'!$Q24="C",'6a+c+n'!N24,0))</f>
        <v>0</v>
      </c>
      <c r="O23" s="28">
        <f>IF($C$4="citu pasākumu izmaksas",IF('6a+c+n'!$Q24="C",'6a+c+n'!O24,0))</f>
        <v>0</v>
      </c>
      <c r="P23" s="59">
        <f>IF($C$4="citu pasākumu izmaksas",IF('6a+c+n'!$Q24="C",'6a+c+n'!P24,0))</f>
        <v>0</v>
      </c>
    </row>
    <row r="24" spans="1:16" ht="33.75" x14ac:dyDescent="0.2">
      <c r="A24" s="64">
        <f>IF(P24=0,0,IF(COUNTBLANK(P24)=1,0,COUNTA($P$14:P24)))</f>
        <v>0</v>
      </c>
      <c r="B24" s="28" t="str">
        <f>IF($C$4="citu pasākumu izmaksas",IF('6a+c+n'!$Q25="C",'6a+c+n'!B25,0))</f>
        <v>09-00000</v>
      </c>
      <c r="C24" s="28" t="str">
        <f>IF($C$4="citu pasākumu izmaksas",IF('6a+c+n'!$Q25="C",'6a+c+n'!C25,0))</f>
        <v>Karsti cinkota skārda b=1.0 mm ar rūpnieciski krāsotu  PURAL pārklājumu ventilācijas skursteņu jumtiņu montāža</v>
      </c>
      <c r="D24" s="28" t="str">
        <f>IF($C$4="citu pasākumu izmaksas",IF('6a+c+n'!$Q25="C",'6a+c+n'!D25,0))</f>
        <v>kompl</v>
      </c>
      <c r="E24" s="59"/>
      <c r="F24" s="81"/>
      <c r="G24" s="28"/>
      <c r="H24" s="28">
        <f>IF($C$4="citu pasākumu izmaksas",IF('6a+c+n'!$Q25="C",'6a+c+n'!H25,0))</f>
        <v>0</v>
      </c>
      <c r="I24" s="28"/>
      <c r="J24" s="28"/>
      <c r="K24" s="59">
        <f>IF($C$4="citu pasākumu izmaksas",IF('6a+c+n'!$Q25="C",'6a+c+n'!K25,0))</f>
        <v>0</v>
      </c>
      <c r="L24" s="110">
        <f>IF($C$4="citu pasākumu izmaksas",IF('6a+c+n'!$Q25="C",'6a+c+n'!L25,0))</f>
        <v>0</v>
      </c>
      <c r="M24" s="28">
        <f>IF($C$4="citu pasākumu izmaksas",IF('6a+c+n'!$Q25="C",'6a+c+n'!M25,0))</f>
        <v>0</v>
      </c>
      <c r="N24" s="28">
        <f>IF($C$4="citu pasākumu izmaksas",IF('6a+c+n'!$Q25="C",'6a+c+n'!N25,0))</f>
        <v>0</v>
      </c>
      <c r="O24" s="28">
        <f>IF($C$4="citu pasākumu izmaksas",IF('6a+c+n'!$Q25="C",'6a+c+n'!O25,0))</f>
        <v>0</v>
      </c>
      <c r="P24" s="59">
        <f>IF($C$4="citu pasākumu izmaksas",IF('6a+c+n'!$Q25="C",'6a+c+n'!P25,0))</f>
        <v>0</v>
      </c>
    </row>
    <row r="25" spans="1:16" ht="22.5" x14ac:dyDescent="0.2">
      <c r="A25" s="64">
        <f>IF(P25=0,0,IF(COUNTBLANK(P25)=1,0,COUNTA($P$14:P25)))</f>
        <v>0</v>
      </c>
      <c r="B25" s="28" t="str">
        <f>IF($C$4="citu pasākumu izmaksas",IF('6a+c+n'!$Q26="C",'6a+c+n'!B26,0))</f>
        <v>09-00000</v>
      </c>
      <c r="C25" s="28" t="str">
        <f>IF($C$4="citu pasākumu izmaksas",IF('6a+c+n'!$Q26="C",'6a+c+n'!C26,0))</f>
        <v>Cinkota rabicas sieta (pret putniem) montāža pa perimetru ventilācijas skursteņiem</v>
      </c>
      <c r="D25" s="28" t="str">
        <f>IF($C$4="citu pasākumu izmaksas",IF('6a+c+n'!$Q26="C",'6a+c+n'!D26,0))</f>
        <v>kompl</v>
      </c>
      <c r="E25" s="59"/>
      <c r="F25" s="81"/>
      <c r="G25" s="28"/>
      <c r="H25" s="28">
        <f>IF($C$4="citu pasākumu izmaksas",IF('6a+c+n'!$Q26="C",'6a+c+n'!H26,0))</f>
        <v>0</v>
      </c>
      <c r="I25" s="28"/>
      <c r="J25" s="28"/>
      <c r="K25" s="59">
        <f>IF($C$4="citu pasākumu izmaksas",IF('6a+c+n'!$Q26="C",'6a+c+n'!K26,0))</f>
        <v>0</v>
      </c>
      <c r="L25" s="110">
        <f>IF($C$4="citu pasākumu izmaksas",IF('6a+c+n'!$Q26="C",'6a+c+n'!L26,0))</f>
        <v>0</v>
      </c>
      <c r="M25" s="28">
        <f>IF($C$4="citu pasākumu izmaksas",IF('6a+c+n'!$Q26="C",'6a+c+n'!M26,0))</f>
        <v>0</v>
      </c>
      <c r="N25" s="28">
        <f>IF($C$4="citu pasākumu izmaksas",IF('6a+c+n'!$Q26="C",'6a+c+n'!N26,0))</f>
        <v>0</v>
      </c>
      <c r="O25" s="28">
        <f>IF($C$4="citu pasākumu izmaksas",IF('6a+c+n'!$Q26="C",'6a+c+n'!O26,0))</f>
        <v>0</v>
      </c>
      <c r="P25" s="59">
        <f>IF($C$4="citu pasākumu izmaksas",IF('6a+c+n'!$Q26="C",'6a+c+n'!P26,0))</f>
        <v>0</v>
      </c>
    </row>
    <row r="26" spans="1:16" x14ac:dyDescent="0.2">
      <c r="A26" s="64">
        <f>IF(P26=0,0,IF(COUNTBLANK(P26)=1,0,COUNTA($P$14:P26)))</f>
        <v>0</v>
      </c>
      <c r="B26" s="28">
        <f>IF($C$4="citu pasākumu izmaksas",IF('6a+c+n'!$Q27="C",'6a+c+n'!B27,0))</f>
        <v>0</v>
      </c>
      <c r="C26" s="28">
        <f>IF($C$4="citu pasākumu izmaksas",IF('6a+c+n'!$Q27="C",'6a+c+n'!C27,0))</f>
        <v>0</v>
      </c>
      <c r="D26" s="28">
        <f>IF($C$4="citu pasākumu izmaksas",IF('6a+c+n'!$Q27="C",'6a+c+n'!D27,0))</f>
        <v>0</v>
      </c>
      <c r="E26" s="59"/>
      <c r="F26" s="81"/>
      <c r="G26" s="28"/>
      <c r="H26" s="28">
        <f>IF($C$4="citu pasākumu izmaksas",IF('6a+c+n'!$Q27="C",'6a+c+n'!H27,0))</f>
        <v>0</v>
      </c>
      <c r="I26" s="28"/>
      <c r="J26" s="28"/>
      <c r="K26" s="59">
        <f>IF($C$4="citu pasākumu izmaksas",IF('6a+c+n'!$Q27="C",'6a+c+n'!K27,0))</f>
        <v>0</v>
      </c>
      <c r="L26" s="110">
        <f>IF($C$4="citu pasākumu izmaksas",IF('6a+c+n'!$Q27="C",'6a+c+n'!L27,0))</f>
        <v>0</v>
      </c>
      <c r="M26" s="28">
        <f>IF($C$4="citu pasākumu izmaksas",IF('6a+c+n'!$Q27="C",'6a+c+n'!M27,0))</f>
        <v>0</v>
      </c>
      <c r="N26" s="28">
        <f>IF($C$4="citu pasākumu izmaksas",IF('6a+c+n'!$Q27="C",'6a+c+n'!N27,0))</f>
        <v>0</v>
      </c>
      <c r="O26" s="28">
        <f>IF($C$4="citu pasākumu izmaksas",IF('6a+c+n'!$Q27="C",'6a+c+n'!O27,0))</f>
        <v>0</v>
      </c>
      <c r="P26" s="59">
        <f>IF($C$4="citu pasākumu izmaksas",IF('6a+c+n'!$Q27="C",'6a+c+n'!P27,0))</f>
        <v>0</v>
      </c>
    </row>
    <row r="27" spans="1:16" ht="22.5" x14ac:dyDescent="0.2">
      <c r="A27" s="64">
        <f>IF(P27=0,0,IF(COUNTBLANK(P27)=1,0,COUNTA($P$14:P27)))</f>
        <v>0</v>
      </c>
      <c r="B27" s="28" t="str">
        <f>IF($C$4="citu pasākumu izmaksas",IF('6a+c+n'!$Q28="C",'6a+c+n'!B28,0))</f>
        <v>09-00000</v>
      </c>
      <c r="C27" s="28" t="str">
        <f>IF($C$4="citu pasākumu izmaksas",IF('6a+c+n'!$Q28="C",'6a+c+n'!C28,0))</f>
        <v>Jauna bitumena ruļmateriāla ieklāšana 10% no kopējās virsmas</v>
      </c>
      <c r="D27" s="28" t="str">
        <f>IF($C$4="citu pasākumu izmaksas",IF('6a+c+n'!$Q28="C",'6a+c+n'!D28,0))</f>
        <v>m2</v>
      </c>
      <c r="E27" s="59"/>
      <c r="F27" s="81"/>
      <c r="G27" s="28"/>
      <c r="H27" s="28">
        <f>IF($C$4="citu pasākumu izmaksas",IF('6a+c+n'!$Q28="C",'6a+c+n'!H28,0))</f>
        <v>0</v>
      </c>
      <c r="I27" s="28"/>
      <c r="J27" s="28"/>
      <c r="K27" s="59">
        <f>IF($C$4="citu pasākumu izmaksas",IF('6a+c+n'!$Q28="C",'6a+c+n'!K28,0))</f>
        <v>0</v>
      </c>
      <c r="L27" s="110">
        <f>IF($C$4="citu pasākumu izmaksas",IF('6a+c+n'!$Q28="C",'6a+c+n'!L28,0))</f>
        <v>0</v>
      </c>
      <c r="M27" s="28">
        <f>IF($C$4="citu pasākumu izmaksas",IF('6a+c+n'!$Q28="C",'6a+c+n'!M28,0))</f>
        <v>0</v>
      </c>
      <c r="N27" s="28">
        <f>IF($C$4="citu pasākumu izmaksas",IF('6a+c+n'!$Q28="C",'6a+c+n'!N28,0))</f>
        <v>0</v>
      </c>
      <c r="O27" s="28">
        <f>IF($C$4="citu pasākumu izmaksas",IF('6a+c+n'!$Q28="C",'6a+c+n'!O28,0))</f>
        <v>0</v>
      </c>
      <c r="P27" s="59">
        <f>IF($C$4="citu pasākumu izmaksas",IF('6a+c+n'!$Q28="C",'6a+c+n'!P28,0))</f>
        <v>0</v>
      </c>
    </row>
    <row r="28" spans="1:16" ht="33.75" x14ac:dyDescent="0.2">
      <c r="A28" s="64">
        <f>IF(P28=0,0,IF(COUNTBLANK(P28)=1,0,COUNTA($P$14:P28)))</f>
        <v>0</v>
      </c>
      <c r="B28" s="28" t="str">
        <f>IF($C$4="citu pasākumu izmaksas",IF('6a+c+n'!$Q29="C",'6a+c+n'!B29,0))</f>
        <v>09-00000</v>
      </c>
      <c r="C28" s="28" t="str">
        <f>IF($C$4="citu pasākumu izmaksas",IF('6a+c+n'!$Q29="C",'6a+c+n'!C29,0))</f>
        <v>Jumta attīrīšana no bojātā un atslāņotā betona un augsnes paliekām izmantojot augsta spiediena (800 bāri) ūdens strūklu. 10% no kopējā jumta laukuma</v>
      </c>
      <c r="D28" s="28" t="str">
        <f>IF($C$4="citu pasākumu izmaksas",IF('6a+c+n'!$Q29="C",'6a+c+n'!D29,0))</f>
        <v>m2</v>
      </c>
      <c r="E28" s="59"/>
      <c r="F28" s="81"/>
      <c r="G28" s="28"/>
      <c r="H28" s="28">
        <f>IF($C$4="citu pasākumu izmaksas",IF('6a+c+n'!$Q29="C",'6a+c+n'!H29,0))</f>
        <v>0</v>
      </c>
      <c r="I28" s="28"/>
      <c r="J28" s="28"/>
      <c r="K28" s="59">
        <f>IF($C$4="citu pasākumu izmaksas",IF('6a+c+n'!$Q29="C",'6a+c+n'!K29,0))</f>
        <v>0</v>
      </c>
      <c r="L28" s="110">
        <f>IF($C$4="citu pasākumu izmaksas",IF('6a+c+n'!$Q29="C",'6a+c+n'!L29,0))</f>
        <v>0</v>
      </c>
      <c r="M28" s="28">
        <f>IF($C$4="citu pasākumu izmaksas",IF('6a+c+n'!$Q29="C",'6a+c+n'!M29,0))</f>
        <v>0</v>
      </c>
      <c r="N28" s="28">
        <f>IF($C$4="citu pasākumu izmaksas",IF('6a+c+n'!$Q29="C",'6a+c+n'!N29,0))</f>
        <v>0</v>
      </c>
      <c r="O28" s="28">
        <f>IF($C$4="citu pasākumu izmaksas",IF('6a+c+n'!$Q29="C",'6a+c+n'!O29,0))</f>
        <v>0</v>
      </c>
      <c r="P28" s="59">
        <f>IF($C$4="citu pasākumu izmaksas",IF('6a+c+n'!$Q29="C",'6a+c+n'!P29,0))</f>
        <v>0</v>
      </c>
    </row>
    <row r="29" spans="1:16" ht="33.75" x14ac:dyDescent="0.2">
      <c r="A29" s="64">
        <f>IF(P29=0,0,IF(COUNTBLANK(P29)=1,0,COUNTA($P$14:P29)))</f>
        <v>0</v>
      </c>
      <c r="B29" s="28" t="str">
        <f>IF($C$4="citu pasākumu izmaksas",IF('6a+c+n'!$Q30="C",'6a+c+n'!B30,0))</f>
        <v>09-00000</v>
      </c>
      <c r="C29" s="28" t="str">
        <f>IF($C$4="citu pasākumu izmaksas",IF('6a+c+n'!$Q30="C",'6a+c+n'!C30,0))</f>
        <v>Atsegtā stiegrojuma apstrāde ar rūsas pārveidotāju Vincent Rust Off vai ekvivalentu. 10% no jumta kopējā laukuma</v>
      </c>
      <c r="D29" s="28" t="str">
        <f>IF($C$4="citu pasākumu izmaksas",IF('6a+c+n'!$Q30="C",'6a+c+n'!D30,0))</f>
        <v>m2</v>
      </c>
      <c r="E29" s="59"/>
      <c r="F29" s="81"/>
      <c r="G29" s="28"/>
      <c r="H29" s="28">
        <f>IF($C$4="citu pasākumu izmaksas",IF('6a+c+n'!$Q30="C",'6a+c+n'!H30,0))</f>
        <v>0</v>
      </c>
      <c r="I29" s="28"/>
      <c r="J29" s="28"/>
      <c r="K29" s="59">
        <f>IF($C$4="citu pasākumu izmaksas",IF('6a+c+n'!$Q30="C",'6a+c+n'!K30,0))</f>
        <v>0</v>
      </c>
      <c r="L29" s="110">
        <f>IF($C$4="citu pasākumu izmaksas",IF('6a+c+n'!$Q30="C",'6a+c+n'!L30,0))</f>
        <v>0</v>
      </c>
      <c r="M29" s="28">
        <f>IF($C$4="citu pasākumu izmaksas",IF('6a+c+n'!$Q30="C",'6a+c+n'!M30,0))</f>
        <v>0</v>
      </c>
      <c r="N29" s="28">
        <f>IF($C$4="citu pasākumu izmaksas",IF('6a+c+n'!$Q30="C",'6a+c+n'!N30,0))</f>
        <v>0</v>
      </c>
      <c r="O29" s="28">
        <f>IF($C$4="citu pasākumu izmaksas",IF('6a+c+n'!$Q30="C",'6a+c+n'!O30,0))</f>
        <v>0</v>
      </c>
      <c r="P29" s="59">
        <f>IF($C$4="citu pasākumu izmaksas",IF('6a+c+n'!$Q30="C",'6a+c+n'!P30,0))</f>
        <v>0</v>
      </c>
    </row>
    <row r="30" spans="1:16" x14ac:dyDescent="0.2">
      <c r="A30" s="64">
        <f>IF(P30=0,0,IF(COUNTBLANK(P30)=1,0,COUNTA($P$14:P30)))</f>
        <v>0</v>
      </c>
      <c r="B30" s="28">
        <f>IF($C$4="citu pasākumu izmaksas",IF('6a+c+n'!$Q40="C",'6a+c+n'!B40,0))</f>
        <v>0</v>
      </c>
      <c r="C30" s="28">
        <f>IF($C$4="citu pasākumu izmaksas",IF('6a+c+n'!$Q40="C",'6a+c+n'!C40,0))</f>
        <v>0</v>
      </c>
      <c r="D30" s="28">
        <f>IF($C$4="citu pasākumu izmaksas",IF('6a+c+n'!$Q40="C",'6a+c+n'!D40,0))</f>
        <v>0</v>
      </c>
      <c r="E30" s="59"/>
      <c r="F30" s="81"/>
      <c r="G30" s="28"/>
      <c r="H30" s="28">
        <f>IF($C$4="citu pasākumu izmaksas",IF('6a+c+n'!$Q40="C",'6a+c+n'!H40,0))</f>
        <v>0</v>
      </c>
      <c r="I30" s="28"/>
      <c r="J30" s="28"/>
      <c r="K30" s="59">
        <f>IF($C$4="citu pasākumu izmaksas",IF('6a+c+n'!$Q40="C",'6a+c+n'!K40,0))</f>
        <v>0</v>
      </c>
      <c r="L30" s="110">
        <f>IF($C$4="citu pasākumu izmaksas",IF('6a+c+n'!$Q40="C",'6a+c+n'!L40,0))</f>
        <v>0</v>
      </c>
      <c r="M30" s="28">
        <f>IF($C$4="citu pasākumu izmaksas",IF('6a+c+n'!$Q40="C",'6a+c+n'!M40,0))</f>
        <v>0</v>
      </c>
      <c r="N30" s="28">
        <f>IF($C$4="citu pasākumu izmaksas",IF('6a+c+n'!$Q40="C",'6a+c+n'!N40,0))</f>
        <v>0</v>
      </c>
      <c r="O30" s="28">
        <f>IF($C$4="citu pasākumu izmaksas",IF('6a+c+n'!$Q40="C",'6a+c+n'!O40,0))</f>
        <v>0</v>
      </c>
      <c r="P30" s="59">
        <f>IF($C$4="citu pasākumu izmaksas",IF('6a+c+n'!$Q40="C",'6a+c+n'!P40,0))</f>
        <v>0</v>
      </c>
    </row>
    <row r="31" spans="1:16" ht="22.5" x14ac:dyDescent="0.2">
      <c r="A31" s="64">
        <f>IF(P31=0,0,IF(COUNTBLANK(P31)=1,0,COUNTA($P$14:P31)))</f>
        <v>0</v>
      </c>
      <c r="B31" s="28" t="str">
        <f>IF($C$4="citu pasākumu izmaksas",IF('6a+c+n'!$Q41="C",'6a+c+n'!B41,0))</f>
        <v>09-00000</v>
      </c>
      <c r="C31" s="28" t="str">
        <f>IF($C$4="citu pasākumu izmaksas",IF('6a+c+n'!$Q41="C",'6a+c+n'!C41,0))</f>
        <v>Jauni metāla pakāpieni (5 gab.) ar uzstādīšanu</v>
      </c>
      <c r="D31" s="28" t="str">
        <f>IF($C$4="citu pasākumu izmaksas",IF('6a+c+n'!$Q41="C",'6a+c+n'!D41,0))</f>
        <v>kompl</v>
      </c>
      <c r="E31" s="59"/>
      <c r="F31" s="81"/>
      <c r="G31" s="28"/>
      <c r="H31" s="28">
        <f>IF($C$4="citu pasākumu izmaksas",IF('6a+c+n'!$Q41="C",'6a+c+n'!H41,0))</f>
        <v>0</v>
      </c>
      <c r="I31" s="28"/>
      <c r="J31" s="28"/>
      <c r="K31" s="59">
        <f>IF($C$4="citu pasākumu izmaksas",IF('6a+c+n'!$Q41="C",'6a+c+n'!K41,0))</f>
        <v>0</v>
      </c>
      <c r="L31" s="110">
        <f>IF($C$4="citu pasākumu izmaksas",IF('6a+c+n'!$Q41="C",'6a+c+n'!L41,0))</f>
        <v>0</v>
      </c>
      <c r="M31" s="28">
        <f>IF($C$4="citu pasākumu izmaksas",IF('6a+c+n'!$Q41="C",'6a+c+n'!M41,0))</f>
        <v>0</v>
      </c>
      <c r="N31" s="28">
        <f>IF($C$4="citu pasākumu izmaksas",IF('6a+c+n'!$Q41="C",'6a+c+n'!N41,0))</f>
        <v>0</v>
      </c>
      <c r="O31" s="28">
        <f>IF($C$4="citu pasākumu izmaksas",IF('6a+c+n'!$Q41="C",'6a+c+n'!O41,0))</f>
        <v>0</v>
      </c>
      <c r="P31" s="59">
        <f>IF($C$4="citu pasākumu izmaksas",IF('6a+c+n'!$Q41="C",'6a+c+n'!P41,0))</f>
        <v>0</v>
      </c>
    </row>
    <row r="32" spans="1:16" x14ac:dyDescent="0.2">
      <c r="A32" s="64">
        <f>IF(P32=0,0,IF(COUNTBLANK(P32)=1,0,COUNTA($P$14:P32)))</f>
        <v>0</v>
      </c>
      <c r="B32" s="28">
        <f>IF($C$4="citu pasākumu izmaksas",IF('6a+c+n'!$Q60="C",'6a+c+n'!B60,0))</f>
        <v>0</v>
      </c>
      <c r="C32" s="28">
        <f>IF($C$4="citu pasākumu izmaksas",IF('6a+c+n'!$Q60="C",'6a+c+n'!C60,0))</f>
        <v>0</v>
      </c>
      <c r="D32" s="28">
        <f>IF($C$4="citu pasākumu izmaksas",IF('6a+c+n'!$Q60="C",'6a+c+n'!D60,0))</f>
        <v>0</v>
      </c>
      <c r="E32" s="59"/>
      <c r="F32" s="81"/>
      <c r="G32" s="28"/>
      <c r="H32" s="28">
        <f>IF($C$4="citu pasākumu izmaksas",IF('6a+c+n'!$Q60="C",'6a+c+n'!H60,0))</f>
        <v>0</v>
      </c>
      <c r="I32" s="28"/>
      <c r="J32" s="28"/>
      <c r="K32" s="59">
        <f>IF($C$4="citu pasākumu izmaksas",IF('6a+c+n'!$Q60="C",'6a+c+n'!K60,0))</f>
        <v>0</v>
      </c>
      <c r="L32" s="110">
        <f>IF($C$4="citu pasākumu izmaksas",IF('6a+c+n'!$Q60="C",'6a+c+n'!L60,0))</f>
        <v>0</v>
      </c>
      <c r="M32" s="28">
        <f>IF($C$4="citu pasākumu izmaksas",IF('6a+c+n'!$Q60="C",'6a+c+n'!M60,0))</f>
        <v>0</v>
      </c>
      <c r="N32" s="28">
        <f>IF($C$4="citu pasākumu izmaksas",IF('6a+c+n'!$Q60="C",'6a+c+n'!N60,0))</f>
        <v>0</v>
      </c>
      <c r="O32" s="28">
        <f>IF($C$4="citu pasākumu izmaksas",IF('6a+c+n'!$Q60="C",'6a+c+n'!O60,0))</f>
        <v>0</v>
      </c>
      <c r="P32" s="59">
        <f>IF($C$4="citu pasākumu izmaksas",IF('6a+c+n'!$Q60="C",'6a+c+n'!P60,0))</f>
        <v>0</v>
      </c>
    </row>
    <row r="33" spans="1:16" ht="23.25" thickBot="1" x14ac:dyDescent="0.25">
      <c r="A33" s="64">
        <f>IF(P33=0,0,IF(COUNTBLANK(P33)=1,0,COUNTA($P$14:P33)))</f>
        <v>0</v>
      </c>
      <c r="B33" s="28" t="str">
        <f>IF($C$4="citu pasākumu izmaksas",IF('6a+c+n'!$Q61="C",'6a+c+n'!B61,0))</f>
        <v>09-00000</v>
      </c>
      <c r="C33" s="28" t="str">
        <f>IF($C$4="citu pasākumu izmaksas",IF('6a+c+n'!$Q61="C",'6a+c+n'!C61,0))</f>
        <v>Lapu ķērāju uzstādīšana</v>
      </c>
      <c r="D33" s="28" t="str">
        <f>IF($C$4="citu pasākumu izmaksas",IF('6a+c+n'!$Q61="C",'6a+c+n'!D61,0))</f>
        <v>kompl</v>
      </c>
      <c r="E33" s="59"/>
      <c r="F33" s="81"/>
      <c r="G33" s="28"/>
      <c r="H33" s="28">
        <f>IF($C$4="citu pasākumu izmaksas",IF('6a+c+n'!$Q61="C",'6a+c+n'!H61,0))</f>
        <v>0</v>
      </c>
      <c r="I33" s="28"/>
      <c r="J33" s="28"/>
      <c r="K33" s="59">
        <f>IF($C$4="citu pasākumu izmaksas",IF('6a+c+n'!$Q61="C",'6a+c+n'!K61,0))</f>
        <v>0</v>
      </c>
      <c r="L33" s="110">
        <f>IF($C$4="citu pasākumu izmaksas",IF('6a+c+n'!$Q61="C",'6a+c+n'!L61,0))</f>
        <v>0</v>
      </c>
      <c r="M33" s="28">
        <f>IF($C$4="citu pasākumu izmaksas",IF('6a+c+n'!$Q61="C",'6a+c+n'!M61,0))</f>
        <v>0</v>
      </c>
      <c r="N33" s="28">
        <f>IF($C$4="citu pasākumu izmaksas",IF('6a+c+n'!$Q61="C",'6a+c+n'!N61,0))</f>
        <v>0</v>
      </c>
      <c r="O33" s="28">
        <f>IF($C$4="citu pasākumu izmaksas",IF('6a+c+n'!$Q61="C",'6a+c+n'!O61,0))</f>
        <v>0</v>
      </c>
      <c r="P33" s="59">
        <f>IF($C$4="citu pasākumu izmaksas",IF('6a+c+n'!$Q61="C",'6a+c+n'!P61,0))</f>
        <v>0</v>
      </c>
    </row>
    <row r="34" spans="1:16" ht="12" customHeight="1" thickBot="1" x14ac:dyDescent="0.25">
      <c r="A34" s="264" t="s">
        <v>63</v>
      </c>
      <c r="B34" s="265"/>
      <c r="C34" s="265"/>
      <c r="D34" s="265"/>
      <c r="E34" s="265"/>
      <c r="F34" s="265"/>
      <c r="G34" s="265"/>
      <c r="H34" s="265"/>
      <c r="I34" s="265"/>
      <c r="J34" s="265"/>
      <c r="K34" s="266"/>
      <c r="L34" s="111">
        <f>SUM(L14:L33)</f>
        <v>0</v>
      </c>
      <c r="M34" s="112">
        <f>SUM(M14:M33)</f>
        <v>0</v>
      </c>
      <c r="N34" s="112">
        <f>SUM(N14:N33)</f>
        <v>0</v>
      </c>
      <c r="O34" s="112">
        <f>SUM(O14:O33)</f>
        <v>0</v>
      </c>
      <c r="P34" s="113">
        <f>SUM(P14:P33)</f>
        <v>0</v>
      </c>
    </row>
    <row r="35" spans="1:16" x14ac:dyDescent="0.2">
      <c r="A35" s="20"/>
      <c r="B35" s="20"/>
      <c r="C35" s="20"/>
      <c r="D35" s="20"/>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14</v>
      </c>
      <c r="B37" s="20"/>
      <c r="C37" s="267">
        <f>'Kops c'!C35:H35</f>
        <v>0</v>
      </c>
      <c r="D37" s="267"/>
      <c r="E37" s="267"/>
      <c r="F37" s="267"/>
      <c r="G37" s="267"/>
      <c r="H37" s="267"/>
      <c r="I37" s="20"/>
      <c r="J37" s="20"/>
      <c r="K37" s="20"/>
      <c r="L37" s="20"/>
      <c r="M37" s="20"/>
      <c r="N37" s="20"/>
      <c r="O37" s="20"/>
      <c r="P37" s="20"/>
    </row>
    <row r="38" spans="1:16" x14ac:dyDescent="0.2">
      <c r="A38" s="20"/>
      <c r="B38" s="20"/>
      <c r="C38" s="193" t="s">
        <v>15</v>
      </c>
      <c r="D38" s="193"/>
      <c r="E38" s="193"/>
      <c r="F38" s="193"/>
      <c r="G38" s="193"/>
      <c r="H38" s="193"/>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210" t="str">
        <f>'Kops n'!A38:D38</f>
        <v>Tāme sastādīta 2023. gada __. ________</v>
      </c>
      <c r="B40" s="211"/>
      <c r="C40" s="211"/>
      <c r="D40" s="211"/>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41</v>
      </c>
      <c r="B42" s="20"/>
      <c r="C42" s="267">
        <f>'Kops c'!C40:H40</f>
        <v>0</v>
      </c>
      <c r="D42" s="267"/>
      <c r="E42" s="267"/>
      <c r="F42" s="267"/>
      <c r="G42" s="267"/>
      <c r="H42" s="267"/>
      <c r="I42" s="20"/>
      <c r="J42" s="20"/>
      <c r="K42" s="20"/>
      <c r="L42" s="20"/>
      <c r="M42" s="20"/>
      <c r="N42" s="20"/>
      <c r="O42" s="20"/>
      <c r="P42" s="20"/>
    </row>
    <row r="43" spans="1:16" x14ac:dyDescent="0.2">
      <c r="A43" s="20"/>
      <c r="B43" s="20"/>
      <c r="C43" s="193" t="s">
        <v>15</v>
      </c>
      <c r="D43" s="193"/>
      <c r="E43" s="193"/>
      <c r="F43" s="193"/>
      <c r="G43" s="193"/>
      <c r="H43" s="193"/>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04" t="s">
        <v>16</v>
      </c>
      <c r="B45" s="52"/>
      <c r="C45" s="115">
        <f>'Kops c'!C43</f>
        <v>0</v>
      </c>
      <c r="D45" s="52"/>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3:H43"/>
    <mergeCell ref="L12:P12"/>
    <mergeCell ref="A34:K34"/>
    <mergeCell ref="C37:H37"/>
    <mergeCell ref="C38:H38"/>
    <mergeCell ref="A40:D40"/>
    <mergeCell ref="C42:H42"/>
  </mergeCells>
  <conditionalFormatting sqref="A34:K34">
    <cfRule type="containsText" dxfId="167" priority="3" operator="containsText" text="Tiešās izmaksas kopā, t. sk. darba devēja sociālais nodoklis __.__% ">
      <formula>NOT(ISERROR(SEARCH("Tiešās izmaksas kopā, t. sk. darba devēja sociālais nodoklis __.__% ",A34)))</formula>
    </cfRule>
  </conditionalFormatting>
  <conditionalFormatting sqref="C2:I2 D5:L8 N9:O9 L34:P34 C37:H37 C42:H42 C45 A14:P33">
    <cfRule type="cellIs" dxfId="166"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32"/>
  <sheetViews>
    <sheetView workbookViewId="0">
      <selection activeCell="A23" sqref="A20:XFD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'6a+c+n'!D1</f>
        <v>6</v>
      </c>
      <c r="E1" s="26"/>
      <c r="F1" s="26"/>
      <c r="G1" s="26"/>
      <c r="H1" s="26"/>
      <c r="I1" s="26"/>
      <c r="J1" s="26"/>
      <c r="N1" s="30"/>
      <c r="O1" s="31"/>
      <c r="P1" s="32"/>
    </row>
    <row r="2" spans="1:16" x14ac:dyDescent="0.2">
      <c r="A2" s="33"/>
      <c r="B2" s="33"/>
      <c r="C2" s="279" t="str">
        <f>'6a+c+n'!C2:I2</f>
        <v>Jumta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9">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x14ac:dyDescent="0.2">
      <c r="A15" s="64">
        <f>IF(P15=0,0,IF(COUNTBLANK(P15)=1,0,COUNTA($P$14:P15)))</f>
        <v>0</v>
      </c>
      <c r="B15" s="28">
        <f>IF($C$4="Neattiecināmās izmaksas",IF('6a+c+n'!$Q15="N",'6a+c+n'!B15,0))</f>
        <v>0</v>
      </c>
      <c r="C15" s="28">
        <f>IF($C$4="Neattiecināmās izmaksas",IF('6a+c+n'!$Q15="N",'6a+c+n'!C15,0))</f>
        <v>0</v>
      </c>
      <c r="D15" s="28">
        <f>IF($C$4="Neattiecināmās izmaksas",IF('6a+c+n'!$Q15="N",'6a+c+n'!D15,0))</f>
        <v>0</v>
      </c>
      <c r="E15" s="59"/>
      <c r="F15" s="81"/>
      <c r="G15" s="28"/>
      <c r="H15" s="28">
        <f>IF($C$4="Neattiecināmās izmaksas",IF('6a+c+n'!$Q15="N",'6a+c+n'!H15,0))</f>
        <v>0</v>
      </c>
      <c r="I15" s="28"/>
      <c r="J15" s="28"/>
      <c r="K15" s="59">
        <f>IF($C$4="Neattiecināmās izmaksas",IF('6a+c+n'!$Q15="N",'6a+c+n'!K15,0))</f>
        <v>0</v>
      </c>
      <c r="L15" s="110">
        <f>IF($C$4="Neattiecināmās izmaksas",IF('6a+c+n'!$Q15="N",'6a+c+n'!L15,0))</f>
        <v>0</v>
      </c>
      <c r="M15" s="28">
        <f>IF($C$4="Neattiecināmās izmaksas",IF('6a+c+n'!$Q15="N",'6a+c+n'!M15,0))</f>
        <v>0</v>
      </c>
      <c r="N15" s="28">
        <f>IF($C$4="Neattiecināmās izmaksas",IF('6a+c+n'!$Q15="N",'6a+c+n'!N15,0))</f>
        <v>0</v>
      </c>
      <c r="O15" s="28">
        <f>IF($C$4="Neattiecināmās izmaksas",IF('6a+c+n'!$Q15="N",'6a+c+n'!O15,0))</f>
        <v>0</v>
      </c>
      <c r="P15" s="59">
        <f>IF($C$4="Neattiecināmās izmaksas",IF('6a+c+n'!$Q15="N",'6a+c+n'!P15,0))</f>
        <v>0</v>
      </c>
    </row>
    <row r="16" spans="1:16" x14ac:dyDescent="0.2">
      <c r="A16" s="64">
        <f>IF(P16=0,0,IF(COUNTBLANK(P16)=1,0,COUNTA($P$14:P16)))</f>
        <v>0</v>
      </c>
      <c r="B16" s="28">
        <f>IF($C$4="Neattiecināmās izmaksas",IF('6a+c+n'!$Q16="N",'6a+c+n'!B16,0))</f>
        <v>0</v>
      </c>
      <c r="C16" s="28">
        <f>IF($C$4="Neattiecināmās izmaksas",IF('6a+c+n'!$Q16="N",'6a+c+n'!C16,0))</f>
        <v>0</v>
      </c>
      <c r="D16" s="28">
        <f>IF($C$4="Neattiecināmās izmaksas",IF('6a+c+n'!$Q16="N",'6a+c+n'!D16,0))</f>
        <v>0</v>
      </c>
      <c r="E16" s="59"/>
      <c r="F16" s="81"/>
      <c r="G16" s="28"/>
      <c r="H16" s="28">
        <f>IF($C$4="Neattiecināmās izmaksas",IF('6a+c+n'!$Q16="N",'6a+c+n'!H16,0))</f>
        <v>0</v>
      </c>
      <c r="I16" s="28"/>
      <c r="J16" s="28"/>
      <c r="K16" s="59">
        <f>IF($C$4="Neattiecināmās izmaksas",IF('6a+c+n'!$Q16="N",'6a+c+n'!K16,0))</f>
        <v>0</v>
      </c>
      <c r="L16" s="110">
        <f>IF($C$4="Neattiecināmās izmaksas",IF('6a+c+n'!$Q16="N",'6a+c+n'!L16,0))</f>
        <v>0</v>
      </c>
      <c r="M16" s="28">
        <f>IF($C$4="Neattiecināmās izmaksas",IF('6a+c+n'!$Q16="N",'6a+c+n'!M16,0))</f>
        <v>0</v>
      </c>
      <c r="N16" s="28">
        <f>IF($C$4="Neattiecināmās izmaksas",IF('6a+c+n'!$Q16="N",'6a+c+n'!N16,0))</f>
        <v>0</v>
      </c>
      <c r="O16" s="28">
        <f>IF($C$4="Neattiecināmās izmaksas",IF('6a+c+n'!$Q16="N",'6a+c+n'!O16,0))</f>
        <v>0</v>
      </c>
      <c r="P16" s="59">
        <f>IF($C$4="Neattiecināmās izmaksas",IF('6a+c+n'!$Q16="N",'6a+c+n'!P16,0))</f>
        <v>0</v>
      </c>
    </row>
    <row r="17" spans="1:16" x14ac:dyDescent="0.2">
      <c r="A17" s="64">
        <f>IF(P17=0,0,IF(COUNTBLANK(P17)=1,0,COUNTA($P$14:P17)))</f>
        <v>0</v>
      </c>
      <c r="B17" s="28">
        <f>IF($C$4="Neattiecināmās izmaksas",IF('6a+c+n'!$Q17="N",'6a+c+n'!B17,0))</f>
        <v>0</v>
      </c>
      <c r="C17" s="28">
        <f>IF($C$4="Neattiecināmās izmaksas",IF('6a+c+n'!$Q17="N",'6a+c+n'!C17,0))</f>
        <v>0</v>
      </c>
      <c r="D17" s="28">
        <f>IF($C$4="Neattiecināmās izmaksas",IF('6a+c+n'!$Q17="N",'6a+c+n'!D17,0))</f>
        <v>0</v>
      </c>
      <c r="E17" s="59"/>
      <c r="F17" s="81"/>
      <c r="G17" s="28"/>
      <c r="H17" s="28">
        <f>IF($C$4="Neattiecināmās izmaksas",IF('6a+c+n'!$Q17="N",'6a+c+n'!H17,0))</f>
        <v>0</v>
      </c>
      <c r="I17" s="28"/>
      <c r="J17" s="28"/>
      <c r="K17" s="59">
        <f>IF($C$4="Neattiecināmās izmaksas",IF('6a+c+n'!$Q17="N",'6a+c+n'!K17,0))</f>
        <v>0</v>
      </c>
      <c r="L17" s="110">
        <f>IF($C$4="Neattiecināmās izmaksas",IF('6a+c+n'!$Q17="N",'6a+c+n'!L17,0))</f>
        <v>0</v>
      </c>
      <c r="M17" s="28">
        <f>IF($C$4="Neattiecināmās izmaksas",IF('6a+c+n'!$Q17="N",'6a+c+n'!M17,0))</f>
        <v>0</v>
      </c>
      <c r="N17" s="28">
        <f>IF($C$4="Neattiecināmās izmaksas",IF('6a+c+n'!$Q17="N",'6a+c+n'!N17,0))</f>
        <v>0</v>
      </c>
      <c r="O17" s="28">
        <f>IF($C$4="Neattiecināmās izmaksas",IF('6a+c+n'!$Q17="N",'6a+c+n'!O17,0))</f>
        <v>0</v>
      </c>
      <c r="P17" s="59">
        <f>IF($C$4="Neattiecināmās izmaksas",IF('6a+c+n'!$Q17="N",'6a+c+n'!P17,0))</f>
        <v>0</v>
      </c>
    </row>
    <row r="18" spans="1:16" x14ac:dyDescent="0.2">
      <c r="A18" s="64">
        <f>IF(P18=0,0,IF(COUNTBLANK(P18)=1,0,COUNTA($P$14:P18)))</f>
        <v>0</v>
      </c>
      <c r="B18" s="28">
        <f>IF($C$4="Neattiecināmās izmaksas",IF('6a+c+n'!$Q18="N",'6a+c+n'!B18,0))</f>
        <v>0</v>
      </c>
      <c r="C18" s="28">
        <f>IF($C$4="Neattiecināmās izmaksas",IF('6a+c+n'!$Q18="N",'6a+c+n'!C18,0))</f>
        <v>0</v>
      </c>
      <c r="D18" s="28">
        <f>IF($C$4="Neattiecināmās izmaksas",IF('6a+c+n'!$Q18="N",'6a+c+n'!D18,0))</f>
        <v>0</v>
      </c>
      <c r="E18" s="59"/>
      <c r="F18" s="81"/>
      <c r="G18" s="28"/>
      <c r="H18" s="28">
        <f>IF($C$4="Neattiecināmās izmaksas",IF('6a+c+n'!$Q18="N",'6a+c+n'!H18,0))</f>
        <v>0</v>
      </c>
      <c r="I18" s="28"/>
      <c r="J18" s="28"/>
      <c r="K18" s="59">
        <f>IF($C$4="Neattiecināmās izmaksas",IF('6a+c+n'!$Q18="N",'6a+c+n'!K18,0))</f>
        <v>0</v>
      </c>
      <c r="L18" s="110">
        <f>IF($C$4="Neattiecināmās izmaksas",IF('6a+c+n'!$Q18="N",'6a+c+n'!L18,0))</f>
        <v>0</v>
      </c>
      <c r="M18" s="28">
        <f>IF($C$4="Neattiecināmās izmaksas",IF('6a+c+n'!$Q18="N",'6a+c+n'!M18,0))</f>
        <v>0</v>
      </c>
      <c r="N18" s="28">
        <f>IF($C$4="Neattiecināmās izmaksas",IF('6a+c+n'!$Q18="N",'6a+c+n'!N18,0))</f>
        <v>0</v>
      </c>
      <c r="O18" s="28">
        <f>IF($C$4="Neattiecināmās izmaksas",IF('6a+c+n'!$Q18="N",'6a+c+n'!O18,0))</f>
        <v>0</v>
      </c>
      <c r="P18" s="59">
        <f>IF($C$4="Neattiecināmās izmaksas",IF('6a+c+n'!$Q18="N",'6a+c+n'!P18,0))</f>
        <v>0</v>
      </c>
    </row>
    <row r="19" spans="1:16" ht="12" thickBot="1" x14ac:dyDescent="0.25">
      <c r="A19" s="64">
        <f>IF(P19=0,0,IF(COUNTBLANK(P19)=1,0,COUNTA($P$14:P19)))</f>
        <v>0</v>
      </c>
      <c r="B19" s="28">
        <f>IF($C$4="Neattiecināmās izmaksas",IF('6a+c+n'!$Q19="N",'6a+c+n'!B19,0))</f>
        <v>0</v>
      </c>
      <c r="C19" s="28">
        <f>IF($C$4="Neattiecināmās izmaksas",IF('6a+c+n'!$Q19="N",'6a+c+n'!C19,0))</f>
        <v>0</v>
      </c>
      <c r="D19" s="28">
        <f>IF($C$4="Neattiecināmās izmaksas",IF('6a+c+n'!$Q19="N",'6a+c+n'!D19,0))</f>
        <v>0</v>
      </c>
      <c r="E19" s="59"/>
      <c r="F19" s="81"/>
      <c r="G19" s="28"/>
      <c r="H19" s="28">
        <f>IF($C$4="Neattiecināmās izmaksas",IF('6a+c+n'!$Q19="N",'6a+c+n'!H19,0))</f>
        <v>0</v>
      </c>
      <c r="I19" s="28"/>
      <c r="J19" s="28"/>
      <c r="K19" s="59">
        <f>IF($C$4="Neattiecināmās izmaksas",IF('6a+c+n'!$Q19="N",'6a+c+n'!K19,0))</f>
        <v>0</v>
      </c>
      <c r="L19" s="110">
        <f>IF($C$4="Neattiecināmās izmaksas",IF('6a+c+n'!$Q19="N",'6a+c+n'!L19,0))</f>
        <v>0</v>
      </c>
      <c r="M19" s="28">
        <f>IF($C$4="Neattiecināmās izmaksas",IF('6a+c+n'!$Q19="N",'6a+c+n'!M19,0))</f>
        <v>0</v>
      </c>
      <c r="N19" s="28">
        <f>IF($C$4="Neattiecināmās izmaksas",IF('6a+c+n'!$Q19="N",'6a+c+n'!N19,0))</f>
        <v>0</v>
      </c>
      <c r="O19" s="28">
        <f>IF($C$4="Neattiecināmās izmaksas",IF('6a+c+n'!$Q19="N",'6a+c+n'!O19,0))</f>
        <v>0</v>
      </c>
      <c r="P19" s="59">
        <f>IF($C$4="Neattiecināmās izmaksas",IF('6a+c+n'!$Q19="N",'6a+c+n'!P19,0))</f>
        <v>0</v>
      </c>
    </row>
    <row r="20" spans="1:16" ht="12" customHeight="1" thickBot="1" x14ac:dyDescent="0.25">
      <c r="A20" s="264" t="s">
        <v>63</v>
      </c>
      <c r="B20" s="265"/>
      <c r="C20" s="265"/>
      <c r="D20" s="265"/>
      <c r="E20" s="265"/>
      <c r="F20" s="265"/>
      <c r="G20" s="265"/>
      <c r="H20" s="265"/>
      <c r="I20" s="265"/>
      <c r="J20" s="265"/>
      <c r="K20" s="266"/>
      <c r="L20" s="111">
        <f>SUM(L14:L19)</f>
        <v>0</v>
      </c>
      <c r="M20" s="112">
        <f>SUM(M14:M19)</f>
        <v>0</v>
      </c>
      <c r="N20" s="112">
        <f>SUM(N14:N19)</f>
        <v>0</v>
      </c>
      <c r="O20" s="112">
        <f>SUM(O14:O19)</f>
        <v>0</v>
      </c>
      <c r="P20" s="113">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7">
        <f>'Kops n'!C35:H35</f>
        <v>0</v>
      </c>
      <c r="D23" s="267"/>
      <c r="E23" s="267"/>
      <c r="F23" s="267"/>
      <c r="G23" s="267"/>
      <c r="H23" s="267"/>
      <c r="I23" s="20"/>
      <c r="J23" s="20"/>
      <c r="K23" s="20"/>
      <c r="L23" s="20"/>
      <c r="M23" s="20"/>
      <c r="N23" s="20"/>
      <c r="O23" s="20"/>
      <c r="P23" s="20"/>
    </row>
    <row r="24" spans="1:16" x14ac:dyDescent="0.2">
      <c r="A24" s="20"/>
      <c r="B24" s="20"/>
      <c r="C24" s="193" t="s">
        <v>15</v>
      </c>
      <c r="D24" s="193"/>
      <c r="E24" s="193"/>
      <c r="F24" s="193"/>
      <c r="G24" s="193"/>
      <c r="H24" s="193"/>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10" t="str">
        <f>'Kops n'!A38:D38</f>
        <v>Tāme sastādīta 2023. gada __. ________</v>
      </c>
      <c r="B26" s="211"/>
      <c r="C26" s="211"/>
      <c r="D26" s="211"/>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7">
        <f>'Kops n'!C40:H40</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5">
        <f>'Kops n'!C43</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I2"/>
    <mergeCell ref="C3:I3"/>
    <mergeCell ref="C4:I4"/>
    <mergeCell ref="D5:L5"/>
    <mergeCell ref="D6:L6"/>
    <mergeCell ref="D8:L8"/>
    <mergeCell ref="A9:F9"/>
    <mergeCell ref="J9:M9"/>
    <mergeCell ref="N9:O9"/>
    <mergeCell ref="D7:L7"/>
    <mergeCell ref="C29:H29"/>
    <mergeCell ref="L12:P12"/>
    <mergeCell ref="A20:K20"/>
    <mergeCell ref="C23:H23"/>
    <mergeCell ref="C24:H24"/>
    <mergeCell ref="A26:D26"/>
    <mergeCell ref="C28:H28"/>
    <mergeCell ref="A12:A13"/>
    <mergeCell ref="B12:B13"/>
    <mergeCell ref="C12:C13"/>
    <mergeCell ref="D12:D13"/>
    <mergeCell ref="E12:E13"/>
    <mergeCell ref="F12:K12"/>
  </mergeCells>
  <conditionalFormatting sqref="A20:K20">
    <cfRule type="containsText" dxfId="165" priority="3" operator="containsText" text="Tiešās izmaksas kopā, t. sk. darba devēja sociālais nodoklis __.__% ">
      <formula>NOT(ISERROR(SEARCH("Tiešās izmaksas kopā, t. sk. darba devēja sociālais nodoklis __.__% ",A20)))</formula>
    </cfRule>
  </conditionalFormatting>
  <conditionalFormatting sqref="C2:I2 D5:L8 N9:O9 B14:P19 L20:P20 C23:H23 C28:H28 C31">
    <cfRule type="cellIs" dxfId="164" priority="2" operator="equal">
      <formula>0</formula>
    </cfRule>
  </conditionalFormatting>
  <conditionalFormatting sqref="A14:A19">
    <cfRule type="cellIs" dxfId="163" priority="1"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36"/>
  <sheetViews>
    <sheetView topLeftCell="A10" zoomScaleNormal="100" workbookViewId="0">
      <selection activeCell="I14" sqref="I14:J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7</v>
      </c>
      <c r="E1" s="26"/>
      <c r="F1" s="26"/>
      <c r="G1" s="26"/>
      <c r="H1" s="26"/>
      <c r="I1" s="26"/>
      <c r="J1" s="26"/>
      <c r="N1" s="30"/>
      <c r="O1" s="31"/>
      <c r="P1" s="32"/>
    </row>
    <row r="2" spans="1:17" x14ac:dyDescent="0.2">
      <c r="A2" s="33"/>
      <c r="B2" s="33"/>
      <c r="C2" s="279" t="s">
        <v>234</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P24</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1" t="s">
        <v>128</v>
      </c>
      <c r="D14" s="27"/>
      <c r="E14" s="57"/>
      <c r="F14" s="90"/>
      <c r="G14" s="91"/>
      <c r="H14" s="91">
        <f t="shared" ref="H14:H19" si="0">F14*G14</f>
        <v>0</v>
      </c>
      <c r="I14" s="91"/>
      <c r="J14" s="91"/>
      <c r="K14" s="107">
        <f t="shared" ref="K14:K19" si="1">SUM(H14:J14)</f>
        <v>0</v>
      </c>
      <c r="L14" s="90">
        <f t="shared" ref="L14:L19" si="2">E14*F14</f>
        <v>0</v>
      </c>
      <c r="M14" s="91">
        <f t="shared" ref="M14:M19" si="3">H14*E14</f>
        <v>0</v>
      </c>
      <c r="N14" s="91">
        <f t="shared" ref="N14:N19" si="4">I14*E14</f>
        <v>0</v>
      </c>
      <c r="O14" s="91">
        <f t="shared" ref="O14:O19" si="5">J14*E14</f>
        <v>0</v>
      </c>
      <c r="P14" s="107">
        <f t="shared" ref="P14:P19" si="6">SUM(M14:O14)</f>
        <v>0</v>
      </c>
      <c r="Q14" s="70"/>
    </row>
    <row r="15" spans="1:17" ht="45" x14ac:dyDescent="0.2">
      <c r="A15" s="40">
        <v>1</v>
      </c>
      <c r="B15" s="28" t="s">
        <v>133</v>
      </c>
      <c r="C15" s="161" t="s">
        <v>129</v>
      </c>
      <c r="D15" s="140" t="s">
        <v>274</v>
      </c>
      <c r="E15" s="149">
        <v>1659.691</v>
      </c>
      <c r="F15" s="184"/>
      <c r="G15" s="143"/>
      <c r="H15" s="49">
        <f t="shared" si="0"/>
        <v>0</v>
      </c>
      <c r="I15" s="49"/>
      <c r="J15" s="49"/>
      <c r="K15" s="108">
        <f t="shared" si="1"/>
        <v>0</v>
      </c>
      <c r="L15" s="51">
        <f t="shared" si="2"/>
        <v>0</v>
      </c>
      <c r="M15" s="49">
        <f t="shared" si="3"/>
        <v>0</v>
      </c>
      <c r="N15" s="49">
        <f t="shared" si="4"/>
        <v>0</v>
      </c>
      <c r="O15" s="49">
        <f t="shared" si="5"/>
        <v>0</v>
      </c>
      <c r="P15" s="108">
        <f t="shared" si="6"/>
        <v>0</v>
      </c>
      <c r="Q15" s="77" t="s">
        <v>48</v>
      </c>
    </row>
    <row r="16" spans="1:17" ht="33.75" x14ac:dyDescent="0.2">
      <c r="A16" s="40">
        <v>2</v>
      </c>
      <c r="B16" s="28" t="s">
        <v>133</v>
      </c>
      <c r="C16" s="135" t="s">
        <v>130</v>
      </c>
      <c r="D16" s="134" t="s">
        <v>91</v>
      </c>
      <c r="E16" s="133">
        <v>624.36149999999998</v>
      </c>
      <c r="F16" s="138"/>
      <c r="G16" s="143"/>
      <c r="H16" s="49">
        <f t="shared" si="0"/>
        <v>0</v>
      </c>
      <c r="I16" s="49"/>
      <c r="J16" s="49"/>
      <c r="K16" s="108">
        <f t="shared" si="1"/>
        <v>0</v>
      </c>
      <c r="L16" s="51">
        <f t="shared" si="2"/>
        <v>0</v>
      </c>
      <c r="M16" s="49">
        <f t="shared" si="3"/>
        <v>0</v>
      </c>
      <c r="N16" s="49">
        <f t="shared" si="4"/>
        <v>0</v>
      </c>
      <c r="O16" s="49">
        <f t="shared" si="5"/>
        <v>0</v>
      </c>
      <c r="P16" s="108">
        <f t="shared" si="6"/>
        <v>0</v>
      </c>
      <c r="Q16" s="77" t="s">
        <v>48</v>
      </c>
    </row>
    <row r="17" spans="1:17" ht="45" x14ac:dyDescent="0.2">
      <c r="A17" s="40">
        <v>3</v>
      </c>
      <c r="B17" s="28" t="s">
        <v>133</v>
      </c>
      <c r="C17" s="135" t="s">
        <v>131</v>
      </c>
      <c r="D17" s="134" t="s">
        <v>91</v>
      </c>
      <c r="E17" s="133">
        <v>115</v>
      </c>
      <c r="F17" s="138"/>
      <c r="G17" s="143"/>
      <c r="H17" s="49">
        <f t="shared" si="0"/>
        <v>0</v>
      </c>
      <c r="I17" s="49"/>
      <c r="J17" s="49"/>
      <c r="K17" s="108">
        <f t="shared" si="1"/>
        <v>0</v>
      </c>
      <c r="L17" s="51">
        <f t="shared" si="2"/>
        <v>0</v>
      </c>
      <c r="M17" s="49">
        <f t="shared" si="3"/>
        <v>0</v>
      </c>
      <c r="N17" s="49">
        <f t="shared" si="4"/>
        <v>0</v>
      </c>
      <c r="O17" s="49">
        <f t="shared" si="5"/>
        <v>0</v>
      </c>
      <c r="P17" s="108">
        <f t="shared" si="6"/>
        <v>0</v>
      </c>
      <c r="Q17" s="77" t="s">
        <v>48</v>
      </c>
    </row>
    <row r="18" spans="1:17" ht="67.5" x14ac:dyDescent="0.2">
      <c r="A18" s="40">
        <v>4</v>
      </c>
      <c r="B18" s="28" t="s">
        <v>133</v>
      </c>
      <c r="C18" s="135" t="s">
        <v>132</v>
      </c>
      <c r="D18" s="134" t="s">
        <v>91</v>
      </c>
      <c r="E18" s="133">
        <v>8.5</v>
      </c>
      <c r="F18" s="138"/>
      <c r="G18" s="143"/>
      <c r="H18" s="49">
        <f t="shared" si="0"/>
        <v>0</v>
      </c>
      <c r="I18" s="49"/>
      <c r="J18" s="49"/>
      <c r="K18" s="108">
        <f t="shared" si="1"/>
        <v>0</v>
      </c>
      <c r="L18" s="51">
        <f t="shared" si="2"/>
        <v>0</v>
      </c>
      <c r="M18" s="49">
        <f t="shared" si="3"/>
        <v>0</v>
      </c>
      <c r="N18" s="49">
        <f t="shared" si="4"/>
        <v>0</v>
      </c>
      <c r="O18" s="49">
        <f t="shared" si="5"/>
        <v>0</v>
      </c>
      <c r="P18" s="108">
        <f t="shared" si="6"/>
        <v>0</v>
      </c>
      <c r="Q18" s="77" t="s">
        <v>55</v>
      </c>
    </row>
    <row r="19" spans="1:17" ht="33.75" x14ac:dyDescent="0.2">
      <c r="A19" s="40">
        <v>5</v>
      </c>
      <c r="B19" s="28" t="s">
        <v>133</v>
      </c>
      <c r="C19" s="161" t="s">
        <v>364</v>
      </c>
      <c r="D19" s="134" t="s">
        <v>76</v>
      </c>
      <c r="E19" s="133">
        <v>35</v>
      </c>
      <c r="F19" s="138"/>
      <c r="G19" s="143"/>
      <c r="H19" s="49">
        <f t="shared" si="0"/>
        <v>0</v>
      </c>
      <c r="I19" s="49"/>
      <c r="J19" s="49"/>
      <c r="K19" s="108">
        <f t="shared" si="1"/>
        <v>0</v>
      </c>
      <c r="L19" s="51">
        <f t="shared" si="2"/>
        <v>0</v>
      </c>
      <c r="M19" s="49">
        <f t="shared" si="3"/>
        <v>0</v>
      </c>
      <c r="N19" s="49">
        <f t="shared" si="4"/>
        <v>0</v>
      </c>
      <c r="O19" s="49">
        <f t="shared" si="5"/>
        <v>0</v>
      </c>
      <c r="P19" s="108">
        <f t="shared" si="6"/>
        <v>0</v>
      </c>
      <c r="Q19" s="77" t="s">
        <v>55</v>
      </c>
    </row>
    <row r="20" spans="1:17" ht="22.5" x14ac:dyDescent="0.2">
      <c r="A20" s="64"/>
      <c r="B20" s="28"/>
      <c r="C20" s="145" t="s">
        <v>386</v>
      </c>
      <c r="D20" s="28"/>
      <c r="E20" s="59"/>
      <c r="F20" s="51"/>
      <c r="G20" s="49"/>
      <c r="H20" s="49">
        <f t="shared" ref="H20:H23" si="7">F20*G20</f>
        <v>0</v>
      </c>
      <c r="I20" s="49"/>
      <c r="J20" s="49"/>
      <c r="K20" s="108">
        <f t="shared" ref="K20:K23" si="8">SUM(H20:J20)</f>
        <v>0</v>
      </c>
      <c r="L20" s="51">
        <f t="shared" ref="L20:L23" si="9">E20*F20</f>
        <v>0</v>
      </c>
      <c r="M20" s="49">
        <f t="shared" ref="M20:M23" si="10">H20*E20</f>
        <v>0</v>
      </c>
      <c r="N20" s="49">
        <f t="shared" ref="N20:N23" si="11">I20*E20</f>
        <v>0</v>
      </c>
      <c r="O20" s="49">
        <f t="shared" ref="O20:O23" si="12">J20*E20</f>
        <v>0</v>
      </c>
      <c r="P20" s="108">
        <f t="shared" ref="P20:P23" si="13">SUM(M20:O20)</f>
        <v>0</v>
      </c>
      <c r="Q20" s="77"/>
    </row>
    <row r="21" spans="1:17" ht="22.5" x14ac:dyDescent="0.2">
      <c r="A21" s="40">
        <v>1</v>
      </c>
      <c r="B21" s="28" t="s">
        <v>133</v>
      </c>
      <c r="C21" s="161" t="s">
        <v>387</v>
      </c>
      <c r="D21" s="140" t="s">
        <v>274</v>
      </c>
      <c r="E21" s="149">
        <v>4</v>
      </c>
      <c r="F21" s="184"/>
      <c r="G21" s="143"/>
      <c r="H21" s="49">
        <f t="shared" si="7"/>
        <v>0</v>
      </c>
      <c r="I21" s="49"/>
      <c r="J21" s="49"/>
      <c r="K21" s="108">
        <f t="shared" si="8"/>
        <v>0</v>
      </c>
      <c r="L21" s="51">
        <f t="shared" si="9"/>
        <v>0</v>
      </c>
      <c r="M21" s="49">
        <f t="shared" si="10"/>
        <v>0</v>
      </c>
      <c r="N21" s="49">
        <f t="shared" si="11"/>
        <v>0</v>
      </c>
      <c r="O21" s="49">
        <f t="shared" si="12"/>
        <v>0</v>
      </c>
      <c r="P21" s="108">
        <f t="shared" si="13"/>
        <v>0</v>
      </c>
      <c r="Q21" s="77" t="s">
        <v>55</v>
      </c>
    </row>
    <row r="22" spans="1:17" ht="22.5" x14ac:dyDescent="0.2">
      <c r="A22" s="40">
        <v>2</v>
      </c>
      <c r="B22" s="28" t="s">
        <v>133</v>
      </c>
      <c r="C22" s="135" t="s">
        <v>388</v>
      </c>
      <c r="D22" s="134" t="s">
        <v>84</v>
      </c>
      <c r="E22" s="133">
        <v>32</v>
      </c>
      <c r="F22" s="138"/>
      <c r="G22" s="143"/>
      <c r="H22" s="49">
        <f t="shared" si="7"/>
        <v>0</v>
      </c>
      <c r="I22" s="49"/>
      <c r="J22" s="49"/>
      <c r="K22" s="108">
        <f t="shared" si="8"/>
        <v>0</v>
      </c>
      <c r="L22" s="51">
        <f t="shared" si="9"/>
        <v>0</v>
      </c>
      <c r="M22" s="49">
        <f t="shared" si="10"/>
        <v>0</v>
      </c>
      <c r="N22" s="49">
        <f t="shared" si="11"/>
        <v>0</v>
      </c>
      <c r="O22" s="49">
        <f t="shared" si="12"/>
        <v>0</v>
      </c>
      <c r="P22" s="108">
        <f t="shared" si="13"/>
        <v>0</v>
      </c>
      <c r="Q22" s="77" t="s">
        <v>55</v>
      </c>
    </row>
    <row r="23" spans="1:17" ht="23.25" thickBot="1" x14ac:dyDescent="0.25">
      <c r="A23" s="40">
        <v>3</v>
      </c>
      <c r="B23" s="28" t="s">
        <v>133</v>
      </c>
      <c r="C23" s="135" t="s">
        <v>389</v>
      </c>
      <c r="D23" s="134" t="s">
        <v>84</v>
      </c>
      <c r="E23" s="133">
        <v>32</v>
      </c>
      <c r="F23" s="138"/>
      <c r="G23" s="143"/>
      <c r="H23" s="49">
        <f t="shared" si="7"/>
        <v>0</v>
      </c>
      <c r="I23" s="49"/>
      <c r="J23" s="49"/>
      <c r="K23" s="108">
        <f t="shared" si="8"/>
        <v>0</v>
      </c>
      <c r="L23" s="51">
        <f t="shared" si="9"/>
        <v>0</v>
      </c>
      <c r="M23" s="49">
        <f t="shared" si="10"/>
        <v>0</v>
      </c>
      <c r="N23" s="49">
        <f t="shared" si="11"/>
        <v>0</v>
      </c>
      <c r="O23" s="49">
        <f t="shared" si="12"/>
        <v>0</v>
      </c>
      <c r="P23" s="108">
        <f t="shared" si="13"/>
        <v>0</v>
      </c>
      <c r="Q23" s="186" t="s">
        <v>55</v>
      </c>
    </row>
    <row r="24" spans="1:17" ht="12" customHeight="1" thickBot="1" x14ac:dyDescent="0.25">
      <c r="A24" s="264" t="s">
        <v>63</v>
      </c>
      <c r="B24" s="265"/>
      <c r="C24" s="265"/>
      <c r="D24" s="265"/>
      <c r="E24" s="265"/>
      <c r="F24" s="265"/>
      <c r="G24" s="265"/>
      <c r="H24" s="265"/>
      <c r="I24" s="265"/>
      <c r="J24" s="265"/>
      <c r="K24" s="266"/>
      <c r="L24" s="74">
        <f>SUM(L14:L23)</f>
        <v>0</v>
      </c>
      <c r="M24" s="75">
        <f>SUM(M14:M23)</f>
        <v>0</v>
      </c>
      <c r="N24" s="75">
        <f>SUM(N14:N23)</f>
        <v>0</v>
      </c>
      <c r="O24" s="75">
        <f>SUM(O14:O23)</f>
        <v>0</v>
      </c>
      <c r="P24" s="76">
        <f>SUM(P14:P23)</f>
        <v>0</v>
      </c>
    </row>
    <row r="25" spans="1:17" x14ac:dyDescent="0.2">
      <c r="A25" s="20"/>
      <c r="B25" s="20"/>
      <c r="C25" s="20"/>
      <c r="D25" s="20"/>
      <c r="E25" s="20"/>
      <c r="F25" s="20"/>
      <c r="G25" s="20"/>
      <c r="H25" s="20"/>
      <c r="I25" s="20"/>
      <c r="J25" s="20"/>
      <c r="K25" s="20"/>
      <c r="L25" s="20"/>
      <c r="M25" s="20"/>
      <c r="N25" s="20"/>
      <c r="O25" s="20"/>
      <c r="P25" s="20"/>
    </row>
    <row r="26" spans="1:17" x14ac:dyDescent="0.2">
      <c r="A26" s="20"/>
      <c r="B26" s="20"/>
      <c r="C26" s="20"/>
      <c r="D26" s="20"/>
      <c r="E26" s="20"/>
      <c r="F26" s="20"/>
      <c r="G26" s="20"/>
      <c r="H26" s="20"/>
      <c r="I26" s="20"/>
      <c r="J26" s="20"/>
      <c r="K26" s="20"/>
      <c r="L26" s="20"/>
      <c r="M26" s="20"/>
      <c r="N26" s="20"/>
      <c r="O26" s="20"/>
      <c r="P26" s="20"/>
    </row>
    <row r="27" spans="1:17" x14ac:dyDescent="0.2">
      <c r="A27" s="1" t="s">
        <v>14</v>
      </c>
      <c r="B27" s="20"/>
      <c r="C27" s="267">
        <f>'Kops n'!C35:H35</f>
        <v>0</v>
      </c>
      <c r="D27" s="267"/>
      <c r="E27" s="267"/>
      <c r="F27" s="267"/>
      <c r="G27" s="267"/>
      <c r="H27" s="267"/>
      <c r="I27" s="20"/>
      <c r="J27" s="20"/>
      <c r="K27" s="20"/>
      <c r="L27" s="20"/>
      <c r="M27" s="20"/>
      <c r="N27" s="20"/>
      <c r="O27" s="20"/>
      <c r="P27" s="20"/>
    </row>
    <row r="28" spans="1:17" x14ac:dyDescent="0.2">
      <c r="A28" s="20"/>
      <c r="B28" s="20"/>
      <c r="C28" s="193" t="s">
        <v>15</v>
      </c>
      <c r="D28" s="193"/>
      <c r="E28" s="193"/>
      <c r="F28" s="193"/>
      <c r="G28" s="193"/>
      <c r="H28" s="193"/>
      <c r="I28" s="20"/>
      <c r="J28" s="20"/>
      <c r="K28" s="20"/>
      <c r="L28" s="20"/>
      <c r="M28" s="20"/>
      <c r="N28" s="20"/>
      <c r="O28" s="20"/>
      <c r="P28" s="20"/>
    </row>
    <row r="29" spans="1:17" x14ac:dyDescent="0.2">
      <c r="A29" s="20"/>
      <c r="B29" s="20"/>
      <c r="C29" s="20"/>
      <c r="D29" s="20"/>
      <c r="E29" s="20"/>
      <c r="F29" s="20"/>
      <c r="G29" s="20"/>
      <c r="H29" s="20"/>
      <c r="I29" s="20"/>
      <c r="J29" s="20"/>
      <c r="K29" s="20"/>
      <c r="L29" s="20"/>
      <c r="M29" s="20"/>
      <c r="N29" s="20"/>
      <c r="O29" s="20"/>
      <c r="P29" s="20"/>
    </row>
    <row r="30" spans="1:17" x14ac:dyDescent="0.2">
      <c r="A30" s="210" t="str">
        <f>'Kops n'!A38:D38</f>
        <v>Tāme sastādīta 2023. gada __. ________</v>
      </c>
      <c r="B30" s="211"/>
      <c r="C30" s="211"/>
      <c r="D30" s="211"/>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41</v>
      </c>
      <c r="B32" s="20"/>
      <c r="C32" s="267">
        <f>'Kops n'!C40:H40</f>
        <v>0</v>
      </c>
      <c r="D32" s="267"/>
      <c r="E32" s="267"/>
      <c r="F32" s="267"/>
      <c r="G32" s="267"/>
      <c r="H32" s="267"/>
      <c r="I32" s="20"/>
      <c r="J32" s="20"/>
      <c r="K32" s="20"/>
      <c r="L32" s="20"/>
      <c r="M32" s="20"/>
      <c r="N32" s="20"/>
      <c r="O32" s="20"/>
      <c r="P32" s="20"/>
    </row>
    <row r="33" spans="1:16" x14ac:dyDescent="0.2">
      <c r="A33" s="20"/>
      <c r="B33" s="20"/>
      <c r="C33" s="193" t="s">
        <v>15</v>
      </c>
      <c r="D33" s="193"/>
      <c r="E33" s="193"/>
      <c r="F33" s="193"/>
      <c r="G33" s="193"/>
      <c r="H33" s="193"/>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5">
        <f>'Kops n'!C43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D14:G14 I14:J23 D20:G20 A14:B23">
    <cfRule type="cellIs" dxfId="162" priority="35" operator="equal">
      <formula>0</formula>
    </cfRule>
  </conditionalFormatting>
  <conditionalFormatting sqref="N9:O9">
    <cfRule type="cellIs" dxfId="161" priority="34" operator="equal">
      <formula>0</formula>
    </cfRule>
  </conditionalFormatting>
  <conditionalFormatting sqref="A9:F9">
    <cfRule type="containsText" dxfId="160" priority="33"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59" priority="32" operator="equal">
      <formula>0</formula>
    </cfRule>
  </conditionalFormatting>
  <conditionalFormatting sqref="C32:H32">
    <cfRule type="cellIs" dxfId="158" priority="27" operator="equal">
      <formula>0</formula>
    </cfRule>
  </conditionalFormatting>
  <conditionalFormatting sqref="C27:H27">
    <cfRule type="cellIs" dxfId="157" priority="26" operator="equal">
      <formula>0</formula>
    </cfRule>
  </conditionalFormatting>
  <conditionalFormatting sqref="L24:P24 K14:K23 P14:P23">
    <cfRule type="cellIs" dxfId="156" priority="25" operator="equal">
      <formula>0</formula>
    </cfRule>
  </conditionalFormatting>
  <conditionalFormatting sqref="C4:I4">
    <cfRule type="cellIs" dxfId="155" priority="24" operator="equal">
      <formula>0</formula>
    </cfRule>
  </conditionalFormatting>
  <conditionalFormatting sqref="C14">
    <cfRule type="cellIs" dxfId="154" priority="23" operator="equal">
      <formula>0</formula>
    </cfRule>
  </conditionalFormatting>
  <conditionalFormatting sqref="D5:L8">
    <cfRule type="cellIs" dxfId="153" priority="22" operator="equal">
      <formula>0</formula>
    </cfRule>
  </conditionalFormatting>
  <conditionalFormatting sqref="D1">
    <cfRule type="cellIs" dxfId="152" priority="21" operator="equal">
      <formula>0</formula>
    </cfRule>
  </conditionalFormatting>
  <conditionalFormatting sqref="A24:K24">
    <cfRule type="containsText" dxfId="151" priority="19" operator="containsText" text="Tiešās izmaksas kopā, t. sk. darba devēja sociālais nodoklis __.__% ">
      <formula>NOT(ISERROR(SEARCH("Tiešās izmaksas kopā, t. sk. darba devēja sociālais nodoklis __.__% ",A24)))</formula>
    </cfRule>
  </conditionalFormatting>
  <conditionalFormatting sqref="H14:H23">
    <cfRule type="cellIs" dxfId="150" priority="17" operator="equal">
      <formula>0</formula>
    </cfRule>
  </conditionalFormatting>
  <conditionalFormatting sqref="L14:O23">
    <cfRule type="cellIs" dxfId="149" priority="16" operator="equal">
      <formula>0</formula>
    </cfRule>
  </conditionalFormatting>
  <conditionalFormatting sqref="Q14:Q23">
    <cfRule type="cellIs" dxfId="148" priority="15" operator="equal">
      <formula>0</formula>
    </cfRule>
  </conditionalFormatting>
  <conditionalFormatting sqref="G15:G19 G21:G23">
    <cfRule type="cellIs" dxfId="147" priority="14" operator="equal">
      <formula>0</formula>
    </cfRule>
  </conditionalFormatting>
  <conditionalFormatting sqref="C16:E18">
    <cfRule type="cellIs" dxfId="146" priority="13" operator="equal">
      <formula>0</formula>
    </cfRule>
  </conditionalFormatting>
  <conditionalFormatting sqref="C19:F19">
    <cfRule type="cellIs" dxfId="145" priority="8" operator="equal">
      <formula>0</formula>
    </cfRule>
  </conditionalFormatting>
  <conditionalFormatting sqref="F16">
    <cfRule type="cellIs" dxfId="144" priority="11" operator="equal">
      <formula>0</formula>
    </cfRule>
  </conditionalFormatting>
  <conditionalFormatting sqref="D16:F19 D22:F23">
    <cfRule type="cellIs" dxfId="143" priority="12" operator="equal">
      <formula>0</formula>
    </cfRule>
  </conditionalFormatting>
  <conditionalFormatting sqref="F17">
    <cfRule type="cellIs" dxfId="142" priority="10" operator="equal">
      <formula>0</formula>
    </cfRule>
  </conditionalFormatting>
  <conditionalFormatting sqref="F18">
    <cfRule type="cellIs" dxfId="141" priority="9" operator="equal">
      <formula>0</formula>
    </cfRule>
  </conditionalFormatting>
  <conditionalFormatting sqref="C15:F15">
    <cfRule type="cellIs" dxfId="140" priority="7" operator="equal">
      <formula>0</formula>
    </cfRule>
  </conditionalFormatting>
  <conditionalFormatting sqref="C20">
    <cfRule type="cellIs" dxfId="139" priority="6" operator="equal">
      <formula>0</formula>
    </cfRule>
  </conditionalFormatting>
  <conditionalFormatting sqref="C22:E23">
    <cfRule type="cellIs" dxfId="138" priority="5" operator="equal">
      <formula>0</formula>
    </cfRule>
  </conditionalFormatting>
  <conditionalFormatting sqref="F22">
    <cfRule type="cellIs" dxfId="137" priority="4" operator="equal">
      <formula>0</formula>
    </cfRule>
  </conditionalFormatting>
  <conditionalFormatting sqref="F23">
    <cfRule type="cellIs" dxfId="136" priority="3" operator="equal">
      <formula>0</formula>
    </cfRule>
  </conditionalFormatting>
  <conditionalFormatting sqref="C21:F21">
    <cfRule type="cellIs" dxfId="135" priority="1" operator="equal">
      <formula>0</formula>
    </cfRule>
  </conditionalFormatting>
  <dataValidations count="1">
    <dataValidation type="list" allowBlank="1" showInputMessage="1" showErrorMessage="1" sqref="Q14:Q23" xr:uid="{A13D972E-2A28-4217-A615-BD9AEC1778FD}">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9" operator="containsText" id="{7147BC1D-48D1-42AC-A18F-E1A61E03E1A7}">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8" operator="containsText" id="{694EE524-F5D1-40CC-8DDC-9A24CDC41892}">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32"/>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79" t="str">
        <f>'7a+c+n'!C2:I2</f>
        <v>Iekštelpu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izmaksas",IF('7a+c+n'!$Q14="A",'7a+c+n'!B14,0),0)</f>
        <v>0</v>
      </c>
      <c r="C14" s="27">
        <f>IF($C$4="Attiecināmās izmaksas",IF('7a+c+n'!$Q14="A",'7a+c+n'!C14,0),0)</f>
        <v>0</v>
      </c>
      <c r="D14" s="27">
        <f>IF($C$4="Attiecināmās izmaksas",IF('7a+c+n'!$Q14="A",'7a+c+n'!D14,0),0)</f>
        <v>0</v>
      </c>
      <c r="E14" s="57"/>
      <c r="F14" s="79"/>
      <c r="G14" s="27">
        <f>IF($C$4="Attiecināmās izmaksas",IF('7a+c+n'!$Q14="A",'7a+c+n'!G14,0),0)</f>
        <v>0</v>
      </c>
      <c r="H14" s="27">
        <f>IF($C$4="Attiecināmās izmaksas",IF('7a+c+n'!$Q14="A",'7a+c+n'!H14,0),0)</f>
        <v>0</v>
      </c>
      <c r="I14" s="27"/>
      <c r="J14" s="27"/>
      <c r="K14" s="57">
        <f>IF($C$4="Attiecināmās izmaksas",IF('7a+c+n'!$Q14="A",'7a+c+n'!K14,0),0)</f>
        <v>0</v>
      </c>
      <c r="L14" s="79">
        <f>IF($C$4="Attiecināmās izmaksas",IF('7a+c+n'!$Q14="A",'7a+c+n'!L14,0),0)</f>
        <v>0</v>
      </c>
      <c r="M14" s="27">
        <f>IF($C$4="Attiecināmās izmaksas",IF('7a+c+n'!$Q14="A",'7a+c+n'!M14,0),0)</f>
        <v>0</v>
      </c>
      <c r="N14" s="27">
        <f>IF($C$4="Attiecināmās izmaksas",IF('7a+c+n'!$Q14="A",'7a+c+n'!N14,0),0)</f>
        <v>0</v>
      </c>
      <c r="O14" s="27">
        <f>IF($C$4="Attiecināmās izmaksas",IF('7a+c+n'!$Q14="A",'7a+c+n'!O14,0),0)</f>
        <v>0</v>
      </c>
      <c r="P14" s="57">
        <f>IF($C$4="Attiecināmās izmaksas",IF('7a+c+n'!$Q14="A",'7a+c+n'!P14,0),0)</f>
        <v>0</v>
      </c>
    </row>
    <row r="15" spans="1:16" x14ac:dyDescent="0.2">
      <c r="A15" s="64">
        <f>IF(P15=0,0,IF(COUNTBLANK(P15)=1,0,COUNTA($P$14:P15)))</f>
        <v>0</v>
      </c>
      <c r="B15" s="28">
        <f>IF($C$4="Attiecināmās izmaksas",IF('7a+c+n'!$Q15="A",'7a+c+n'!B15,0),0)</f>
        <v>0</v>
      </c>
      <c r="C15" s="28">
        <f>IF($C$4="Attiecināmās izmaksas",IF('7a+c+n'!$Q15="A",'7a+c+n'!C15,0),0)</f>
        <v>0</v>
      </c>
      <c r="D15" s="28">
        <f>IF($C$4="Attiecināmās izmaksas",IF('7a+c+n'!$Q15="A",'7a+c+n'!D15,0),0)</f>
        <v>0</v>
      </c>
      <c r="E15" s="59"/>
      <c r="F15" s="81"/>
      <c r="G15" s="28"/>
      <c r="H15" s="28">
        <f>IF($C$4="Attiecināmās izmaksas",IF('7a+c+n'!$Q15="A",'7a+c+n'!H15,0),0)</f>
        <v>0</v>
      </c>
      <c r="I15" s="28"/>
      <c r="J15" s="28"/>
      <c r="K15" s="59">
        <f>IF($C$4="Attiecināmās izmaksas",IF('7a+c+n'!$Q15="A",'7a+c+n'!K15,0),0)</f>
        <v>0</v>
      </c>
      <c r="L15" s="81">
        <f>IF($C$4="Attiecināmās izmaksas",IF('7a+c+n'!$Q15="A",'7a+c+n'!L15,0),0)</f>
        <v>0</v>
      </c>
      <c r="M15" s="28">
        <f>IF($C$4="Attiecināmās izmaksas",IF('7a+c+n'!$Q15="A",'7a+c+n'!M15,0),0)</f>
        <v>0</v>
      </c>
      <c r="N15" s="28">
        <f>IF($C$4="Attiecināmās izmaksas",IF('7a+c+n'!$Q15="A",'7a+c+n'!N15,0),0)</f>
        <v>0</v>
      </c>
      <c r="O15" s="28">
        <f>IF($C$4="Attiecināmās izmaksas",IF('7a+c+n'!$Q15="A",'7a+c+n'!O15,0),0)</f>
        <v>0</v>
      </c>
      <c r="P15" s="59">
        <f>IF($C$4="Attiecināmās izmaksas",IF('7a+c+n'!$Q15="A",'7a+c+n'!P15,0),0)</f>
        <v>0</v>
      </c>
    </row>
    <row r="16" spans="1:16" x14ac:dyDescent="0.2">
      <c r="A16" s="64">
        <f>IF(P16=0,0,IF(COUNTBLANK(P16)=1,0,COUNTA($P$14:P16)))</f>
        <v>0</v>
      </c>
      <c r="B16" s="28">
        <f>IF($C$4="Attiecināmās izmaksas",IF('7a+c+n'!$Q16="A",'7a+c+n'!B16,0),0)</f>
        <v>0</v>
      </c>
      <c r="C16" s="28">
        <f>IF($C$4="Attiecināmās izmaksas",IF('7a+c+n'!$Q16="A",'7a+c+n'!C16,0),0)</f>
        <v>0</v>
      </c>
      <c r="D16" s="28">
        <f>IF($C$4="Attiecināmās izmaksas",IF('7a+c+n'!$Q16="A",'7a+c+n'!D16,0),0)</f>
        <v>0</v>
      </c>
      <c r="E16" s="59"/>
      <c r="F16" s="81"/>
      <c r="G16" s="28"/>
      <c r="H16" s="28">
        <f>IF($C$4="Attiecināmās izmaksas",IF('7a+c+n'!$Q16="A",'7a+c+n'!H16,0),0)</f>
        <v>0</v>
      </c>
      <c r="I16" s="28"/>
      <c r="J16" s="28"/>
      <c r="K16" s="59">
        <f>IF($C$4="Attiecināmās izmaksas",IF('7a+c+n'!$Q16="A",'7a+c+n'!K16,0),0)</f>
        <v>0</v>
      </c>
      <c r="L16" s="81">
        <f>IF($C$4="Attiecināmās izmaksas",IF('7a+c+n'!$Q16="A",'7a+c+n'!L16,0),0)</f>
        <v>0</v>
      </c>
      <c r="M16" s="28">
        <f>IF($C$4="Attiecināmās izmaksas",IF('7a+c+n'!$Q16="A",'7a+c+n'!M16,0),0)</f>
        <v>0</v>
      </c>
      <c r="N16" s="28">
        <f>IF($C$4="Attiecināmās izmaksas",IF('7a+c+n'!$Q16="A",'7a+c+n'!N16,0),0)</f>
        <v>0</v>
      </c>
      <c r="O16" s="28">
        <f>IF($C$4="Attiecināmās izmaksas",IF('7a+c+n'!$Q16="A",'7a+c+n'!O16,0),0)</f>
        <v>0</v>
      </c>
      <c r="P16" s="59">
        <f>IF($C$4="Attiecināmās izmaksas",IF('7a+c+n'!$Q16="A",'7a+c+n'!P16,0),0)</f>
        <v>0</v>
      </c>
    </row>
    <row r="17" spans="1:16" x14ac:dyDescent="0.2">
      <c r="A17" s="64">
        <f>IF(P17=0,0,IF(COUNTBLANK(P17)=1,0,COUNTA($P$14:P17)))</f>
        <v>0</v>
      </c>
      <c r="B17" s="28">
        <f>IF($C$4="Attiecināmās izmaksas",IF('7a+c+n'!$Q17="A",'7a+c+n'!B17,0),0)</f>
        <v>0</v>
      </c>
      <c r="C17" s="28">
        <f>IF($C$4="Attiecināmās izmaksas",IF('7a+c+n'!$Q17="A",'7a+c+n'!C17,0),0)</f>
        <v>0</v>
      </c>
      <c r="D17" s="28">
        <f>IF($C$4="Attiecināmās izmaksas",IF('7a+c+n'!$Q17="A",'7a+c+n'!D17,0),0)</f>
        <v>0</v>
      </c>
      <c r="E17" s="59"/>
      <c r="F17" s="81"/>
      <c r="G17" s="28"/>
      <c r="H17" s="28">
        <f>IF($C$4="Attiecināmās izmaksas",IF('7a+c+n'!$Q17="A",'7a+c+n'!H17,0),0)</f>
        <v>0</v>
      </c>
      <c r="I17" s="28"/>
      <c r="J17" s="28"/>
      <c r="K17" s="59">
        <f>IF($C$4="Attiecināmās izmaksas",IF('7a+c+n'!$Q17="A",'7a+c+n'!K17,0),0)</f>
        <v>0</v>
      </c>
      <c r="L17" s="81">
        <f>IF($C$4="Attiecināmās izmaksas",IF('7a+c+n'!$Q17="A",'7a+c+n'!L17,0),0)</f>
        <v>0</v>
      </c>
      <c r="M17" s="28">
        <f>IF($C$4="Attiecināmās izmaksas",IF('7a+c+n'!$Q17="A",'7a+c+n'!M17,0),0)</f>
        <v>0</v>
      </c>
      <c r="N17" s="28">
        <f>IF($C$4="Attiecināmās izmaksas",IF('7a+c+n'!$Q17="A",'7a+c+n'!N17,0),0)</f>
        <v>0</v>
      </c>
      <c r="O17" s="28">
        <f>IF($C$4="Attiecināmās izmaksas",IF('7a+c+n'!$Q17="A",'7a+c+n'!O17,0),0)</f>
        <v>0</v>
      </c>
      <c r="P17" s="59">
        <f>IF($C$4="Attiecināmās izmaksas",IF('7a+c+n'!$Q17="A",'7a+c+n'!P17,0),0)</f>
        <v>0</v>
      </c>
    </row>
    <row r="18" spans="1:16" x14ac:dyDescent="0.2">
      <c r="A18" s="64">
        <f>IF(P18=0,0,IF(COUNTBLANK(P18)=1,0,COUNTA($P$14:P18)))</f>
        <v>0</v>
      </c>
      <c r="B18" s="28">
        <f>IF($C$4="Attiecināmās izmaksas",IF('7a+c+n'!$Q18="A",'7a+c+n'!B18,0),0)</f>
        <v>0</v>
      </c>
      <c r="C18" s="28">
        <f>IF($C$4="Attiecināmās izmaksas",IF('7a+c+n'!$Q18="A",'7a+c+n'!C18,0),0)</f>
        <v>0</v>
      </c>
      <c r="D18" s="28">
        <f>IF($C$4="Attiecināmās izmaksas",IF('7a+c+n'!$Q18="A",'7a+c+n'!D18,0),0)</f>
        <v>0</v>
      </c>
      <c r="E18" s="59"/>
      <c r="F18" s="81"/>
      <c r="G18" s="28"/>
      <c r="H18" s="28">
        <f>IF($C$4="Attiecināmās izmaksas",IF('7a+c+n'!$Q18="A",'7a+c+n'!H18,0),0)</f>
        <v>0</v>
      </c>
      <c r="I18" s="28"/>
      <c r="J18" s="28"/>
      <c r="K18" s="59">
        <f>IF($C$4="Attiecināmās izmaksas",IF('7a+c+n'!$Q18="A",'7a+c+n'!K18,0),0)</f>
        <v>0</v>
      </c>
      <c r="L18" s="81">
        <f>IF($C$4="Attiecināmās izmaksas",IF('7a+c+n'!$Q18="A",'7a+c+n'!L18,0),0)</f>
        <v>0</v>
      </c>
      <c r="M18" s="28">
        <f>IF($C$4="Attiecināmās izmaksas",IF('7a+c+n'!$Q18="A",'7a+c+n'!M18,0),0)</f>
        <v>0</v>
      </c>
      <c r="N18" s="28">
        <f>IF($C$4="Attiecināmās izmaksas",IF('7a+c+n'!$Q18="A",'7a+c+n'!N18,0),0)</f>
        <v>0</v>
      </c>
      <c r="O18" s="28">
        <f>IF($C$4="Attiecināmās izmaksas",IF('7a+c+n'!$Q18="A",'7a+c+n'!O18,0),0)</f>
        <v>0</v>
      </c>
      <c r="P18" s="59">
        <f>IF($C$4="Attiecināmās izmaksas",IF('7a+c+n'!$Q18="A",'7a+c+n'!P18,0),0)</f>
        <v>0</v>
      </c>
    </row>
    <row r="19" spans="1:16" x14ac:dyDescent="0.2">
      <c r="A19" s="64">
        <f>IF(P19=0,0,IF(COUNTBLANK(P19)=1,0,COUNTA($P$14:P19)))</f>
        <v>0</v>
      </c>
      <c r="B19" s="28">
        <f>IF($C$4="Attiecināmās izmaksas",IF('7a+c+n'!$Q19="A",'7a+c+n'!B19,0),0)</f>
        <v>0</v>
      </c>
      <c r="C19" s="28">
        <f>IF($C$4="Attiecināmās izmaksas",IF('7a+c+n'!$Q19="A",'7a+c+n'!C19,0),0)</f>
        <v>0</v>
      </c>
      <c r="D19" s="28">
        <f>IF($C$4="Attiecināmās izmaksas",IF('7a+c+n'!$Q19="A",'7a+c+n'!D19,0),0)</f>
        <v>0</v>
      </c>
      <c r="E19" s="59"/>
      <c r="F19" s="81"/>
      <c r="G19" s="28"/>
      <c r="H19" s="28">
        <f>IF($C$4="Attiecināmās izmaksas",IF('7a+c+n'!$Q19="A",'7a+c+n'!H19,0),0)</f>
        <v>0</v>
      </c>
      <c r="I19" s="28"/>
      <c r="J19" s="28"/>
      <c r="K19" s="59">
        <f>IF($C$4="Attiecināmās izmaksas",IF('7a+c+n'!$Q19="A",'7a+c+n'!K19,0),0)</f>
        <v>0</v>
      </c>
      <c r="L19" s="81">
        <f>IF($C$4="Attiecināmās izmaksas",IF('7a+c+n'!$Q19="A",'7a+c+n'!L19,0),0)</f>
        <v>0</v>
      </c>
      <c r="M19" s="28">
        <f>IF($C$4="Attiecināmās izmaksas",IF('7a+c+n'!$Q19="A",'7a+c+n'!M19,0),0)</f>
        <v>0</v>
      </c>
      <c r="N19" s="28">
        <f>IF($C$4="Attiecināmās izmaksas",IF('7a+c+n'!$Q19="A",'7a+c+n'!N19,0),0)</f>
        <v>0</v>
      </c>
      <c r="O19" s="28">
        <f>IF($C$4="Attiecināmās izmaksas",IF('7a+c+n'!$Q19="A",'7a+c+n'!O19,0),0)</f>
        <v>0</v>
      </c>
      <c r="P19" s="59">
        <f>IF($C$4="Attiecināmās izmaksas",IF('7a+c+n'!$Q19="A",'7a+c+n'!P19,0),0)</f>
        <v>0</v>
      </c>
    </row>
    <row r="20" spans="1:16" ht="12" customHeight="1" thickBot="1" x14ac:dyDescent="0.25">
      <c r="A20" s="264" t="s">
        <v>63</v>
      </c>
      <c r="B20" s="265"/>
      <c r="C20" s="265"/>
      <c r="D20" s="265"/>
      <c r="E20" s="265"/>
      <c r="F20" s="265"/>
      <c r="G20" s="265"/>
      <c r="H20" s="265"/>
      <c r="I20" s="265"/>
      <c r="J20" s="265"/>
      <c r="K20" s="266"/>
      <c r="L20" s="74">
        <f>SUM(L14:L19)</f>
        <v>0</v>
      </c>
      <c r="M20" s="75">
        <f>SUM(M14:M19)</f>
        <v>0</v>
      </c>
      <c r="N20" s="75">
        <f>SUM(N14:N19)</f>
        <v>0</v>
      </c>
      <c r="O20" s="75">
        <f>SUM(O14:O19)</f>
        <v>0</v>
      </c>
      <c r="P20" s="76">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7">
        <f>'Kops n'!C35:H35</f>
        <v>0</v>
      </c>
      <c r="D23" s="267"/>
      <c r="E23" s="267"/>
      <c r="F23" s="267"/>
      <c r="G23" s="267"/>
      <c r="H23" s="267"/>
      <c r="I23" s="20"/>
      <c r="J23" s="20"/>
      <c r="K23" s="20"/>
      <c r="L23" s="20"/>
      <c r="M23" s="20"/>
      <c r="N23" s="20"/>
      <c r="O23" s="20"/>
      <c r="P23" s="20"/>
    </row>
    <row r="24" spans="1:16" x14ac:dyDescent="0.2">
      <c r="A24" s="20"/>
      <c r="B24" s="20"/>
      <c r="C24" s="193" t="s">
        <v>15</v>
      </c>
      <c r="D24" s="193"/>
      <c r="E24" s="193"/>
      <c r="F24" s="193"/>
      <c r="G24" s="193"/>
      <c r="H24" s="193"/>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10" t="str">
        <f>'Kops n'!A38:D38</f>
        <v>Tāme sastādīta 2023. gada __. ________</v>
      </c>
      <c r="B26" s="211"/>
      <c r="C26" s="211"/>
      <c r="D26" s="211"/>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7">
        <f>'Kops n'!C40:H40</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5">
        <f>'Kops n'!C43</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29:H29"/>
    <mergeCell ref="C4:I4"/>
    <mergeCell ref="F12:K12"/>
    <mergeCell ref="A9:F9"/>
    <mergeCell ref="J9:M9"/>
    <mergeCell ref="D8:L8"/>
    <mergeCell ref="A20:K20"/>
    <mergeCell ref="C23:H23"/>
    <mergeCell ref="C24:H24"/>
    <mergeCell ref="A26:D26"/>
    <mergeCell ref="C28:H28"/>
  </mergeCells>
  <conditionalFormatting sqref="A20:K20">
    <cfRule type="containsText" dxfId="132" priority="3" operator="containsText" text="Tiešās izmaksas kopā, t. sk. darba devēja sociālais nodoklis __.__% ">
      <formula>NOT(ISERROR(SEARCH("Tiešās izmaksas kopā, t. sk. darba devēja sociālais nodoklis __.__% ",A20)))</formula>
    </cfRule>
  </conditionalFormatting>
  <conditionalFormatting sqref="N9:O9 D5:L8 C2:I2 B14:P19 L20:P20 C23:H23 C28:H28 C31">
    <cfRule type="cellIs" dxfId="131" priority="2" operator="equal">
      <formula>0</formula>
    </cfRule>
  </conditionalFormatting>
  <conditionalFormatting sqref="A14:A19">
    <cfRule type="cellIs" dxfId="130" priority="1"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2"/>
  <sheetViews>
    <sheetView workbookViewId="0">
      <selection activeCell="R18" sqref="R1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79" t="str">
        <f>'7a+c+n'!C2:I2</f>
        <v>Iekštelpu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P20</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f>IF($C$4="citu pasākumu izmaksas",IF('7a+c+n'!$Q14="C",'7a+c+n'!G14,0))</f>
        <v>0</v>
      </c>
      <c r="H14" s="27">
        <f>IF($C$4="citu pasākumu izmaksas",IF('7a+c+n'!$Q14="C",'7a+c+n'!H14,0))</f>
        <v>0</v>
      </c>
      <c r="I14" s="27"/>
      <c r="J14" s="27"/>
      <c r="K14" s="57">
        <f>IF($C$4="citu pasākumu izmaksas",IF('7a+c+n'!$Q14="C",'7a+c+n'!K14,0))</f>
        <v>0</v>
      </c>
      <c r="L14" s="109">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45" x14ac:dyDescent="0.2">
      <c r="A15" s="64">
        <f>IF(P15=0,0,IF(COUNTBLANK(P15)=1,0,COUNTA($P$14:P15)))</f>
        <v>0</v>
      </c>
      <c r="B15" s="28" t="str">
        <f>IF($C$4="citu pasākumu izmaksas",IF('7a+c+n'!$Q15="C",'7a+c+n'!B15,0))</f>
        <v>10-00000</v>
      </c>
      <c r="C15" s="28" t="str">
        <f>IF($C$4="citu pasākumu izmaksas",IF('7a+c+n'!$Q15="C",'7a+c+n'!C15,0))</f>
        <v>Sienu atjaunošana, t.sk. virsmas sagatavošana, špaktelēšana, ģipša mašīnapmetuma iestrāde un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110">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x14ac:dyDescent="0.2">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110">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 x14ac:dyDescent="0.2">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110">
        <f>IF($C$4="citu pasākumu izmaksas",IF('7a+c+n'!$Q17="C",'7a+c+n'!L17,0))</f>
        <v>0</v>
      </c>
      <c r="M17" s="28">
        <f>IF($C$4="citu pasākumu izmaksas",IF('7a+c+n'!$Q17="C",'7a+c+n'!M17,0))</f>
        <v>0</v>
      </c>
      <c r="N17" s="28">
        <f>IF($C$4="citu pasākumu izmaksas",IF('7a+c+n'!$Q17="C",'7a+c+n'!N17,0))</f>
        <v>0</v>
      </c>
      <c r="O17" s="28">
        <f>IF($C$4="citu pasākumu izmaksas",IF('7a+c+n'!$Q17="C",'7a+c+n'!O17,0))</f>
        <v>0</v>
      </c>
      <c r="P17" s="59">
        <f>IF($C$4="citu pasākumu izmaksas",IF('7a+c+n'!$Q17="C",'7a+c+n'!P17,0))</f>
        <v>0</v>
      </c>
    </row>
    <row r="18" spans="1:16" x14ac:dyDescent="0.2">
      <c r="A18" s="64">
        <f>IF(P18=0,0,IF(COUNTBLANK(P18)=1,0,COUNTA($P$14:P18)))</f>
        <v>0</v>
      </c>
      <c r="B18" s="28">
        <f>IF($C$4="citu pasākumu izmaksas",IF('7a+c+n'!$Q18="C",'7a+c+n'!B18,0))</f>
        <v>0</v>
      </c>
      <c r="C18" s="28">
        <f>IF($C$4="citu pasākumu izmaksas",IF('7a+c+n'!$Q18="C",'7a+c+n'!C18,0))</f>
        <v>0</v>
      </c>
      <c r="D18" s="28">
        <f>IF($C$4="citu pasākumu izmaksas",IF('7a+c+n'!$Q18="C",'7a+c+n'!D18,0))</f>
        <v>0</v>
      </c>
      <c r="E18" s="59"/>
      <c r="F18" s="81"/>
      <c r="G18" s="28"/>
      <c r="H18" s="28">
        <f>IF($C$4="citu pasākumu izmaksas",IF('7a+c+n'!$Q18="C",'7a+c+n'!H18,0))</f>
        <v>0</v>
      </c>
      <c r="I18" s="28"/>
      <c r="J18" s="28"/>
      <c r="K18" s="59">
        <f>IF($C$4="citu pasākumu izmaksas",IF('7a+c+n'!$Q18="C",'7a+c+n'!K18,0))</f>
        <v>0</v>
      </c>
      <c r="L18" s="110">
        <f>IF($C$4="citu pasākumu izmaksas",IF('7a+c+n'!$Q18="C",'7a+c+n'!L18,0))</f>
        <v>0</v>
      </c>
      <c r="M18" s="28">
        <f>IF($C$4="citu pasākumu izmaksas",IF('7a+c+n'!$Q18="C",'7a+c+n'!M18,0))</f>
        <v>0</v>
      </c>
      <c r="N18" s="28">
        <f>IF($C$4="citu pasākumu izmaksas",IF('7a+c+n'!$Q18="C",'7a+c+n'!N18,0))</f>
        <v>0</v>
      </c>
      <c r="O18" s="28">
        <f>IF($C$4="citu pasākumu izmaksas",IF('7a+c+n'!$Q18="C",'7a+c+n'!O18,0))</f>
        <v>0</v>
      </c>
      <c r="P18" s="59">
        <f>IF($C$4="citu pasākumu izmaksas",IF('7a+c+n'!$Q18="C",'7a+c+n'!P18,0))</f>
        <v>0</v>
      </c>
    </row>
    <row r="19" spans="1:16" ht="12" thickBot="1" x14ac:dyDescent="0.25">
      <c r="A19" s="64">
        <f>IF(P19=0,0,IF(COUNTBLANK(P19)=1,0,COUNTA($P$14:P19)))</f>
        <v>0</v>
      </c>
      <c r="B19" s="28">
        <f>IF($C$4="citu pasākumu izmaksas",IF('7a+c+n'!$Q19="C",'7a+c+n'!B19,0))</f>
        <v>0</v>
      </c>
      <c r="C19" s="28">
        <f>IF($C$4="citu pasākumu izmaksas",IF('7a+c+n'!$Q19="C",'7a+c+n'!C19,0))</f>
        <v>0</v>
      </c>
      <c r="D19" s="28">
        <f>IF($C$4="citu pasākumu izmaksas",IF('7a+c+n'!$Q19="C",'7a+c+n'!D19,0))</f>
        <v>0</v>
      </c>
      <c r="E19" s="59"/>
      <c r="F19" s="81"/>
      <c r="G19" s="28"/>
      <c r="H19" s="28">
        <f>IF($C$4="citu pasākumu izmaksas",IF('7a+c+n'!$Q19="C",'7a+c+n'!H19,0))</f>
        <v>0</v>
      </c>
      <c r="I19" s="28"/>
      <c r="J19" s="28"/>
      <c r="K19" s="59">
        <f>IF($C$4="citu pasākumu izmaksas",IF('7a+c+n'!$Q19="C",'7a+c+n'!K19,0))</f>
        <v>0</v>
      </c>
      <c r="L19" s="110">
        <f>IF($C$4="citu pasākumu izmaksas",IF('7a+c+n'!$Q19="C",'7a+c+n'!L19,0))</f>
        <v>0</v>
      </c>
      <c r="M19" s="28">
        <f>IF($C$4="citu pasākumu izmaksas",IF('7a+c+n'!$Q19="C",'7a+c+n'!M19,0))</f>
        <v>0</v>
      </c>
      <c r="N19" s="28">
        <f>IF($C$4="citu pasākumu izmaksas",IF('7a+c+n'!$Q19="C",'7a+c+n'!N19,0))</f>
        <v>0</v>
      </c>
      <c r="O19" s="28">
        <f>IF($C$4="citu pasākumu izmaksas",IF('7a+c+n'!$Q19="C",'7a+c+n'!O19,0))</f>
        <v>0</v>
      </c>
      <c r="P19" s="59">
        <f>IF($C$4="citu pasākumu izmaksas",IF('7a+c+n'!$Q19="C",'7a+c+n'!P19,0))</f>
        <v>0</v>
      </c>
    </row>
    <row r="20" spans="1:16" ht="12" customHeight="1" thickBot="1" x14ac:dyDescent="0.25">
      <c r="A20" s="264" t="s">
        <v>63</v>
      </c>
      <c r="B20" s="265"/>
      <c r="C20" s="265"/>
      <c r="D20" s="265"/>
      <c r="E20" s="265"/>
      <c r="F20" s="265"/>
      <c r="G20" s="265"/>
      <c r="H20" s="265"/>
      <c r="I20" s="265"/>
      <c r="J20" s="265"/>
      <c r="K20" s="266"/>
      <c r="L20" s="111">
        <f>SUM(L14:L19)</f>
        <v>0</v>
      </c>
      <c r="M20" s="112">
        <f>SUM(M14:M19)</f>
        <v>0</v>
      </c>
      <c r="N20" s="112">
        <f>SUM(N14:N19)</f>
        <v>0</v>
      </c>
      <c r="O20" s="112">
        <f>SUM(O14:O19)</f>
        <v>0</v>
      </c>
      <c r="P20" s="113">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267">
        <f>'Kops c'!C35:H35</f>
        <v>0</v>
      </c>
      <c r="D23" s="267"/>
      <c r="E23" s="267"/>
      <c r="F23" s="267"/>
      <c r="G23" s="267"/>
      <c r="H23" s="267"/>
      <c r="I23" s="20"/>
      <c r="J23" s="20"/>
      <c r="K23" s="20"/>
      <c r="L23" s="20"/>
      <c r="M23" s="20"/>
      <c r="N23" s="20"/>
      <c r="O23" s="20"/>
      <c r="P23" s="20"/>
    </row>
    <row r="24" spans="1:16" x14ac:dyDescent="0.2">
      <c r="A24" s="20"/>
      <c r="B24" s="20"/>
      <c r="C24" s="193" t="s">
        <v>15</v>
      </c>
      <c r="D24" s="193"/>
      <c r="E24" s="193"/>
      <c r="F24" s="193"/>
      <c r="G24" s="193"/>
      <c r="H24" s="193"/>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10" t="str">
        <f>'Kops n'!A38:D38</f>
        <v>Tāme sastādīta 2023. gada __. ________</v>
      </c>
      <c r="B26" s="211"/>
      <c r="C26" s="211"/>
      <c r="D26" s="211"/>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267">
        <f>'Kops c'!C40:H40</f>
        <v>0</v>
      </c>
      <c r="D28" s="267"/>
      <c r="E28" s="267"/>
      <c r="F28" s="267"/>
      <c r="G28" s="267"/>
      <c r="H28" s="267"/>
      <c r="I28" s="20"/>
      <c r="J28" s="20"/>
      <c r="K28" s="20"/>
      <c r="L28" s="20"/>
      <c r="M28" s="20"/>
      <c r="N28" s="20"/>
      <c r="O28" s="20"/>
      <c r="P28" s="20"/>
    </row>
    <row r="29" spans="1:16" x14ac:dyDescent="0.2">
      <c r="A29" s="20"/>
      <c r="B29" s="20"/>
      <c r="C29" s="193" t="s">
        <v>15</v>
      </c>
      <c r="D29" s="193"/>
      <c r="E29" s="193"/>
      <c r="F29" s="193"/>
      <c r="G29" s="193"/>
      <c r="H29" s="193"/>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4" t="s">
        <v>16</v>
      </c>
      <c r="B31" s="52"/>
      <c r="C31" s="115">
        <f>'Kops c'!C43</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9:H29"/>
    <mergeCell ref="L12:P12"/>
    <mergeCell ref="A20:K20"/>
    <mergeCell ref="C23:H23"/>
    <mergeCell ref="C24:H24"/>
    <mergeCell ref="A26:D26"/>
    <mergeCell ref="C28:H28"/>
  </mergeCells>
  <conditionalFormatting sqref="A20:K20">
    <cfRule type="containsText" dxfId="129" priority="3" operator="containsText" text="Tiešās izmaksas kopā, t. sk. darba devēja sociālais nodoklis __.__% ">
      <formula>NOT(ISERROR(SEARCH("Tiešās izmaksas kopā, t. sk. darba devēja sociālais nodoklis __.__% ",A20)))</formula>
    </cfRule>
  </conditionalFormatting>
  <conditionalFormatting sqref="N9:O9 D5:L8 C2:I2 B14:P19 L20:P20 C23:H23 C28:H28 C31">
    <cfRule type="cellIs" dxfId="128" priority="2" operator="equal">
      <formula>0</formula>
    </cfRule>
  </conditionalFormatting>
  <conditionalFormatting sqref="A14:A19">
    <cfRule type="cellIs" dxfId="127" priority="1"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3"/>
  <sheetViews>
    <sheetView topLeftCell="A11" workbookViewId="0">
      <selection activeCell="P34" sqref="P3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'7a+c+n'!D1</f>
        <v>7</v>
      </c>
      <c r="E1" s="26"/>
      <c r="F1" s="26"/>
      <c r="G1" s="26"/>
      <c r="H1" s="26"/>
      <c r="I1" s="26"/>
      <c r="J1" s="26"/>
      <c r="N1" s="30"/>
      <c r="O1" s="31"/>
      <c r="P1" s="32"/>
    </row>
    <row r="2" spans="1:16" x14ac:dyDescent="0.2">
      <c r="A2" s="33"/>
      <c r="B2" s="33"/>
      <c r="C2" s="279" t="str">
        <f>'7a+c+n'!C2:I2</f>
        <v>Iekštelpu darbi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P21</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4">
        <f>IF(P14=0,0,IF(COUNTBLANK(P14)=1,0,COUNTA($P$14:P14)))</f>
        <v>0</v>
      </c>
      <c r="B14" s="28">
        <f>IF($C$4="Neattiecināmās izmaksas",IF('7a+c+n'!$Q17="N",'7a+c+n'!B17,0))</f>
        <v>0</v>
      </c>
      <c r="C14" s="28">
        <f>IF($C$4="Neattiecināmās izmaksas",IF('7a+c+n'!$Q17="N",'7a+c+n'!C17,0))</f>
        <v>0</v>
      </c>
      <c r="D14" s="28">
        <f>IF($C$4="Neattiecināmās izmaksas",IF('7a+c+n'!$Q17="N",'7a+c+n'!D17,0))</f>
        <v>0</v>
      </c>
      <c r="E14" s="59"/>
      <c r="F14" s="81"/>
      <c r="G14" s="28"/>
      <c r="H14" s="28">
        <f>IF($C$4="Neattiecināmās izmaksas",IF('7a+c+n'!$Q17="N",'7a+c+n'!H17,0))</f>
        <v>0</v>
      </c>
      <c r="I14" s="28"/>
      <c r="J14" s="28"/>
      <c r="K14" s="59">
        <f>IF($C$4="Neattiecināmās izmaksas",IF('7a+c+n'!$Q17="N",'7a+c+n'!K17,0))</f>
        <v>0</v>
      </c>
      <c r="L14" s="110">
        <f>IF($C$4="Neattiecināmās izmaksas",IF('7a+c+n'!$Q17="N",'7a+c+n'!L17,0))</f>
        <v>0</v>
      </c>
      <c r="M14" s="28">
        <f>IF($C$4="Neattiecināmās izmaksas",IF('7a+c+n'!$Q17="N",'7a+c+n'!M17,0))</f>
        <v>0</v>
      </c>
      <c r="N14" s="28">
        <f>IF($C$4="Neattiecināmās izmaksas",IF('7a+c+n'!$Q17="N",'7a+c+n'!N17,0))</f>
        <v>0</v>
      </c>
      <c r="O14" s="28">
        <f>IF($C$4="Neattiecināmās izmaksas",IF('7a+c+n'!$Q17="N",'7a+c+n'!O17,0))</f>
        <v>0</v>
      </c>
      <c r="P14" s="59">
        <f>IF($C$4="Neattiecināmās izmaksas",IF('7a+c+n'!$Q17="N",'7a+c+n'!P17,0))</f>
        <v>0</v>
      </c>
    </row>
    <row r="15" spans="1:16" ht="67.5" x14ac:dyDescent="0.2">
      <c r="A15" s="64">
        <f>IF(P15=0,0,IF(COUNTBLANK(P15)=1,0,COUNTA($P$14:P15)))</f>
        <v>0</v>
      </c>
      <c r="B15" s="28" t="str">
        <f>IF($C$4="Neattiecināmās izmaksas",IF('7a+c+n'!$Q18="N",'7a+c+n'!B18,0))</f>
        <v>10-00000</v>
      </c>
      <c r="C15"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5" s="28" t="str">
        <f>IF($C$4="Neattiecināmās izmaksas",IF('7a+c+n'!$Q18="N",'7a+c+n'!D18,0))</f>
        <v>m2</v>
      </c>
      <c r="E15" s="59"/>
      <c r="F15" s="81"/>
      <c r="G15" s="28"/>
      <c r="H15" s="28">
        <f>IF($C$4="Neattiecināmās izmaksas",IF('7a+c+n'!$Q18="N",'7a+c+n'!H18,0))</f>
        <v>0</v>
      </c>
      <c r="I15" s="28"/>
      <c r="J15" s="28"/>
      <c r="K15" s="59">
        <f>IF($C$4="Neattiecināmās izmaksas",IF('7a+c+n'!$Q18="N",'7a+c+n'!K18,0))</f>
        <v>0</v>
      </c>
      <c r="L15" s="110">
        <f>IF($C$4="Neattiecināmās izmaksas",IF('7a+c+n'!$Q18="N",'7a+c+n'!L18,0))</f>
        <v>0</v>
      </c>
      <c r="M15" s="28">
        <f>IF($C$4="Neattiecināmās izmaksas",IF('7a+c+n'!$Q18="N",'7a+c+n'!M18,0))</f>
        <v>0</v>
      </c>
      <c r="N15" s="28">
        <f>IF($C$4="Neattiecināmās izmaksas",IF('7a+c+n'!$Q18="N",'7a+c+n'!N18,0))</f>
        <v>0</v>
      </c>
      <c r="O15" s="28">
        <f>IF($C$4="Neattiecināmās izmaksas",IF('7a+c+n'!$Q18="N",'7a+c+n'!O18,0))</f>
        <v>0</v>
      </c>
      <c r="P15" s="59">
        <f>IF($C$4="Neattiecināmās izmaksas",IF('7a+c+n'!$Q18="N",'7a+c+n'!P18,0))</f>
        <v>0</v>
      </c>
    </row>
    <row r="16" spans="1:16" ht="33.75" x14ac:dyDescent="0.2">
      <c r="A16" s="64">
        <f>IF(P16=0,0,IF(COUNTBLANK(P16)=1,0,COUNTA($P$14:P16)))</f>
        <v>0</v>
      </c>
      <c r="B16" s="28" t="str">
        <f>IF($C$4="Neattiecināmās izmaksas",IF('7a+c+n'!$Q19="N",'7a+c+n'!B19,0))</f>
        <v>10-00000</v>
      </c>
      <c r="C16" s="28" t="str">
        <f>IF($C$4="Neattiecināmās izmaksas",IF('7a+c+n'!$Q19="N",'7a+c+n'!C19,0))</f>
        <v>Esošo margu atjaunošana, t.sk. esošās krāsas noņemšana, krāsošana, saskaņojot ar Pasūtītāju. Jauna plastmasas lentera uzstādīšana.</v>
      </c>
      <c r="D16" s="28" t="str">
        <f>IF($C$4="Neattiecināmās izmaksas",IF('7a+c+n'!$Q19="N",'7a+c+n'!D19,0))</f>
        <v>tm</v>
      </c>
      <c r="E16" s="59"/>
      <c r="F16" s="81"/>
      <c r="G16" s="28"/>
      <c r="H16" s="28">
        <f>IF($C$4="Neattiecināmās izmaksas",IF('7a+c+n'!$Q19="N",'7a+c+n'!H19,0))</f>
        <v>0</v>
      </c>
      <c r="I16" s="28"/>
      <c r="J16" s="28"/>
      <c r="K16" s="59">
        <f>IF($C$4="Neattiecināmās izmaksas",IF('7a+c+n'!$Q19="N",'7a+c+n'!K19,0))</f>
        <v>0</v>
      </c>
      <c r="L16" s="110">
        <f>IF($C$4="Neattiecināmās izmaksas",IF('7a+c+n'!$Q19="N",'7a+c+n'!L19,0))</f>
        <v>0</v>
      </c>
      <c r="M16" s="28">
        <f>IF($C$4="Neattiecināmās izmaksas",IF('7a+c+n'!$Q19="N",'7a+c+n'!M19,0))</f>
        <v>0</v>
      </c>
      <c r="N16" s="28">
        <f>IF($C$4="Neattiecināmās izmaksas",IF('7a+c+n'!$Q19="N",'7a+c+n'!N19,0))</f>
        <v>0</v>
      </c>
      <c r="O16" s="28">
        <f>IF($C$4="Neattiecināmās izmaksas",IF('7a+c+n'!$Q19="N",'7a+c+n'!O19,0))</f>
        <v>0</v>
      </c>
      <c r="P16" s="59">
        <f>IF($C$4="Neattiecināmās izmaksas",IF('7a+c+n'!$Q19="N",'7a+c+n'!P19,0))</f>
        <v>0</v>
      </c>
    </row>
    <row r="17" spans="1:16" x14ac:dyDescent="0.2">
      <c r="A17" s="64">
        <f>IF(P17=0,0,IF(COUNTBLANK(P17)=1,0,COUNTA($P$14:P17)))</f>
        <v>0</v>
      </c>
      <c r="B17" s="28">
        <f>IF($C$4="Neattiecināmās izmaksas",IF('7a+c+n'!$Q20="N",'7a+c+n'!B20,0))</f>
        <v>0</v>
      </c>
      <c r="C17" s="28">
        <f>IF($C$4="Neattiecināmās izmaksas",IF('7a+c+n'!$Q20="N",'7a+c+n'!C20,0))</f>
        <v>0</v>
      </c>
      <c r="D17" s="28">
        <f>IF($C$4="Neattiecināmās izmaksas",IF('7a+c+n'!$Q20="N",'7a+c+n'!D20,0))</f>
        <v>0</v>
      </c>
      <c r="E17" s="59"/>
      <c r="F17" s="81"/>
      <c r="G17" s="28"/>
      <c r="H17" s="28">
        <f>IF($C$4="Neattiecināmās izmaksas",IF('7a+c+n'!$Q20="N",'7a+c+n'!H20,0))</f>
        <v>0</v>
      </c>
      <c r="I17" s="28"/>
      <c r="J17" s="28"/>
      <c r="K17" s="59">
        <f>IF($C$4="Neattiecināmās izmaksas",IF('7a+c+n'!$Q20="N",'7a+c+n'!K20,0))</f>
        <v>0</v>
      </c>
      <c r="L17" s="110">
        <f>IF($C$4="Neattiecināmās izmaksas",IF('7a+c+n'!$Q20="N",'7a+c+n'!L20,0))</f>
        <v>0</v>
      </c>
      <c r="M17" s="28">
        <f>IF($C$4="Neattiecināmās izmaksas",IF('7a+c+n'!$Q20="N",'7a+c+n'!M20,0))</f>
        <v>0</v>
      </c>
      <c r="N17" s="28">
        <f>IF($C$4="Neattiecināmās izmaksas",IF('7a+c+n'!$Q20="N",'7a+c+n'!N20,0))</f>
        <v>0</v>
      </c>
      <c r="O17" s="28">
        <f>IF($C$4="Neattiecināmās izmaksas",IF('7a+c+n'!$Q20="N",'7a+c+n'!O20,0))</f>
        <v>0</v>
      </c>
      <c r="P17" s="59">
        <f>IF($C$4="Neattiecināmās izmaksas",IF('7a+c+n'!$Q20="N",'7a+c+n'!P20,0))</f>
        <v>0</v>
      </c>
    </row>
    <row r="18" spans="1:16" ht="22.5" x14ac:dyDescent="0.2">
      <c r="A18" s="64">
        <f>IF(P18=0,0,IF(COUNTBLANK(P18)=1,0,COUNTA($P$14:P18)))</f>
        <v>0</v>
      </c>
      <c r="B18" s="28" t="str">
        <f>IF($C$4="Neattiecināmās izmaksas",IF('7a+c+n'!$Q21="N",'7a+c+n'!B21,0))</f>
        <v>10-00000</v>
      </c>
      <c r="C18" s="28" t="str">
        <f>IF($C$4="Neattiecināmās izmaksas",IF('7a+c+n'!$Q21="N",'7a+c+n'!C21,0))</f>
        <v>Stiegrojuma siets ⌀6mm, 100x100mm</v>
      </c>
      <c r="D18" s="28" t="str">
        <f>IF($C$4="Neattiecināmās izmaksas",IF('7a+c+n'!$Q21="N",'7a+c+n'!D21,0))</f>
        <v>m2</v>
      </c>
      <c r="E18" s="59"/>
      <c r="F18" s="81"/>
      <c r="G18" s="28"/>
      <c r="H18" s="28">
        <f>IF($C$4="Neattiecināmās izmaksas",IF('7a+c+n'!$Q21="N",'7a+c+n'!H21,0))</f>
        <v>0</v>
      </c>
      <c r="I18" s="28"/>
      <c r="J18" s="28"/>
      <c r="K18" s="59">
        <f>IF($C$4="Neattiecināmās izmaksas",IF('7a+c+n'!$Q21="N",'7a+c+n'!K21,0))</f>
        <v>0</v>
      </c>
      <c r="L18" s="110">
        <f>IF($C$4="Neattiecināmās izmaksas",IF('7a+c+n'!$Q21="N",'7a+c+n'!L21,0))</f>
        <v>0</v>
      </c>
      <c r="M18" s="28">
        <f>IF($C$4="Neattiecināmās izmaksas",IF('7a+c+n'!$Q21="N",'7a+c+n'!M21,0))</f>
        <v>0</v>
      </c>
      <c r="N18" s="28">
        <f>IF($C$4="Neattiecināmās izmaksas",IF('7a+c+n'!$Q21="N",'7a+c+n'!N21,0))</f>
        <v>0</v>
      </c>
      <c r="O18" s="28">
        <f>IF($C$4="Neattiecināmās izmaksas",IF('7a+c+n'!$Q21="N",'7a+c+n'!O21,0))</f>
        <v>0</v>
      </c>
      <c r="P18" s="59">
        <f>IF($C$4="Neattiecināmās izmaksas",IF('7a+c+n'!$Q21="N",'7a+c+n'!P21,0))</f>
        <v>0</v>
      </c>
    </row>
    <row r="19" spans="1:16" ht="22.5" x14ac:dyDescent="0.2">
      <c r="A19" s="64">
        <f>IF(P19=0,0,IF(COUNTBLANK(P19)=1,0,COUNTA($P$14:P19)))</f>
        <v>0</v>
      </c>
      <c r="B19" s="28" t="str">
        <f>IF($C$4="Neattiecināmās izmaksas",IF('7a+c+n'!$Q22="N",'7a+c+n'!B22,0))</f>
        <v>10-00000</v>
      </c>
      <c r="C19" s="28" t="str">
        <f>IF($C$4="Neattiecināmās izmaksas",IF('7a+c+n'!$Q22="N",'7a+c+n'!C22,0))</f>
        <v>Enkuri D12, L=85mm</v>
      </c>
      <c r="D19" s="28" t="str">
        <f>IF($C$4="Neattiecināmās izmaksas",IF('7a+c+n'!$Q22="N",'7a+c+n'!D22,0))</f>
        <v>gb</v>
      </c>
      <c r="E19" s="59"/>
      <c r="F19" s="81"/>
      <c r="G19" s="28"/>
      <c r="H19" s="28">
        <f>IF($C$4="Neattiecināmās izmaksas",IF('7a+c+n'!$Q22="N",'7a+c+n'!H22,0))</f>
        <v>0</v>
      </c>
      <c r="I19" s="28"/>
      <c r="J19" s="28"/>
      <c r="K19" s="59">
        <f>IF($C$4="Neattiecināmās izmaksas",IF('7a+c+n'!$Q22="N",'7a+c+n'!K22,0))</f>
        <v>0</v>
      </c>
      <c r="L19" s="110">
        <f>IF($C$4="Neattiecināmās izmaksas",IF('7a+c+n'!$Q22="N",'7a+c+n'!L22,0))</f>
        <v>0</v>
      </c>
      <c r="M19" s="28">
        <f>IF($C$4="Neattiecināmās izmaksas",IF('7a+c+n'!$Q22="N",'7a+c+n'!M22,0))</f>
        <v>0</v>
      </c>
      <c r="N19" s="28">
        <f>IF($C$4="Neattiecināmās izmaksas",IF('7a+c+n'!$Q22="N",'7a+c+n'!N22,0))</f>
        <v>0</v>
      </c>
      <c r="O19" s="28">
        <f>IF($C$4="Neattiecināmās izmaksas",IF('7a+c+n'!$Q22="N",'7a+c+n'!O22,0))</f>
        <v>0</v>
      </c>
      <c r="P19" s="59">
        <f>IF($C$4="Neattiecināmās izmaksas",IF('7a+c+n'!$Q22="N",'7a+c+n'!P22,0))</f>
        <v>0</v>
      </c>
    </row>
    <row r="20" spans="1:16" ht="23.25" thickBot="1" x14ac:dyDescent="0.25">
      <c r="A20" s="64">
        <f>IF(P20=0,0,IF(COUNTBLANK(P20)=1,0,COUNTA($P$14:P20)))</f>
        <v>0</v>
      </c>
      <c r="B20" s="28" t="str">
        <f>IF($C$4="Neattiecināmās izmaksas",IF('7a+c+n'!$Q23="N",'7a+c+n'!B23,0))</f>
        <v>10-00000</v>
      </c>
      <c r="C20" s="28" t="str">
        <f>IF($C$4="Neattiecināmās izmaksas",IF('7a+c+n'!$Q23="N",'7a+c+n'!C23,0))</f>
        <v>Lenķis 75x50x5mm, L=150mm</v>
      </c>
      <c r="D20" s="28" t="str">
        <f>IF($C$4="Neattiecināmās izmaksas",IF('7a+c+n'!$Q23="N",'7a+c+n'!D23,0))</f>
        <v>gb</v>
      </c>
      <c r="E20" s="59"/>
      <c r="F20" s="81"/>
      <c r="G20" s="28"/>
      <c r="H20" s="28">
        <f>IF($C$4="Neattiecināmās izmaksas",IF('7a+c+n'!$Q23="N",'7a+c+n'!H23,0))</f>
        <v>0</v>
      </c>
      <c r="I20" s="28"/>
      <c r="J20" s="28"/>
      <c r="K20" s="59">
        <f>IF($C$4="Neattiecināmās izmaksas",IF('7a+c+n'!$Q23="N",'7a+c+n'!K23,0))</f>
        <v>0</v>
      </c>
      <c r="L20" s="110">
        <f>IF($C$4="Neattiecināmās izmaksas",IF('7a+c+n'!$Q23="N",'7a+c+n'!L23,0))</f>
        <v>0</v>
      </c>
      <c r="M20" s="28">
        <f>IF($C$4="Neattiecināmās izmaksas",IF('7a+c+n'!$Q23="N",'7a+c+n'!M23,0))</f>
        <v>0</v>
      </c>
      <c r="N20" s="28">
        <f>IF($C$4="Neattiecināmās izmaksas",IF('7a+c+n'!$Q23="N",'7a+c+n'!N23,0))</f>
        <v>0</v>
      </c>
      <c r="O20" s="28">
        <f>IF($C$4="Neattiecināmās izmaksas",IF('7a+c+n'!$Q23="N",'7a+c+n'!O23,0))</f>
        <v>0</v>
      </c>
      <c r="P20" s="59">
        <f>IF($C$4="Neattiecināmās izmaksas",IF('7a+c+n'!$Q23="N",'7a+c+n'!P23,0))</f>
        <v>0</v>
      </c>
    </row>
    <row r="21" spans="1:16" ht="12" customHeight="1" thickBot="1" x14ac:dyDescent="0.25">
      <c r="A21" s="264" t="s">
        <v>63</v>
      </c>
      <c r="B21" s="265"/>
      <c r="C21" s="265"/>
      <c r="D21" s="265"/>
      <c r="E21" s="265"/>
      <c r="F21" s="265"/>
      <c r="G21" s="265"/>
      <c r="H21" s="265"/>
      <c r="I21" s="265"/>
      <c r="J21" s="265"/>
      <c r="K21" s="266"/>
      <c r="L21" s="111">
        <f>SUM(L14:L20)</f>
        <v>0</v>
      </c>
      <c r="M21" s="112">
        <f>SUM(M14:M20)</f>
        <v>0</v>
      </c>
      <c r="N21" s="112">
        <f>SUM(N14:N20)</f>
        <v>0</v>
      </c>
      <c r="O21" s="112">
        <f>SUM(O14:O20)</f>
        <v>0</v>
      </c>
      <c r="P21" s="113">
        <f>SUM(P14:P20)</f>
        <v>0</v>
      </c>
    </row>
    <row r="22" spans="1:16" x14ac:dyDescent="0.2">
      <c r="A22" s="20"/>
      <c r="B22" s="20"/>
      <c r="C22" s="20"/>
      <c r="D22" s="20"/>
      <c r="E22" s="20"/>
      <c r="F22" s="20"/>
      <c r="G22" s="20"/>
      <c r="H22" s="20"/>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1" t="s">
        <v>14</v>
      </c>
      <c r="B24" s="20"/>
      <c r="C24" s="267">
        <f>'Kops n'!C35:H35</f>
        <v>0</v>
      </c>
      <c r="D24" s="267"/>
      <c r="E24" s="267"/>
      <c r="F24" s="267"/>
      <c r="G24" s="267"/>
      <c r="H24" s="267"/>
      <c r="I24" s="20"/>
      <c r="J24" s="20"/>
      <c r="K24" s="20"/>
      <c r="L24" s="20"/>
      <c r="M24" s="20"/>
      <c r="N24" s="20"/>
      <c r="O24" s="20"/>
      <c r="P24" s="20"/>
    </row>
    <row r="25" spans="1:16" x14ac:dyDescent="0.2">
      <c r="A25" s="20"/>
      <c r="B25" s="20"/>
      <c r="C25" s="193" t="s">
        <v>15</v>
      </c>
      <c r="D25" s="193"/>
      <c r="E25" s="193"/>
      <c r="F25" s="193"/>
      <c r="G25" s="193"/>
      <c r="H25" s="193"/>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210" t="str">
        <f>'Kops n'!A38:D38</f>
        <v>Tāme sastādīta 2023. gada __. ________</v>
      </c>
      <c r="B27" s="211"/>
      <c r="C27" s="211"/>
      <c r="D27" s="211"/>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41</v>
      </c>
      <c r="B29" s="20"/>
      <c r="C29" s="267">
        <f>'Kops n'!C40:H40</f>
        <v>0</v>
      </c>
      <c r="D29" s="267"/>
      <c r="E29" s="267"/>
      <c r="F29" s="267"/>
      <c r="G29" s="267"/>
      <c r="H29" s="267"/>
      <c r="I29" s="20"/>
      <c r="J29" s="20"/>
      <c r="K29" s="20"/>
      <c r="L29" s="20"/>
      <c r="M29" s="20"/>
      <c r="N29" s="20"/>
      <c r="O29" s="20"/>
      <c r="P29" s="20"/>
    </row>
    <row r="30" spans="1:16" x14ac:dyDescent="0.2">
      <c r="A30" s="20"/>
      <c r="B30" s="20"/>
      <c r="C30" s="193" t="s">
        <v>15</v>
      </c>
      <c r="D30" s="193"/>
      <c r="E30" s="193"/>
      <c r="F30" s="193"/>
      <c r="G30" s="193"/>
      <c r="H30" s="193"/>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04" t="s">
        <v>16</v>
      </c>
      <c r="B32" s="52"/>
      <c r="C32" s="115">
        <f>'Kops n'!C43</f>
        <v>0</v>
      </c>
      <c r="D32" s="5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sheetData>
  <mergeCells count="23">
    <mergeCell ref="C2:I2"/>
    <mergeCell ref="C3:I3"/>
    <mergeCell ref="C4:I4"/>
    <mergeCell ref="D5:L5"/>
    <mergeCell ref="D6:L6"/>
    <mergeCell ref="D8:L8"/>
    <mergeCell ref="A9:F9"/>
    <mergeCell ref="J9:M9"/>
    <mergeCell ref="N9:O9"/>
    <mergeCell ref="D7:L7"/>
    <mergeCell ref="C30:H30"/>
    <mergeCell ref="L12:P12"/>
    <mergeCell ref="A21:K21"/>
    <mergeCell ref="C24:H24"/>
    <mergeCell ref="C25:H25"/>
    <mergeCell ref="A27:D27"/>
    <mergeCell ref="C29:H29"/>
    <mergeCell ref="A12:A13"/>
    <mergeCell ref="B12:B13"/>
    <mergeCell ref="C12:C13"/>
    <mergeCell ref="D12:D13"/>
    <mergeCell ref="E12:E13"/>
    <mergeCell ref="F12:K12"/>
  </mergeCells>
  <conditionalFormatting sqref="A21:K21">
    <cfRule type="containsText" dxfId="126" priority="3" operator="containsText" text="Tiešās izmaksas kopā, t. sk. darba devēja sociālais nodoklis __.__% ">
      <formula>NOT(ISERROR(SEARCH("Tiešās izmaksas kopā, t. sk. darba devēja sociālais nodoklis __.__% ",A21)))</formula>
    </cfRule>
  </conditionalFormatting>
  <conditionalFormatting sqref="N9:O9 D5:L8 C2:I2 L21:P21 C24:H24 C29:H29 C32 A14:P20">
    <cfRule type="cellIs" dxfId="125"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30"/>
  <sheetViews>
    <sheetView workbookViewId="0">
      <selection activeCell="I14" sqref="I14:J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8</v>
      </c>
      <c r="E1" s="26"/>
      <c r="F1" s="26"/>
      <c r="G1" s="26"/>
      <c r="H1" s="26"/>
      <c r="I1" s="26"/>
      <c r="J1" s="26"/>
      <c r="N1" s="30"/>
      <c r="O1" s="31"/>
      <c r="P1" s="32"/>
    </row>
    <row r="2" spans="1:17" x14ac:dyDescent="0.2">
      <c r="A2" s="33"/>
      <c r="B2" s="33"/>
      <c r="C2" s="279" t="s">
        <v>235</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P18</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x14ac:dyDescent="0.2">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ht="22.5" x14ac:dyDescent="0.2">
      <c r="A14" s="40"/>
      <c r="B14" s="93"/>
      <c r="C14" s="145" t="s">
        <v>134</v>
      </c>
      <c r="D14" s="28"/>
      <c r="E14" s="59"/>
      <c r="F14" s="51"/>
      <c r="G14" s="49"/>
      <c r="H14" s="49">
        <f t="shared" ref="H14:H17" si="0">F14*G14</f>
        <v>0</v>
      </c>
      <c r="I14" s="49"/>
      <c r="J14" s="49"/>
      <c r="K14" s="50">
        <f t="shared" ref="K14:K17" si="1">SUM(H14:J14)</f>
        <v>0</v>
      </c>
      <c r="L14" s="51">
        <f t="shared" ref="L14:L17" si="2">E14*F14</f>
        <v>0</v>
      </c>
      <c r="M14" s="49">
        <f t="shared" ref="M14:M17" si="3">H14*E14</f>
        <v>0</v>
      </c>
      <c r="N14" s="49">
        <f t="shared" ref="N14:N17" si="4">I14*E14</f>
        <v>0</v>
      </c>
      <c r="O14" s="49">
        <f t="shared" ref="O14:O17" si="5">J14*E14</f>
        <v>0</v>
      </c>
      <c r="P14" s="108">
        <f t="shared" ref="P14:P17" si="6">SUM(M14:O14)</f>
        <v>0</v>
      </c>
      <c r="Q14" s="77"/>
    </row>
    <row r="15" spans="1:17" ht="22.5" x14ac:dyDescent="0.2">
      <c r="A15" s="40">
        <v>1</v>
      </c>
      <c r="B15" s="28" t="s">
        <v>87</v>
      </c>
      <c r="C15" s="48" t="s">
        <v>135</v>
      </c>
      <c r="D15" s="28" t="s">
        <v>77</v>
      </c>
      <c r="E15" s="59">
        <v>1</v>
      </c>
      <c r="F15" s="159"/>
      <c r="G15" s="143"/>
      <c r="H15" s="49">
        <f t="shared" si="0"/>
        <v>0</v>
      </c>
      <c r="I15" s="137"/>
      <c r="J15" s="137"/>
      <c r="K15" s="50">
        <f t="shared" si="1"/>
        <v>0</v>
      </c>
      <c r="L15" s="51">
        <f t="shared" si="2"/>
        <v>0</v>
      </c>
      <c r="M15" s="49">
        <f t="shared" si="3"/>
        <v>0</v>
      </c>
      <c r="N15" s="49">
        <f t="shared" si="4"/>
        <v>0</v>
      </c>
      <c r="O15" s="49">
        <f t="shared" si="5"/>
        <v>0</v>
      </c>
      <c r="P15" s="108">
        <f t="shared" si="6"/>
        <v>0</v>
      </c>
      <c r="Q15" s="77" t="s">
        <v>47</v>
      </c>
    </row>
    <row r="16" spans="1:17" ht="22.5" x14ac:dyDescent="0.2">
      <c r="A16" s="40">
        <v>2</v>
      </c>
      <c r="B16" s="28" t="s">
        <v>87</v>
      </c>
      <c r="C16" s="48" t="s">
        <v>136</v>
      </c>
      <c r="D16" s="28" t="s">
        <v>91</v>
      </c>
      <c r="E16" s="59">
        <v>752</v>
      </c>
      <c r="F16" s="159"/>
      <c r="G16" s="143"/>
      <c r="H16" s="49">
        <f t="shared" si="0"/>
        <v>0</v>
      </c>
      <c r="I16" s="137"/>
      <c r="J16" s="137"/>
      <c r="K16" s="50">
        <f t="shared" si="1"/>
        <v>0</v>
      </c>
      <c r="L16" s="51">
        <f t="shared" si="2"/>
        <v>0</v>
      </c>
      <c r="M16" s="49">
        <f t="shared" si="3"/>
        <v>0</v>
      </c>
      <c r="N16" s="49">
        <f t="shared" si="4"/>
        <v>0</v>
      </c>
      <c r="O16" s="49">
        <f t="shared" si="5"/>
        <v>0</v>
      </c>
      <c r="P16" s="108">
        <f t="shared" si="6"/>
        <v>0</v>
      </c>
      <c r="Q16" s="77" t="s">
        <v>47</v>
      </c>
    </row>
    <row r="17" spans="1:17" ht="33.75" x14ac:dyDescent="0.2">
      <c r="A17" s="40">
        <v>3</v>
      </c>
      <c r="B17" s="28" t="s">
        <v>87</v>
      </c>
      <c r="C17" s="48" t="s">
        <v>137</v>
      </c>
      <c r="D17" s="28" t="s">
        <v>138</v>
      </c>
      <c r="E17" s="59">
        <v>270</v>
      </c>
      <c r="F17" s="51"/>
      <c r="G17" s="143"/>
      <c r="H17" s="49">
        <f t="shared" si="0"/>
        <v>0</v>
      </c>
      <c r="I17" s="49"/>
      <c r="J17" s="49"/>
      <c r="K17" s="50">
        <f t="shared" si="1"/>
        <v>0</v>
      </c>
      <c r="L17" s="51">
        <f t="shared" si="2"/>
        <v>0</v>
      </c>
      <c r="M17" s="49">
        <f t="shared" si="3"/>
        <v>0</v>
      </c>
      <c r="N17" s="49">
        <f t="shared" si="4"/>
        <v>0</v>
      </c>
      <c r="O17" s="49">
        <f t="shared" si="5"/>
        <v>0</v>
      </c>
      <c r="P17" s="108">
        <f t="shared" si="6"/>
        <v>0</v>
      </c>
      <c r="Q17" s="77" t="s">
        <v>47</v>
      </c>
    </row>
    <row r="18" spans="1:17" ht="12" customHeight="1" thickBot="1" x14ac:dyDescent="0.25">
      <c r="A18" s="264" t="s">
        <v>63</v>
      </c>
      <c r="B18" s="265"/>
      <c r="C18" s="265"/>
      <c r="D18" s="265"/>
      <c r="E18" s="265"/>
      <c r="F18" s="265"/>
      <c r="G18" s="265"/>
      <c r="H18" s="265"/>
      <c r="I18" s="265"/>
      <c r="J18" s="265"/>
      <c r="K18" s="266"/>
      <c r="L18" s="74">
        <f>SUM(L14:L17)</f>
        <v>0</v>
      </c>
      <c r="M18" s="75">
        <f>SUM(M14:M17)</f>
        <v>0</v>
      </c>
      <c r="N18" s="75">
        <f>SUM(N14:N17)</f>
        <v>0</v>
      </c>
      <c r="O18" s="75">
        <f>SUM(O14:O17)</f>
        <v>0</v>
      </c>
      <c r="P18" s="76">
        <f>SUM(P14:P17)</f>
        <v>0</v>
      </c>
    </row>
    <row r="19" spans="1:17" x14ac:dyDescent="0.2">
      <c r="A19" s="20"/>
      <c r="B19" s="20"/>
      <c r="C19" s="20"/>
      <c r="D19" s="20"/>
      <c r="E19" s="20"/>
      <c r="F19" s="20"/>
      <c r="G19" s="20"/>
      <c r="H19" s="20"/>
      <c r="I19" s="20"/>
      <c r="J19" s="20"/>
      <c r="K19" s="20"/>
      <c r="L19" s="20"/>
      <c r="M19" s="20"/>
      <c r="N19" s="20"/>
      <c r="O19" s="20"/>
      <c r="P19" s="20"/>
    </row>
    <row r="20" spans="1:17" x14ac:dyDescent="0.2">
      <c r="A20" s="20"/>
      <c r="B20" s="20"/>
      <c r="C20" s="20"/>
      <c r="D20" s="20"/>
      <c r="E20" s="20"/>
      <c r="F20" s="20"/>
      <c r="G20" s="20"/>
      <c r="H20" s="20"/>
      <c r="I20" s="20"/>
      <c r="J20" s="20"/>
      <c r="K20" s="20"/>
      <c r="L20" s="20"/>
      <c r="M20" s="20"/>
      <c r="N20" s="20"/>
      <c r="O20" s="20"/>
      <c r="P20" s="20"/>
    </row>
    <row r="21" spans="1:17" x14ac:dyDescent="0.2">
      <c r="A21" s="1" t="s">
        <v>14</v>
      </c>
      <c r="B21" s="20"/>
      <c r="C21" s="267">
        <f>'Kops n'!C35:H35</f>
        <v>0</v>
      </c>
      <c r="D21" s="267"/>
      <c r="E21" s="267"/>
      <c r="F21" s="267"/>
      <c r="G21" s="267"/>
      <c r="H21" s="267"/>
      <c r="I21" s="20"/>
      <c r="J21" s="20"/>
      <c r="K21" s="20"/>
      <c r="L21" s="20"/>
      <c r="M21" s="20"/>
      <c r="N21" s="20"/>
      <c r="O21" s="20"/>
      <c r="P21" s="20"/>
    </row>
    <row r="22" spans="1:17" x14ac:dyDescent="0.2">
      <c r="A22" s="20"/>
      <c r="B22" s="20"/>
      <c r="C22" s="193" t="s">
        <v>15</v>
      </c>
      <c r="D22" s="193"/>
      <c r="E22" s="193"/>
      <c r="F22" s="193"/>
      <c r="G22" s="193"/>
      <c r="H22" s="193"/>
      <c r="I22" s="20"/>
      <c r="J22" s="20"/>
      <c r="K22" s="20"/>
      <c r="L22" s="20"/>
      <c r="M22" s="20"/>
      <c r="N22" s="20"/>
      <c r="O22" s="20"/>
      <c r="P22" s="20"/>
    </row>
    <row r="23" spans="1:17" x14ac:dyDescent="0.2">
      <c r="A23" s="20"/>
      <c r="B23" s="20"/>
      <c r="C23" s="20"/>
      <c r="D23" s="20"/>
      <c r="E23" s="20"/>
      <c r="F23" s="20"/>
      <c r="G23" s="20"/>
      <c r="H23" s="20"/>
      <c r="I23" s="20"/>
      <c r="J23" s="20"/>
      <c r="K23" s="20"/>
      <c r="L23" s="20"/>
      <c r="M23" s="20"/>
      <c r="N23" s="20"/>
      <c r="O23" s="20"/>
      <c r="P23" s="20"/>
    </row>
    <row r="24" spans="1:17" x14ac:dyDescent="0.2">
      <c r="A24" s="210" t="str">
        <f>'Kops n'!A38:D38</f>
        <v>Tāme sastādīta 2023. gada __. ________</v>
      </c>
      <c r="B24" s="211"/>
      <c r="C24" s="211"/>
      <c r="D24" s="211"/>
      <c r="E24" s="20"/>
      <c r="F24" s="20"/>
      <c r="G24" s="20"/>
      <c r="H24" s="20"/>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1" t="s">
        <v>41</v>
      </c>
      <c r="B26" s="20"/>
      <c r="C26" s="267">
        <f>'Kops n'!C40:H40</f>
        <v>0</v>
      </c>
      <c r="D26" s="267"/>
      <c r="E26" s="267"/>
      <c r="F26" s="267"/>
      <c r="G26" s="267"/>
      <c r="H26" s="267"/>
      <c r="I26" s="20"/>
      <c r="J26" s="20"/>
      <c r="K26" s="20"/>
      <c r="L26" s="20"/>
      <c r="M26" s="20"/>
      <c r="N26" s="20"/>
      <c r="O26" s="20"/>
      <c r="P26" s="20"/>
    </row>
    <row r="27" spans="1:17" x14ac:dyDescent="0.2">
      <c r="A27" s="20"/>
      <c r="B27" s="20"/>
      <c r="C27" s="193" t="s">
        <v>15</v>
      </c>
      <c r="D27" s="193"/>
      <c r="E27" s="193"/>
      <c r="F27" s="193"/>
      <c r="G27" s="193"/>
      <c r="H27" s="193"/>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104" t="s">
        <v>16</v>
      </c>
      <c r="B29" s="52"/>
      <c r="C29" s="115">
        <f>'Kops n'!C43</f>
        <v>0</v>
      </c>
      <c r="D29" s="52"/>
      <c r="E29" s="20"/>
      <c r="F29" s="20"/>
      <c r="G29" s="20"/>
      <c r="H29" s="20"/>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27:H27"/>
    <mergeCell ref="C4:I4"/>
    <mergeCell ref="F12:K12"/>
    <mergeCell ref="A9:F9"/>
    <mergeCell ref="J9:M9"/>
    <mergeCell ref="D8:L8"/>
    <mergeCell ref="A18:K18"/>
    <mergeCell ref="C21:H21"/>
    <mergeCell ref="C22:H22"/>
    <mergeCell ref="A24:D24"/>
    <mergeCell ref="C26:H26"/>
  </mergeCells>
  <conditionalFormatting sqref="D5:L8 K14:P17 H14:H17">
    <cfRule type="cellIs" dxfId="124" priority="24" operator="equal">
      <formula>0</formula>
    </cfRule>
  </conditionalFormatting>
  <conditionalFormatting sqref="D1 C15:F16 C17:D17 F17 Q14:Q17 A14:B17 I14:J17">
    <cfRule type="cellIs" dxfId="123" priority="23" operator="equal">
      <formula>0</formula>
    </cfRule>
  </conditionalFormatting>
  <conditionalFormatting sqref="D14:G14">
    <cfRule type="cellIs" dxfId="122" priority="37" operator="equal">
      <formula>0</formula>
    </cfRule>
  </conditionalFormatting>
  <conditionalFormatting sqref="N9:O9">
    <cfRule type="cellIs" dxfId="121" priority="36" operator="equal">
      <formula>0</formula>
    </cfRule>
  </conditionalFormatting>
  <conditionalFormatting sqref="A9:F9">
    <cfRule type="containsText" dxfId="120" priority="35"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119" priority="34" operator="equal">
      <formula>0</formula>
    </cfRule>
  </conditionalFormatting>
  <conditionalFormatting sqref="C26:H26">
    <cfRule type="cellIs" dxfId="118" priority="29" operator="equal">
      <formula>0</formula>
    </cfRule>
  </conditionalFormatting>
  <conditionalFormatting sqref="C21:H21">
    <cfRule type="cellIs" dxfId="117" priority="28" operator="equal">
      <formula>0</formula>
    </cfRule>
  </conditionalFormatting>
  <conditionalFormatting sqref="L18:P18">
    <cfRule type="cellIs" dxfId="116" priority="27" operator="equal">
      <formula>0</formula>
    </cfRule>
  </conditionalFormatting>
  <conditionalFormatting sqref="C4:I4">
    <cfRule type="cellIs" dxfId="115" priority="26" operator="equal">
      <formula>0</formula>
    </cfRule>
  </conditionalFormatting>
  <conditionalFormatting sqref="C14">
    <cfRule type="cellIs" dxfId="114" priority="25" operator="equal">
      <formula>0</formula>
    </cfRule>
  </conditionalFormatting>
  <conditionalFormatting sqref="A18:K18">
    <cfRule type="containsText" dxfId="113" priority="21" operator="containsText" text="Tiešās izmaksas kopā, t. sk. darba devēja sociālais nodoklis __.__% ">
      <formula>NOT(ISERROR(SEARCH("Tiešās izmaksas kopā, t. sk. darba devēja sociālais nodoklis __.__% ",A18)))</formula>
    </cfRule>
  </conditionalFormatting>
  <conditionalFormatting sqref="G15:G17">
    <cfRule type="cellIs" dxfId="112" priority="2" operator="equal">
      <formula>0</formula>
    </cfRule>
  </conditionalFormatting>
  <conditionalFormatting sqref="E17">
    <cfRule type="cellIs" dxfId="111" priority="1" operator="equal">
      <formula>0</formula>
    </cfRule>
  </conditionalFormatting>
  <dataValidations count="1">
    <dataValidation type="list" allowBlank="1" showInputMessage="1" showErrorMessage="1" sqref="Q14:Q17"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1" operator="containsText" id="{691F4930-6CFB-4D6E-9602-D8BBD1FA0B0A}">
            <xm:f>NOT(ISERROR(SEARCH("Tāme sastādīta ____. gada ___. ______________",A24)))</xm:f>
            <xm:f>"Tāme sastādīta ____. gada ___. ______________"</xm:f>
            <x14:dxf>
              <font>
                <color auto="1"/>
              </font>
              <fill>
                <patternFill>
                  <bgColor rgb="FFC6EFCE"/>
                </patternFill>
              </fill>
            </x14:dxf>
          </x14:cfRule>
          <xm:sqref>A24</xm:sqref>
        </x14:conditionalFormatting>
        <x14:conditionalFormatting xmlns:xm="http://schemas.microsoft.com/office/excel/2006/main">
          <x14:cfRule type="containsText" priority="30" operator="containsText" id="{5235297E-D242-4173-AE1C-DA1CD197EAF6}">
            <xm:f>NOT(ISERROR(SEARCH("Sertifikāta Nr. _________________________________",A29)))</xm:f>
            <xm:f>"Sertifikāta Nr. _________________________________"</xm:f>
            <x14:dxf>
              <font>
                <color auto="1"/>
              </font>
              <fill>
                <patternFill>
                  <bgColor rgb="FFC6EFCE"/>
                </patternFill>
              </fill>
            </x14:dxf>
          </x14:cfRule>
          <xm:sqref>A29</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29"/>
  <sheetViews>
    <sheetView workbookViewId="0">
      <selection activeCell="A21" sqref="A14:XFD2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79" t="str">
        <f>'8a+c+n'!C2:I2</f>
        <v>Bēniņu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P17</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ht="22.5" x14ac:dyDescent="0.2">
      <c r="A14" s="64">
        <f>IF(P14=0,0,IF(COUNTBLANK(P14)=1,0,COUNTA($P$14:P14)))</f>
        <v>0</v>
      </c>
      <c r="B14" s="84" t="str">
        <f>IF($C$4="Attiecināmās izmaksas",IF('8a+c+n'!$Q15="A",'8a+c+n'!B15,0),0)</f>
        <v>13-00000</v>
      </c>
      <c r="C14" s="84" t="str">
        <f>IF($C$4="Attiecināmās izmaksas",IF('8a+c+n'!$Q15="A",'8a+c+n'!C15,0),0)</f>
        <v>Esošā pārseguma attīrīšana</v>
      </c>
      <c r="D14" s="84" t="str">
        <f>IF($C$4="Attiecināmās izmaksas",IF('8a+c+n'!$Q15="A",'8a+c+n'!D15,0),0)</f>
        <v>kompl</v>
      </c>
      <c r="E14" s="114"/>
      <c r="F14" s="64"/>
      <c r="G14" s="84"/>
      <c r="H14" s="84">
        <f>IF($C$4="Attiecināmās izmaksas",IF('8a+c+n'!$Q15="A",'8a+c+n'!H15,0),0)</f>
        <v>0</v>
      </c>
      <c r="I14" s="84"/>
      <c r="J14" s="84"/>
      <c r="K14" s="114">
        <f>IF($C$4="Attiecināmās izmaksas",IF('8a+c+n'!$Q15="A",'8a+c+n'!K15,0),0)</f>
        <v>0</v>
      </c>
      <c r="L14" s="64">
        <f>IF($C$4="Attiecināmās izmaksas",IF('8a+c+n'!$Q15="A",'8a+c+n'!L15,0),0)</f>
        <v>0</v>
      </c>
      <c r="M14" s="84">
        <f>IF($C$4="Attiecināmās izmaksas",IF('8a+c+n'!$Q15="A",'8a+c+n'!M15,0),0)</f>
        <v>0</v>
      </c>
      <c r="N14" s="84">
        <f>IF($C$4="Attiecināmās izmaksas",IF('8a+c+n'!$Q15="A",'8a+c+n'!N15,0),0)</f>
        <v>0</v>
      </c>
      <c r="O14" s="84">
        <f>IF($C$4="Attiecināmās izmaksas",IF('8a+c+n'!$Q15="A",'8a+c+n'!O15,0),0)</f>
        <v>0</v>
      </c>
      <c r="P14" s="114">
        <f>IF($C$4="Attiecināmās izmaksas",IF('8a+c+n'!$Q15="A",'8a+c+n'!P15,0),0)</f>
        <v>0</v>
      </c>
    </row>
    <row r="15" spans="1:16" ht="22.5" x14ac:dyDescent="0.2">
      <c r="A15" s="64">
        <f>IF(P15=0,0,IF(COUNTBLANK(P15)=1,0,COUNTA($P$14:P15)))</f>
        <v>0</v>
      </c>
      <c r="B15" s="84" t="str">
        <f>IF($C$4="Attiecināmās izmaksas",IF('8a+c+n'!$Q16="A",'8a+c+n'!B16,0),0)</f>
        <v>13-00000</v>
      </c>
      <c r="C15" s="84" t="str">
        <f>IF($C$4="Attiecināmās izmaksas",IF('8a+c+n'!$Q16="A",'8a+c+n'!C16,0),0)</f>
        <v>Pretvēja plēve., ieklāšana - ar pārlaidi, blīvi nosedzot visu laukumu</v>
      </c>
      <c r="D15" s="84" t="str">
        <f>IF($C$4="Attiecināmās izmaksas",IF('8a+c+n'!$Q16="A",'8a+c+n'!D16,0),0)</f>
        <v>m2</v>
      </c>
      <c r="E15" s="114"/>
      <c r="F15" s="64"/>
      <c r="G15" s="84"/>
      <c r="H15" s="84">
        <f>IF($C$4="Attiecināmās izmaksas",IF('8a+c+n'!$Q16="A",'8a+c+n'!H16,0),0)</f>
        <v>0</v>
      </c>
      <c r="I15" s="84"/>
      <c r="J15" s="84"/>
      <c r="K15" s="114">
        <f>IF($C$4="Attiecināmās izmaksas",IF('8a+c+n'!$Q16="A",'8a+c+n'!K16,0),0)</f>
        <v>0</v>
      </c>
      <c r="L15" s="64">
        <f>IF($C$4="Attiecināmās izmaksas",IF('8a+c+n'!$Q16="A",'8a+c+n'!L16,0),0)</f>
        <v>0</v>
      </c>
      <c r="M15" s="84">
        <f>IF($C$4="Attiecināmās izmaksas",IF('8a+c+n'!$Q16="A",'8a+c+n'!M16,0),0)</f>
        <v>0</v>
      </c>
      <c r="N15" s="84">
        <f>IF($C$4="Attiecināmās izmaksas",IF('8a+c+n'!$Q16="A",'8a+c+n'!N16,0),0)</f>
        <v>0</v>
      </c>
      <c r="O15" s="84">
        <f>IF($C$4="Attiecināmās izmaksas",IF('8a+c+n'!$Q16="A",'8a+c+n'!O16,0),0)</f>
        <v>0</v>
      </c>
      <c r="P15" s="114">
        <f>IF($C$4="Attiecināmās izmaksas",IF('8a+c+n'!$Q16="A",'8a+c+n'!P16,0),0)</f>
        <v>0</v>
      </c>
    </row>
    <row r="16" spans="1:16" ht="33.75" x14ac:dyDescent="0.2">
      <c r="A16" s="64">
        <f>IF(P16=0,0,IF(COUNTBLANK(P16)=1,0,COUNTA($P$14:P16)))</f>
        <v>0</v>
      </c>
      <c r="B16" s="84" t="str">
        <f>IF($C$4="Attiecināmās izmaksas",IF('8a+c+n'!$Q17="A",'8a+c+n'!B17,0),0)</f>
        <v>13-00000</v>
      </c>
      <c r="C16" s="84" t="str">
        <f>IF($C$4="Attiecināmās izmaksas",IF('8a+c+n'!$Q17="A",'8a+c+n'!C17,0),0)</f>
        <v>Beramās akmens vates siltumizolācijas slāņa ieklāšana PAROC BLT3 vai ekvivalentas (λ&lt;=0,041 W/(mK)) b=300mm, papildis apjoms 20% sēšanās</v>
      </c>
      <c r="D16" s="84" t="str">
        <f>IF($C$4="Attiecināmās izmaksas",IF('8a+c+n'!$Q17="A",'8a+c+n'!D17,0),0)</f>
        <v>m3</v>
      </c>
      <c r="E16" s="114"/>
      <c r="F16" s="64"/>
      <c r="G16" s="84"/>
      <c r="H16" s="84">
        <f>IF($C$4="Attiecināmās izmaksas",IF('8a+c+n'!$Q17="A",'8a+c+n'!H17,0),0)</f>
        <v>0</v>
      </c>
      <c r="I16" s="84"/>
      <c r="J16" s="84"/>
      <c r="K16" s="114">
        <f>IF($C$4="Attiecināmās izmaksas",IF('8a+c+n'!$Q17="A",'8a+c+n'!K17,0),0)</f>
        <v>0</v>
      </c>
      <c r="L16" s="64">
        <f>IF($C$4="Attiecināmās izmaksas",IF('8a+c+n'!$Q17="A",'8a+c+n'!L17,0),0)</f>
        <v>0</v>
      </c>
      <c r="M16" s="84">
        <f>IF($C$4="Attiecināmās izmaksas",IF('8a+c+n'!$Q17="A",'8a+c+n'!M17,0),0)</f>
        <v>0</v>
      </c>
      <c r="N16" s="84">
        <f>IF($C$4="Attiecināmās izmaksas",IF('8a+c+n'!$Q17="A",'8a+c+n'!N17,0),0)</f>
        <v>0</v>
      </c>
      <c r="O16" s="84">
        <f>IF($C$4="Attiecināmās izmaksas",IF('8a+c+n'!$Q17="A",'8a+c+n'!O17,0),0)</f>
        <v>0</v>
      </c>
      <c r="P16" s="114">
        <f>IF($C$4="Attiecināmās izmaksas",IF('8a+c+n'!$Q17="A",'8a+c+n'!P17,0),0)</f>
        <v>0</v>
      </c>
    </row>
    <row r="17" spans="1:16" ht="12" customHeight="1" thickBot="1" x14ac:dyDescent="0.25">
      <c r="A17" s="264" t="s">
        <v>63</v>
      </c>
      <c r="B17" s="265"/>
      <c r="C17" s="265"/>
      <c r="D17" s="265"/>
      <c r="E17" s="265"/>
      <c r="F17" s="265"/>
      <c r="G17" s="265"/>
      <c r="H17" s="265"/>
      <c r="I17" s="265"/>
      <c r="J17" s="265"/>
      <c r="K17" s="266"/>
      <c r="L17" s="74">
        <f>SUM(L14:L16)</f>
        <v>0</v>
      </c>
      <c r="M17" s="75">
        <f>SUM(M14:M16)</f>
        <v>0</v>
      </c>
      <c r="N17" s="75">
        <f>SUM(N14:N16)</f>
        <v>0</v>
      </c>
      <c r="O17" s="75">
        <f>SUM(O14:O16)</f>
        <v>0</v>
      </c>
      <c r="P17" s="76">
        <f>SUM(P14:P16)</f>
        <v>0</v>
      </c>
    </row>
    <row r="18" spans="1:16" x14ac:dyDescent="0.2">
      <c r="A18" s="20"/>
      <c r="B18" s="20"/>
      <c r="C18" s="20"/>
      <c r="D18" s="20"/>
      <c r="E18" s="20"/>
      <c r="F18" s="20"/>
      <c r="G18" s="20"/>
      <c r="H18" s="20"/>
      <c r="I18" s="20"/>
      <c r="J18" s="20"/>
      <c r="K18" s="20"/>
      <c r="L18" s="20"/>
      <c r="M18" s="20"/>
      <c r="N18" s="20"/>
      <c r="O18" s="20"/>
      <c r="P18" s="20"/>
    </row>
    <row r="19" spans="1:16" x14ac:dyDescent="0.2">
      <c r="A19" s="20"/>
      <c r="B19" s="20"/>
      <c r="C19" s="20"/>
      <c r="D19" s="20"/>
      <c r="E19" s="20"/>
      <c r="F19" s="20"/>
      <c r="G19" s="20"/>
      <c r="H19" s="20"/>
      <c r="I19" s="20"/>
      <c r="J19" s="20"/>
      <c r="K19" s="20"/>
      <c r="L19" s="20"/>
      <c r="M19" s="20"/>
      <c r="N19" s="20"/>
      <c r="O19" s="20"/>
      <c r="P19" s="20"/>
    </row>
    <row r="20" spans="1:16" x14ac:dyDescent="0.2">
      <c r="A20" s="1" t="s">
        <v>14</v>
      </c>
      <c r="B20" s="20"/>
      <c r="C20" s="267">
        <f>'Kops n'!C35:H35</f>
        <v>0</v>
      </c>
      <c r="D20" s="267"/>
      <c r="E20" s="267"/>
      <c r="F20" s="267"/>
      <c r="G20" s="267"/>
      <c r="H20" s="267"/>
      <c r="I20" s="20"/>
      <c r="J20" s="20"/>
      <c r="K20" s="20"/>
      <c r="L20" s="20"/>
      <c r="M20" s="20"/>
      <c r="N20" s="20"/>
      <c r="O20" s="20"/>
      <c r="P20" s="20"/>
    </row>
    <row r="21" spans="1:16" x14ac:dyDescent="0.2">
      <c r="A21" s="20"/>
      <c r="B21" s="20"/>
      <c r="C21" s="193" t="s">
        <v>15</v>
      </c>
      <c r="D21" s="193"/>
      <c r="E21" s="193"/>
      <c r="F21" s="193"/>
      <c r="G21" s="193"/>
      <c r="H21" s="193"/>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210" t="str">
        <f>'Kops n'!A38:D38</f>
        <v>Tāme sastādīta 2023. gada __. ________</v>
      </c>
      <c r="B23" s="211"/>
      <c r="C23" s="211"/>
      <c r="D23" s="211"/>
      <c r="E23" s="20"/>
      <c r="F23" s="20"/>
      <c r="G23" s="20"/>
      <c r="H23" s="20"/>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1" t="s">
        <v>41</v>
      </c>
      <c r="B25" s="20"/>
      <c r="C25" s="267">
        <f>'Kops n'!C40:H40</f>
        <v>0</v>
      </c>
      <c r="D25" s="267"/>
      <c r="E25" s="267"/>
      <c r="F25" s="267"/>
      <c r="G25" s="267"/>
      <c r="H25" s="267"/>
      <c r="I25" s="20"/>
      <c r="J25" s="20"/>
      <c r="K25" s="20"/>
      <c r="L25" s="20"/>
      <c r="M25" s="20"/>
      <c r="N25" s="20"/>
      <c r="O25" s="20"/>
      <c r="P25" s="20"/>
    </row>
    <row r="26" spans="1:16" x14ac:dyDescent="0.2">
      <c r="A26" s="20"/>
      <c r="B26" s="20"/>
      <c r="C26" s="193" t="s">
        <v>15</v>
      </c>
      <c r="D26" s="193"/>
      <c r="E26" s="193"/>
      <c r="F26" s="193"/>
      <c r="G26" s="193"/>
      <c r="H26" s="193"/>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04" t="s">
        <v>16</v>
      </c>
      <c r="B28" s="52"/>
      <c r="C28" s="115">
        <f>'Kops n'!C43</f>
        <v>0</v>
      </c>
      <c r="D28" s="52"/>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sheetData>
  <mergeCells count="23">
    <mergeCell ref="C2:I2"/>
    <mergeCell ref="C3:I3"/>
    <mergeCell ref="C4:I4"/>
    <mergeCell ref="D5:L5"/>
    <mergeCell ref="D6:L6"/>
    <mergeCell ref="D8:L8"/>
    <mergeCell ref="A9:F9"/>
    <mergeCell ref="J9:M9"/>
    <mergeCell ref="N9:O9"/>
    <mergeCell ref="D7:L7"/>
    <mergeCell ref="C26:H26"/>
    <mergeCell ref="L12:P12"/>
    <mergeCell ref="A17:K17"/>
    <mergeCell ref="C20:H20"/>
    <mergeCell ref="C21:H21"/>
    <mergeCell ref="A23:D23"/>
    <mergeCell ref="C25:H25"/>
    <mergeCell ref="A12:A13"/>
    <mergeCell ref="B12:B13"/>
    <mergeCell ref="C12:C13"/>
    <mergeCell ref="D12:D13"/>
    <mergeCell ref="E12:E13"/>
    <mergeCell ref="F12:K12"/>
  </mergeCells>
  <conditionalFormatting sqref="A17:K17">
    <cfRule type="containsText" dxfId="108" priority="3" operator="containsText" text="Tiešās izmaksas kopā, t. sk. darba devēja sociālais nodoklis __.__% ">
      <formula>NOT(ISERROR(SEARCH("Tiešās izmaksas kopā, t. sk. darba devēja sociālais nodoklis __.__% ",A17)))</formula>
    </cfRule>
  </conditionalFormatting>
  <conditionalFormatting sqref="N9:O9 D5:L8 C2:I2 L17:P17 C20:H20 C25:H25 C28 A14:P16">
    <cfRule type="cellIs" dxfId="107"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30"/>
  <sheetViews>
    <sheetView workbookViewId="0">
      <selection activeCell="A20" sqref="A14:XFD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79" t="str">
        <f>'8a+c+n'!C2:I2</f>
        <v>Bēniņu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P18</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4">
        <f>IF(P14=0,0,IF(COUNTBLANK(P14)=1,0,COUNTA($P$14:P14)))</f>
        <v>0</v>
      </c>
      <c r="B14" s="28">
        <f>IF($C$4="citu pasākumu izmaksas",IF('8a+c+n'!$Q14="C",'8a+c+n'!B14,0))</f>
        <v>0</v>
      </c>
      <c r="C14" s="28">
        <f>IF($C$4="citu pasākumu izmaksas",IF('8a+c+n'!$Q14="C",'8a+c+n'!C14,0))</f>
        <v>0</v>
      </c>
      <c r="D14" s="28">
        <f>IF($C$4="citu pasākumu izmaksas",IF('8a+c+n'!$Q14="C",'8a+c+n'!D14,0))</f>
        <v>0</v>
      </c>
      <c r="E14" s="59"/>
      <c r="F14" s="81"/>
      <c r="G14" s="28"/>
      <c r="H14" s="28">
        <f>IF($C$4="citu pasākumu izmaksas",IF('8a+c+n'!$Q14="C",'8a+c+n'!H14,0))</f>
        <v>0</v>
      </c>
      <c r="I14" s="28"/>
      <c r="J14" s="28"/>
      <c r="K14" s="59">
        <f>IF($C$4="citu pasākumu izmaksas",IF('8a+c+n'!$Q14="C",'8a+c+n'!K14,0))</f>
        <v>0</v>
      </c>
      <c r="L14" s="110">
        <f>IF($C$4="citu pasākumu izmaksas",IF('8a+c+n'!$Q14="C",'8a+c+n'!L14,0))</f>
        <v>0</v>
      </c>
      <c r="M14" s="28">
        <f>IF($C$4="citu pasākumu izmaksas",IF('8a+c+n'!$Q14="C",'8a+c+n'!M14,0))</f>
        <v>0</v>
      </c>
      <c r="N14" s="28">
        <f>IF($C$4="citu pasākumu izmaksas",IF('8a+c+n'!$Q14="C",'8a+c+n'!N14,0))</f>
        <v>0</v>
      </c>
      <c r="O14" s="28">
        <f>IF($C$4="citu pasākumu izmaksas",IF('8a+c+n'!$Q14="C",'8a+c+n'!O14,0))</f>
        <v>0</v>
      </c>
      <c r="P14" s="59">
        <f>IF($C$4="citu pasākumu izmaksas",IF('8a+c+n'!$Q14="C",'8a+c+n'!P14,0))</f>
        <v>0</v>
      </c>
    </row>
    <row r="15" spans="1:16" x14ac:dyDescent="0.2">
      <c r="A15" s="64">
        <f>IF(P15=0,0,IF(COUNTBLANK(P15)=1,0,COUNTA($P$14:P15)))</f>
        <v>0</v>
      </c>
      <c r="B15" s="28">
        <f>IF($C$4="citu pasākumu izmaksas",IF('8a+c+n'!$Q15="C",'8a+c+n'!B15,0))</f>
        <v>0</v>
      </c>
      <c r="C15" s="28">
        <f>IF($C$4="citu pasākumu izmaksas",IF('8a+c+n'!$Q15="C",'8a+c+n'!C15,0))</f>
        <v>0</v>
      </c>
      <c r="D15" s="28">
        <f>IF($C$4="citu pasākumu izmaksas",IF('8a+c+n'!$Q15="C",'8a+c+n'!D15,0))</f>
        <v>0</v>
      </c>
      <c r="E15" s="59"/>
      <c r="F15" s="81"/>
      <c r="G15" s="28"/>
      <c r="H15" s="28">
        <f>IF($C$4="citu pasākumu izmaksas",IF('8a+c+n'!$Q15="C",'8a+c+n'!H15,0))</f>
        <v>0</v>
      </c>
      <c r="I15" s="28"/>
      <c r="J15" s="28"/>
      <c r="K15" s="59">
        <f>IF($C$4="citu pasākumu izmaksas",IF('8a+c+n'!$Q15="C",'8a+c+n'!K15,0))</f>
        <v>0</v>
      </c>
      <c r="L15" s="110">
        <f>IF($C$4="citu pasākumu izmaksas",IF('8a+c+n'!$Q15="C",'8a+c+n'!L15,0))</f>
        <v>0</v>
      </c>
      <c r="M15" s="28">
        <f>IF($C$4="citu pasākumu izmaksas",IF('8a+c+n'!$Q15="C",'8a+c+n'!M15,0))</f>
        <v>0</v>
      </c>
      <c r="N15" s="28">
        <f>IF($C$4="citu pasākumu izmaksas",IF('8a+c+n'!$Q15="C",'8a+c+n'!N15,0))</f>
        <v>0</v>
      </c>
      <c r="O15" s="28">
        <f>IF($C$4="citu pasākumu izmaksas",IF('8a+c+n'!$Q15="C",'8a+c+n'!O15,0))</f>
        <v>0</v>
      </c>
      <c r="P15" s="59">
        <f>IF($C$4="citu pasākumu izmaksas",IF('8a+c+n'!$Q15="C",'8a+c+n'!P15,0))</f>
        <v>0</v>
      </c>
    </row>
    <row r="16" spans="1:16" x14ac:dyDescent="0.2">
      <c r="A16" s="64">
        <f>IF(P16=0,0,IF(COUNTBLANK(P16)=1,0,COUNTA($P$14:P16)))</f>
        <v>0</v>
      </c>
      <c r="B16" s="28">
        <f>IF($C$4="citu pasākumu izmaksas",IF('8a+c+n'!$Q16="C",'8a+c+n'!B16,0))</f>
        <v>0</v>
      </c>
      <c r="C16" s="28">
        <f>IF($C$4="citu pasākumu izmaksas",IF('8a+c+n'!$Q16="C",'8a+c+n'!C16,0))</f>
        <v>0</v>
      </c>
      <c r="D16" s="28">
        <f>IF($C$4="citu pasākumu izmaksas",IF('8a+c+n'!$Q16="C",'8a+c+n'!D16,0))</f>
        <v>0</v>
      </c>
      <c r="E16" s="59"/>
      <c r="F16" s="81"/>
      <c r="G16" s="28"/>
      <c r="H16" s="28">
        <f>IF($C$4="citu pasākumu izmaksas",IF('8a+c+n'!$Q16="C",'8a+c+n'!H16,0))</f>
        <v>0</v>
      </c>
      <c r="I16" s="28"/>
      <c r="J16" s="28"/>
      <c r="K16" s="59">
        <f>IF($C$4="citu pasākumu izmaksas",IF('8a+c+n'!$Q16="C",'8a+c+n'!K16,0))</f>
        <v>0</v>
      </c>
      <c r="L16" s="110">
        <f>IF($C$4="citu pasākumu izmaksas",IF('8a+c+n'!$Q16="C",'8a+c+n'!L16,0))</f>
        <v>0</v>
      </c>
      <c r="M16" s="28">
        <f>IF($C$4="citu pasākumu izmaksas",IF('8a+c+n'!$Q16="C",'8a+c+n'!M16,0))</f>
        <v>0</v>
      </c>
      <c r="N16" s="28">
        <f>IF($C$4="citu pasākumu izmaksas",IF('8a+c+n'!$Q16="C",'8a+c+n'!N16,0))</f>
        <v>0</v>
      </c>
      <c r="O16" s="28">
        <f>IF($C$4="citu pasākumu izmaksas",IF('8a+c+n'!$Q16="C",'8a+c+n'!O16,0))</f>
        <v>0</v>
      </c>
      <c r="P16" s="59">
        <f>IF($C$4="citu pasākumu izmaksas",IF('8a+c+n'!$Q16="C",'8a+c+n'!P16,0))</f>
        <v>0</v>
      </c>
    </row>
    <row r="17" spans="1:16" ht="12" thickBot="1" x14ac:dyDescent="0.25">
      <c r="A17" s="64">
        <f>IF(P17=0,0,IF(COUNTBLANK(P17)=1,0,COUNTA($P$14:P17)))</f>
        <v>0</v>
      </c>
      <c r="B17" s="28">
        <f>IF($C$4="citu pasākumu izmaksas",IF('8a+c+n'!$Q17="C",'8a+c+n'!B17,0))</f>
        <v>0</v>
      </c>
      <c r="C17" s="28">
        <f>IF($C$4="citu pasākumu izmaksas",IF('8a+c+n'!$Q17="C",'8a+c+n'!C17,0))</f>
        <v>0</v>
      </c>
      <c r="D17" s="28">
        <f>IF($C$4="citu pasākumu izmaksas",IF('8a+c+n'!$Q17="C",'8a+c+n'!D17,0))</f>
        <v>0</v>
      </c>
      <c r="E17" s="59"/>
      <c r="F17" s="81"/>
      <c r="G17" s="28"/>
      <c r="H17" s="28">
        <f>IF($C$4="citu pasākumu izmaksas",IF('8a+c+n'!$Q17="C",'8a+c+n'!H17,0))</f>
        <v>0</v>
      </c>
      <c r="I17" s="28"/>
      <c r="J17" s="28"/>
      <c r="K17" s="59">
        <f>IF($C$4="citu pasākumu izmaksas",IF('8a+c+n'!$Q17="C",'8a+c+n'!K17,0))</f>
        <v>0</v>
      </c>
      <c r="L17" s="110">
        <f>IF($C$4="citu pasākumu izmaksas",IF('8a+c+n'!$Q17="C",'8a+c+n'!L17,0))</f>
        <v>0</v>
      </c>
      <c r="M17" s="28">
        <f>IF($C$4="citu pasākumu izmaksas",IF('8a+c+n'!$Q17="C",'8a+c+n'!M17,0))</f>
        <v>0</v>
      </c>
      <c r="N17" s="28">
        <f>IF($C$4="citu pasākumu izmaksas",IF('8a+c+n'!$Q17="C",'8a+c+n'!N17,0))</f>
        <v>0</v>
      </c>
      <c r="O17" s="28">
        <f>IF($C$4="citu pasākumu izmaksas",IF('8a+c+n'!$Q17="C",'8a+c+n'!O17,0))</f>
        <v>0</v>
      </c>
      <c r="P17" s="59">
        <f>IF($C$4="citu pasākumu izmaksas",IF('8a+c+n'!$Q17="C",'8a+c+n'!P17,0))</f>
        <v>0</v>
      </c>
    </row>
    <row r="18" spans="1:16" ht="12" customHeight="1" thickBot="1" x14ac:dyDescent="0.25">
      <c r="A18" s="264" t="s">
        <v>63</v>
      </c>
      <c r="B18" s="265"/>
      <c r="C18" s="265"/>
      <c r="D18" s="265"/>
      <c r="E18" s="265"/>
      <c r="F18" s="265"/>
      <c r="G18" s="265"/>
      <c r="H18" s="265"/>
      <c r="I18" s="265"/>
      <c r="J18" s="265"/>
      <c r="K18" s="266"/>
      <c r="L18" s="111">
        <f>SUM(L14:L17)</f>
        <v>0</v>
      </c>
      <c r="M18" s="112">
        <f>SUM(M14:M17)</f>
        <v>0</v>
      </c>
      <c r="N18" s="112">
        <f>SUM(N14:N17)</f>
        <v>0</v>
      </c>
      <c r="O18" s="112">
        <f>SUM(O14:O17)</f>
        <v>0</v>
      </c>
      <c r="P18" s="113">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267">
        <f>'Kops c'!C35:H35</f>
        <v>0</v>
      </c>
      <c r="D21" s="267"/>
      <c r="E21" s="267"/>
      <c r="F21" s="267"/>
      <c r="G21" s="267"/>
      <c r="H21" s="267"/>
      <c r="I21" s="20"/>
      <c r="J21" s="20"/>
      <c r="K21" s="20"/>
      <c r="L21" s="20"/>
      <c r="M21" s="20"/>
      <c r="N21" s="20"/>
      <c r="O21" s="20"/>
      <c r="P21" s="20"/>
    </row>
    <row r="22" spans="1:16" x14ac:dyDescent="0.2">
      <c r="A22" s="20"/>
      <c r="B22" s="20"/>
      <c r="C22" s="193" t="s">
        <v>15</v>
      </c>
      <c r="D22" s="193"/>
      <c r="E22" s="193"/>
      <c r="F22" s="193"/>
      <c r="G22" s="193"/>
      <c r="H22" s="193"/>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10" t="str">
        <f>'Kops n'!A38:D38</f>
        <v>Tāme sastādīta 2023. gada __. ________</v>
      </c>
      <c r="B24" s="211"/>
      <c r="C24" s="211"/>
      <c r="D24" s="211"/>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267">
        <f>'Kops c'!C40:H40</f>
        <v>0</v>
      </c>
      <c r="D26" s="267"/>
      <c r="E26" s="267"/>
      <c r="F26" s="267"/>
      <c r="G26" s="267"/>
      <c r="H26" s="267"/>
      <c r="I26" s="20"/>
      <c r="J26" s="20"/>
      <c r="K26" s="20"/>
      <c r="L26" s="20"/>
      <c r="M26" s="20"/>
      <c r="N26" s="20"/>
      <c r="O26" s="20"/>
      <c r="P26" s="20"/>
    </row>
    <row r="27" spans="1:16" x14ac:dyDescent="0.2">
      <c r="A27" s="20"/>
      <c r="B27" s="20"/>
      <c r="C27" s="193" t="s">
        <v>15</v>
      </c>
      <c r="D27" s="193"/>
      <c r="E27" s="193"/>
      <c r="F27" s="193"/>
      <c r="G27" s="193"/>
      <c r="H27" s="193"/>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4" t="s">
        <v>16</v>
      </c>
      <c r="B29" s="52"/>
      <c r="C29" s="115">
        <f>'Kops c'!C43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27:H27"/>
    <mergeCell ref="L12:P12"/>
    <mergeCell ref="A18:K18"/>
    <mergeCell ref="C21:H21"/>
    <mergeCell ref="C22:H22"/>
    <mergeCell ref="A24:D24"/>
    <mergeCell ref="C26:H26"/>
  </mergeCells>
  <conditionalFormatting sqref="A18:K18">
    <cfRule type="containsText" dxfId="106" priority="3" operator="containsText" text="Tiešās izmaksas kopā, t. sk. darba devēja sociālais nodoklis __.__% ">
      <formula>NOT(ISERROR(SEARCH("Tiešās izmaksas kopā, t. sk. darba devēja sociālais nodoklis __.__% ",A18)))</formula>
    </cfRule>
  </conditionalFormatting>
  <conditionalFormatting sqref="N9:O9 D5:L8 C2:I2 L18:P18 C21:H21 C26:H26 C29 A14:P17">
    <cfRule type="cellIs" dxfId="105"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30"/>
  <sheetViews>
    <sheetView workbookViewId="0">
      <selection activeCell="A20" sqref="A14:XFD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'8a+c+n'!D1</f>
        <v>8</v>
      </c>
      <c r="E1" s="26"/>
      <c r="F1" s="26"/>
      <c r="G1" s="26"/>
      <c r="H1" s="26"/>
      <c r="I1" s="26"/>
      <c r="J1" s="26"/>
      <c r="N1" s="30"/>
      <c r="O1" s="31"/>
      <c r="P1" s="32"/>
    </row>
    <row r="2" spans="1:16" x14ac:dyDescent="0.2">
      <c r="A2" s="33"/>
      <c r="B2" s="33"/>
      <c r="C2" s="279" t="str">
        <f>'8a+c+n'!C2:I2</f>
        <v>Bēniņu siltināšana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P18</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4">
        <f>IF(P14=0,0,IF(COUNTBLANK(P14)=1,0,COUNTA($P$14:P14)))</f>
        <v>0</v>
      </c>
      <c r="B14" s="28">
        <f>IF($C$4="Neattiecināmās izmaksas",IF('8a+c+n'!$Q14="N",'8a+c+n'!B14,0))</f>
        <v>0</v>
      </c>
      <c r="C14" s="28">
        <f>IF($C$4="Neattiecināmās izmaksas",IF('8a+c+n'!$Q14="N",'8a+c+n'!C14,0))</f>
        <v>0</v>
      </c>
      <c r="D14" s="28">
        <f>IF($C$4="Neattiecināmās izmaksas",IF('8a+c+n'!$Q14="N",'8a+c+n'!D14,0))</f>
        <v>0</v>
      </c>
      <c r="E14" s="59"/>
      <c r="F14" s="81"/>
      <c r="G14" s="28"/>
      <c r="H14" s="28">
        <f>IF($C$4="Neattiecināmās izmaksas",IF('8a+c+n'!$Q14="N",'8a+c+n'!H14,0))</f>
        <v>0</v>
      </c>
      <c r="I14" s="28"/>
      <c r="J14" s="28"/>
      <c r="K14" s="59">
        <f>IF($C$4="Neattiecināmās izmaksas",IF('8a+c+n'!$Q14="N",'8a+c+n'!K14,0))</f>
        <v>0</v>
      </c>
      <c r="L14" s="110">
        <f>IF($C$4="Neattiecināmās izmaksas",IF('8a+c+n'!$Q14="N",'8a+c+n'!L14,0))</f>
        <v>0</v>
      </c>
      <c r="M14" s="28">
        <f>IF($C$4="Neattiecināmās izmaksas",IF('8a+c+n'!$Q14="N",'8a+c+n'!M14,0))</f>
        <v>0</v>
      </c>
      <c r="N14" s="28">
        <f>IF($C$4="Neattiecināmās izmaksas",IF('8a+c+n'!$Q14="N",'8a+c+n'!N14,0))</f>
        <v>0</v>
      </c>
      <c r="O14" s="28">
        <f>IF($C$4="Neattiecināmās izmaksas",IF('8a+c+n'!$Q14="N",'8a+c+n'!O14,0))</f>
        <v>0</v>
      </c>
      <c r="P14" s="59">
        <f>IF($C$4="Neattiecināmās izmaksas",IF('8a+c+n'!$Q14="N",'8a+c+n'!P14,0))</f>
        <v>0</v>
      </c>
    </row>
    <row r="15" spans="1:16" x14ac:dyDescent="0.2">
      <c r="A15" s="64">
        <f>IF(P15=0,0,IF(COUNTBLANK(P15)=1,0,COUNTA($P$14:P15)))</f>
        <v>0</v>
      </c>
      <c r="B15" s="28">
        <f>IF($C$4="Neattiecināmās izmaksas",IF('8a+c+n'!$Q15="N",'8a+c+n'!B15,0))</f>
        <v>0</v>
      </c>
      <c r="C15" s="28">
        <f>IF($C$4="Neattiecināmās izmaksas",IF('8a+c+n'!$Q15="N",'8a+c+n'!C15,0))</f>
        <v>0</v>
      </c>
      <c r="D15" s="28">
        <f>IF($C$4="Neattiecināmās izmaksas",IF('8a+c+n'!$Q15="N",'8a+c+n'!D15,0))</f>
        <v>0</v>
      </c>
      <c r="E15" s="59"/>
      <c r="F15" s="81"/>
      <c r="G15" s="28"/>
      <c r="H15" s="28">
        <f>IF($C$4="Neattiecināmās izmaksas",IF('8a+c+n'!$Q15="N",'8a+c+n'!H15,0))</f>
        <v>0</v>
      </c>
      <c r="I15" s="28"/>
      <c r="J15" s="28"/>
      <c r="K15" s="59">
        <f>IF($C$4="Neattiecināmās izmaksas",IF('8a+c+n'!$Q15="N",'8a+c+n'!K15,0))</f>
        <v>0</v>
      </c>
      <c r="L15" s="110">
        <f>IF($C$4="Neattiecināmās izmaksas",IF('8a+c+n'!$Q15="N",'8a+c+n'!L15,0))</f>
        <v>0</v>
      </c>
      <c r="M15" s="28">
        <f>IF($C$4="Neattiecināmās izmaksas",IF('8a+c+n'!$Q15="N",'8a+c+n'!M15,0))</f>
        <v>0</v>
      </c>
      <c r="N15" s="28">
        <f>IF($C$4="Neattiecināmās izmaksas",IF('8a+c+n'!$Q15="N",'8a+c+n'!N15,0))</f>
        <v>0</v>
      </c>
      <c r="O15" s="28">
        <f>IF($C$4="Neattiecināmās izmaksas",IF('8a+c+n'!$Q15="N",'8a+c+n'!O15,0))</f>
        <v>0</v>
      </c>
      <c r="P15" s="59">
        <f>IF($C$4="Neattiecināmās izmaksas",IF('8a+c+n'!$Q15="N",'8a+c+n'!P15,0))</f>
        <v>0</v>
      </c>
    </row>
    <row r="16" spans="1:16" x14ac:dyDescent="0.2">
      <c r="A16" s="64">
        <f>IF(P16=0,0,IF(COUNTBLANK(P16)=1,0,COUNTA($P$14:P16)))</f>
        <v>0</v>
      </c>
      <c r="B16" s="28">
        <f>IF($C$4="Neattiecināmās izmaksas",IF('8a+c+n'!$Q16="N",'8a+c+n'!B16,0))</f>
        <v>0</v>
      </c>
      <c r="C16" s="28">
        <f>IF($C$4="Neattiecināmās izmaksas",IF('8a+c+n'!$Q16="N",'8a+c+n'!C16,0))</f>
        <v>0</v>
      </c>
      <c r="D16" s="28">
        <f>IF($C$4="Neattiecināmās izmaksas",IF('8a+c+n'!$Q16="N",'8a+c+n'!D16,0))</f>
        <v>0</v>
      </c>
      <c r="E16" s="59"/>
      <c r="F16" s="81"/>
      <c r="G16" s="28"/>
      <c r="H16" s="28">
        <f>IF($C$4="Neattiecināmās izmaksas",IF('8a+c+n'!$Q16="N",'8a+c+n'!H16,0))</f>
        <v>0</v>
      </c>
      <c r="I16" s="28"/>
      <c r="J16" s="28"/>
      <c r="K16" s="59">
        <f>IF($C$4="Neattiecināmās izmaksas",IF('8a+c+n'!$Q16="N",'8a+c+n'!K16,0))</f>
        <v>0</v>
      </c>
      <c r="L16" s="110">
        <f>IF($C$4="Neattiecināmās izmaksas",IF('8a+c+n'!$Q16="N",'8a+c+n'!L16,0))</f>
        <v>0</v>
      </c>
      <c r="M16" s="28">
        <f>IF($C$4="Neattiecināmās izmaksas",IF('8a+c+n'!$Q16="N",'8a+c+n'!M16,0))</f>
        <v>0</v>
      </c>
      <c r="N16" s="28">
        <f>IF($C$4="Neattiecināmās izmaksas",IF('8a+c+n'!$Q16="N",'8a+c+n'!N16,0))</f>
        <v>0</v>
      </c>
      <c r="O16" s="28">
        <f>IF($C$4="Neattiecināmās izmaksas",IF('8a+c+n'!$Q16="N",'8a+c+n'!O16,0))</f>
        <v>0</v>
      </c>
      <c r="P16" s="59">
        <f>IF($C$4="Neattiecināmās izmaksas",IF('8a+c+n'!$Q16="N",'8a+c+n'!P16,0))</f>
        <v>0</v>
      </c>
    </row>
    <row r="17" spans="1:16" ht="12" thickBot="1" x14ac:dyDescent="0.25">
      <c r="A17" s="64">
        <f>IF(P17=0,0,IF(COUNTBLANK(P17)=1,0,COUNTA($P$14:P17)))</f>
        <v>0</v>
      </c>
      <c r="B17" s="28">
        <f>IF($C$4="Neattiecināmās izmaksas",IF('8a+c+n'!$Q17="N",'8a+c+n'!B17,0))</f>
        <v>0</v>
      </c>
      <c r="C17" s="28">
        <f>IF($C$4="Neattiecināmās izmaksas",IF('8a+c+n'!$Q17="N",'8a+c+n'!C17,0))</f>
        <v>0</v>
      </c>
      <c r="D17" s="28">
        <f>IF($C$4="Neattiecināmās izmaksas",IF('8a+c+n'!$Q17="N",'8a+c+n'!D17,0))</f>
        <v>0</v>
      </c>
      <c r="E17" s="59"/>
      <c r="F17" s="81"/>
      <c r="G17" s="28"/>
      <c r="H17" s="28">
        <f>IF($C$4="Neattiecināmās izmaksas",IF('8a+c+n'!$Q17="N",'8a+c+n'!H17,0))</f>
        <v>0</v>
      </c>
      <c r="I17" s="28"/>
      <c r="J17" s="28"/>
      <c r="K17" s="59">
        <f>IF($C$4="Neattiecināmās izmaksas",IF('8a+c+n'!$Q17="N",'8a+c+n'!K17,0))</f>
        <v>0</v>
      </c>
      <c r="L17" s="110">
        <f>IF($C$4="Neattiecināmās izmaksas",IF('8a+c+n'!$Q17="N",'8a+c+n'!L17,0))</f>
        <v>0</v>
      </c>
      <c r="M17" s="28">
        <f>IF($C$4="Neattiecināmās izmaksas",IF('8a+c+n'!$Q17="N",'8a+c+n'!M17,0))</f>
        <v>0</v>
      </c>
      <c r="N17" s="28">
        <f>IF($C$4="Neattiecināmās izmaksas",IF('8a+c+n'!$Q17="N",'8a+c+n'!N17,0))</f>
        <v>0</v>
      </c>
      <c r="O17" s="28">
        <f>IF($C$4="Neattiecināmās izmaksas",IF('8a+c+n'!$Q17="N",'8a+c+n'!O17,0))</f>
        <v>0</v>
      </c>
      <c r="P17" s="59">
        <f>IF($C$4="Neattiecināmās izmaksas",IF('8a+c+n'!$Q17="N",'8a+c+n'!P17,0))</f>
        <v>0</v>
      </c>
    </row>
    <row r="18" spans="1:16" ht="12" customHeight="1" thickBot="1" x14ac:dyDescent="0.25">
      <c r="A18" s="264" t="s">
        <v>63</v>
      </c>
      <c r="B18" s="265"/>
      <c r="C18" s="265"/>
      <c r="D18" s="265"/>
      <c r="E18" s="265"/>
      <c r="F18" s="265"/>
      <c r="G18" s="265"/>
      <c r="H18" s="265"/>
      <c r="I18" s="265"/>
      <c r="J18" s="265"/>
      <c r="K18" s="266"/>
      <c r="L18" s="111">
        <f>SUM(L14:L17)</f>
        <v>0</v>
      </c>
      <c r="M18" s="112">
        <f>SUM(M14:M17)</f>
        <v>0</v>
      </c>
      <c r="N18" s="112">
        <f>SUM(N14:N17)</f>
        <v>0</v>
      </c>
      <c r="O18" s="112">
        <f>SUM(O14:O17)</f>
        <v>0</v>
      </c>
      <c r="P18" s="113">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267">
        <f>'Kops n'!C35:H35</f>
        <v>0</v>
      </c>
      <c r="D21" s="267"/>
      <c r="E21" s="267"/>
      <c r="F21" s="267"/>
      <c r="G21" s="267"/>
      <c r="H21" s="267"/>
      <c r="I21" s="20"/>
      <c r="J21" s="20"/>
      <c r="K21" s="20"/>
      <c r="L21" s="20"/>
      <c r="M21" s="20"/>
      <c r="N21" s="20"/>
      <c r="O21" s="20"/>
      <c r="P21" s="20"/>
    </row>
    <row r="22" spans="1:16" x14ac:dyDescent="0.2">
      <c r="A22" s="20"/>
      <c r="B22" s="20"/>
      <c r="C22" s="193" t="s">
        <v>15</v>
      </c>
      <c r="D22" s="193"/>
      <c r="E22" s="193"/>
      <c r="F22" s="193"/>
      <c r="G22" s="193"/>
      <c r="H22" s="193"/>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10" t="str">
        <f>'Kops n'!A38:D38</f>
        <v>Tāme sastādīta 2023. gada __. ________</v>
      </c>
      <c r="B24" s="211"/>
      <c r="C24" s="211"/>
      <c r="D24" s="211"/>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267">
        <f>'Kops n'!C40:H40</f>
        <v>0</v>
      </c>
      <c r="D26" s="267"/>
      <c r="E26" s="267"/>
      <c r="F26" s="267"/>
      <c r="G26" s="267"/>
      <c r="H26" s="267"/>
      <c r="I26" s="20"/>
      <c r="J26" s="20"/>
      <c r="K26" s="20"/>
      <c r="L26" s="20"/>
      <c r="M26" s="20"/>
      <c r="N26" s="20"/>
      <c r="O26" s="20"/>
      <c r="P26" s="20"/>
    </row>
    <row r="27" spans="1:16" x14ac:dyDescent="0.2">
      <c r="A27" s="20"/>
      <c r="B27" s="20"/>
      <c r="C27" s="193" t="s">
        <v>15</v>
      </c>
      <c r="D27" s="193"/>
      <c r="E27" s="193"/>
      <c r="F27" s="193"/>
      <c r="G27" s="193"/>
      <c r="H27" s="193"/>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4" t="s">
        <v>16</v>
      </c>
      <c r="B29" s="52"/>
      <c r="C29" s="115">
        <f>'Kops n'!C43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I2"/>
    <mergeCell ref="C3:I3"/>
    <mergeCell ref="C4:I4"/>
    <mergeCell ref="D5:L5"/>
    <mergeCell ref="D6:L6"/>
    <mergeCell ref="D8:L8"/>
    <mergeCell ref="A9:F9"/>
    <mergeCell ref="J9:M9"/>
    <mergeCell ref="N9:O9"/>
    <mergeCell ref="D7:L7"/>
    <mergeCell ref="C27:H27"/>
    <mergeCell ref="L12:P12"/>
    <mergeCell ref="A18:K18"/>
    <mergeCell ref="C21:H21"/>
    <mergeCell ref="C22:H22"/>
    <mergeCell ref="A24:D24"/>
    <mergeCell ref="C26:H26"/>
    <mergeCell ref="A12:A13"/>
    <mergeCell ref="B12:B13"/>
    <mergeCell ref="C12:C13"/>
    <mergeCell ref="D12:D13"/>
    <mergeCell ref="E12:E13"/>
    <mergeCell ref="F12:K12"/>
  </mergeCells>
  <conditionalFormatting sqref="A18:K18">
    <cfRule type="containsText" dxfId="104" priority="3" operator="containsText" text="Tiešās izmaksas kopā, t. sk. darba devēja sociālais nodoklis __.__% ">
      <formula>NOT(ISERROR(SEARCH("Tiešās izmaksas kopā, t. sk. darba devēja sociālais nodoklis __.__% ",A18)))</formula>
    </cfRule>
  </conditionalFormatting>
  <conditionalFormatting sqref="N9:O9 D5:L8 C2:I2 L18:P18 C21:H21 C26:H26 C29 A14:P17">
    <cfRule type="cellIs" dxfId="103"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5"/>
  <sheetViews>
    <sheetView zoomScale="85" zoomScaleNormal="85" workbookViewId="0">
      <selection activeCell="I14" sqref="I14:J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9</v>
      </c>
      <c r="E1" s="26"/>
      <c r="F1" s="26"/>
      <c r="G1" s="26"/>
      <c r="H1" s="26"/>
      <c r="I1" s="26"/>
      <c r="J1" s="26"/>
      <c r="N1" s="30"/>
      <c r="O1" s="31"/>
      <c r="P1" s="32"/>
    </row>
    <row r="2" spans="1:17" x14ac:dyDescent="0.2">
      <c r="A2" s="33"/>
      <c r="B2" s="33"/>
      <c r="C2" s="279" t="s">
        <v>236</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229</v>
      </c>
      <c r="B9" s="276"/>
      <c r="C9" s="276"/>
      <c r="D9" s="276"/>
      <c r="E9" s="276"/>
      <c r="F9" s="276"/>
      <c r="G9" s="35"/>
      <c r="H9" s="35"/>
      <c r="I9" s="35"/>
      <c r="J9" s="277" t="s">
        <v>46</v>
      </c>
      <c r="K9" s="277"/>
      <c r="L9" s="277"/>
      <c r="M9" s="277"/>
      <c r="N9" s="278">
        <f>P23</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1" t="s">
        <v>139</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150</v>
      </c>
      <c r="C15" s="48" t="s">
        <v>140</v>
      </c>
      <c r="D15" s="28" t="s">
        <v>80</v>
      </c>
      <c r="E15" s="174">
        <v>69</v>
      </c>
      <c r="F15" s="51"/>
      <c r="G15" s="143"/>
      <c r="H15" s="49">
        <f>F15*G15</f>
        <v>0</v>
      </c>
      <c r="I15" s="49"/>
      <c r="J15" s="49"/>
      <c r="K15" s="50">
        <f t="shared" ref="K15:K22" si="0">SUM(H15:J15)</f>
        <v>0</v>
      </c>
      <c r="L15" s="51">
        <f t="shared" ref="L15:L22" si="1">E15*F15</f>
        <v>0</v>
      </c>
      <c r="M15" s="49">
        <f t="shared" ref="M15:M22" si="2">H15*E15</f>
        <v>0</v>
      </c>
      <c r="N15" s="49">
        <f t="shared" ref="N15:N22" si="3">I15*E15</f>
        <v>0</v>
      </c>
      <c r="O15" s="49">
        <f t="shared" ref="O15:O22" si="4">J15*E15</f>
        <v>0</v>
      </c>
      <c r="P15" s="108">
        <f t="shared" ref="P15:P22" si="5">SUM(M15:O15)</f>
        <v>0</v>
      </c>
      <c r="Q15" s="77" t="s">
        <v>47</v>
      </c>
    </row>
    <row r="16" spans="1:17" ht="22.5" x14ac:dyDescent="0.2">
      <c r="A16" s="40">
        <v>2</v>
      </c>
      <c r="B16" s="28" t="s">
        <v>150</v>
      </c>
      <c r="C16" s="48" t="s">
        <v>141</v>
      </c>
      <c r="D16" s="28" t="s">
        <v>142</v>
      </c>
      <c r="E16" s="174">
        <v>4</v>
      </c>
      <c r="F16" s="51"/>
      <c r="G16" s="143"/>
      <c r="H16" s="49">
        <f t="shared" ref="H16:H22" si="6">F16*G16</f>
        <v>0</v>
      </c>
      <c r="I16" s="49"/>
      <c r="J16" s="49"/>
      <c r="K16" s="50">
        <f t="shared" si="0"/>
        <v>0</v>
      </c>
      <c r="L16" s="51">
        <f t="shared" si="1"/>
        <v>0</v>
      </c>
      <c r="M16" s="49">
        <f t="shared" si="2"/>
        <v>0</v>
      </c>
      <c r="N16" s="49">
        <f t="shared" si="3"/>
        <v>0</v>
      </c>
      <c r="O16" s="49">
        <f t="shared" si="4"/>
        <v>0</v>
      </c>
      <c r="P16" s="108">
        <f t="shared" si="5"/>
        <v>0</v>
      </c>
      <c r="Q16" s="77" t="s">
        <v>47</v>
      </c>
    </row>
    <row r="17" spans="1:17" ht="22.5" x14ac:dyDescent="0.2">
      <c r="A17" s="40">
        <v>3</v>
      </c>
      <c r="B17" s="28" t="s">
        <v>150</v>
      </c>
      <c r="C17" s="48" t="s">
        <v>143</v>
      </c>
      <c r="D17" s="28" t="s">
        <v>142</v>
      </c>
      <c r="E17" s="174">
        <v>22</v>
      </c>
      <c r="F17" s="51"/>
      <c r="G17" s="143"/>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22.5" x14ac:dyDescent="0.2">
      <c r="A18" s="40">
        <v>4</v>
      </c>
      <c r="B18" s="28" t="s">
        <v>150</v>
      </c>
      <c r="C18" s="48" t="s">
        <v>144</v>
      </c>
      <c r="D18" s="28" t="s">
        <v>77</v>
      </c>
      <c r="E18" s="174">
        <v>1</v>
      </c>
      <c r="F18" s="51"/>
      <c r="G18" s="143"/>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22.5" x14ac:dyDescent="0.2">
      <c r="A19" s="40">
        <v>5</v>
      </c>
      <c r="B19" s="28" t="s">
        <v>150</v>
      </c>
      <c r="C19" s="48" t="s">
        <v>145</v>
      </c>
      <c r="D19" s="28" t="s">
        <v>76</v>
      </c>
      <c r="E19" s="174">
        <v>115</v>
      </c>
      <c r="F19" s="51"/>
      <c r="G19" s="143"/>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6</v>
      </c>
      <c r="B20" s="28" t="s">
        <v>150</v>
      </c>
      <c r="C20" s="48" t="s">
        <v>146</v>
      </c>
      <c r="D20" s="28" t="s">
        <v>76</v>
      </c>
      <c r="E20" s="174">
        <v>115</v>
      </c>
      <c r="F20" s="51"/>
      <c r="G20" s="143"/>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150</v>
      </c>
      <c r="C21" s="48" t="s">
        <v>147</v>
      </c>
      <c r="D21" s="28" t="s">
        <v>148</v>
      </c>
      <c r="E21" s="174">
        <v>1</v>
      </c>
      <c r="F21" s="51"/>
      <c r="G21" s="143"/>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150</v>
      </c>
      <c r="C22" s="48" t="s">
        <v>149</v>
      </c>
      <c r="D22" s="28" t="s">
        <v>78</v>
      </c>
      <c r="E22" s="174">
        <v>1</v>
      </c>
      <c r="F22" s="51"/>
      <c r="G22" s="143"/>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12" customHeight="1" thickBot="1" x14ac:dyDescent="0.25">
      <c r="A23" s="264" t="s">
        <v>63</v>
      </c>
      <c r="B23" s="265"/>
      <c r="C23" s="265"/>
      <c r="D23" s="265"/>
      <c r="E23" s="265"/>
      <c r="F23" s="265"/>
      <c r="G23" s="265"/>
      <c r="H23" s="265"/>
      <c r="I23" s="265"/>
      <c r="J23" s="265"/>
      <c r="K23" s="266"/>
      <c r="L23" s="74">
        <f>SUM(L14:L22)</f>
        <v>0</v>
      </c>
      <c r="M23" s="75">
        <f>SUM(M14:M22)</f>
        <v>0</v>
      </c>
      <c r="N23" s="75">
        <f>SUM(N14:N22)</f>
        <v>0</v>
      </c>
      <c r="O23" s="75">
        <f>SUM(O14:O22)</f>
        <v>0</v>
      </c>
      <c r="P23" s="76">
        <f>SUM(P14:P22)</f>
        <v>0</v>
      </c>
    </row>
    <row r="24" spans="1:17" x14ac:dyDescent="0.2">
      <c r="A24" s="20"/>
      <c r="B24" s="20"/>
      <c r="C24" s="20"/>
      <c r="D24" s="20"/>
      <c r="E24" s="20"/>
      <c r="F24" s="20"/>
      <c r="G24" s="20"/>
      <c r="H24" s="20"/>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1" t="s">
        <v>14</v>
      </c>
      <c r="B26" s="20"/>
      <c r="C26" s="267">
        <f>'Kops n'!C35:H35</f>
        <v>0</v>
      </c>
      <c r="D26" s="267"/>
      <c r="E26" s="267"/>
      <c r="F26" s="267"/>
      <c r="G26" s="267"/>
      <c r="H26" s="267"/>
      <c r="I26" s="20"/>
      <c r="J26" s="20"/>
      <c r="K26" s="20"/>
      <c r="L26" s="20"/>
      <c r="M26" s="20"/>
      <c r="N26" s="20"/>
      <c r="O26" s="20"/>
      <c r="P26" s="20"/>
    </row>
    <row r="27" spans="1:17" x14ac:dyDescent="0.2">
      <c r="A27" s="20"/>
      <c r="B27" s="20"/>
      <c r="C27" s="193" t="s">
        <v>15</v>
      </c>
      <c r="D27" s="193"/>
      <c r="E27" s="193"/>
      <c r="F27" s="193"/>
      <c r="G27" s="193"/>
      <c r="H27" s="193"/>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210" t="str">
        <f>'Kops n'!A38:D38</f>
        <v>Tāme sastādīta 2023. gada __. ________</v>
      </c>
      <c r="B29" s="211"/>
      <c r="C29" s="211"/>
      <c r="D29" s="211"/>
      <c r="E29" s="20"/>
      <c r="F29" s="20"/>
      <c r="G29" s="20"/>
      <c r="H29" s="20"/>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1" t="s">
        <v>41</v>
      </c>
      <c r="B31" s="20"/>
      <c r="C31" s="267">
        <f>'Kops n'!C40:H40</f>
        <v>0</v>
      </c>
      <c r="D31" s="267"/>
      <c r="E31" s="267"/>
      <c r="F31" s="267"/>
      <c r="G31" s="267"/>
      <c r="H31" s="267"/>
      <c r="I31" s="20"/>
      <c r="J31" s="20"/>
      <c r="K31" s="20"/>
      <c r="L31" s="20"/>
      <c r="M31" s="20"/>
      <c r="N31" s="20"/>
      <c r="O31" s="20"/>
      <c r="P31" s="20"/>
    </row>
    <row r="32" spans="1:17" x14ac:dyDescent="0.2">
      <c r="A32" s="20"/>
      <c r="B32" s="20"/>
      <c r="C32" s="193" t="s">
        <v>15</v>
      </c>
      <c r="D32" s="193"/>
      <c r="E32" s="193"/>
      <c r="F32" s="193"/>
      <c r="G32" s="193"/>
      <c r="H32" s="193"/>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5">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32:H32"/>
    <mergeCell ref="C4:I4"/>
    <mergeCell ref="F12:K12"/>
    <mergeCell ref="A9:F9"/>
    <mergeCell ref="J9:M9"/>
    <mergeCell ref="D8:L8"/>
    <mergeCell ref="A23:K23"/>
    <mergeCell ref="C26:H26"/>
    <mergeCell ref="C27:H27"/>
    <mergeCell ref="A29:D29"/>
    <mergeCell ref="C31:H31"/>
  </mergeCells>
  <conditionalFormatting sqref="I14:J22 D14:G14 D15:D22 A14:B22 F15:F22">
    <cfRule type="cellIs" dxfId="102" priority="27" operator="equal">
      <formula>0</formula>
    </cfRule>
  </conditionalFormatting>
  <conditionalFormatting sqref="N9:O9">
    <cfRule type="cellIs" dxfId="101" priority="26" operator="equal">
      <formula>0</formula>
    </cfRule>
  </conditionalFormatting>
  <conditionalFormatting sqref="A9:F9">
    <cfRule type="containsText" dxfId="100" priority="2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99" priority="23" operator="equal">
      <formula>0</formula>
    </cfRule>
  </conditionalFormatting>
  <conditionalFormatting sqref="C31:H31">
    <cfRule type="cellIs" dxfId="98" priority="18" operator="equal">
      <formula>0</formula>
    </cfRule>
  </conditionalFormatting>
  <conditionalFormatting sqref="C26:H26">
    <cfRule type="cellIs" dxfId="97" priority="17" operator="equal">
      <formula>0</formula>
    </cfRule>
  </conditionalFormatting>
  <conditionalFormatting sqref="K14:K22 L23:P23 P14:P22">
    <cfRule type="cellIs" dxfId="96" priority="16" operator="equal">
      <formula>0</formula>
    </cfRule>
  </conditionalFormatting>
  <conditionalFormatting sqref="C4:I4">
    <cfRule type="cellIs" dxfId="95" priority="15" operator="equal">
      <formula>0</formula>
    </cfRule>
  </conditionalFormatting>
  <conditionalFormatting sqref="C14:C22">
    <cfRule type="cellIs" dxfId="94" priority="14" operator="equal">
      <formula>0</formula>
    </cfRule>
  </conditionalFormatting>
  <conditionalFormatting sqref="D5:L8">
    <cfRule type="cellIs" dxfId="93" priority="11" operator="equal">
      <formula>0</formula>
    </cfRule>
  </conditionalFormatting>
  <conditionalFormatting sqref="D1">
    <cfRule type="cellIs" dxfId="92" priority="10" operator="equal">
      <formula>0</formula>
    </cfRule>
  </conditionalFormatting>
  <conditionalFormatting sqref="A23:K23">
    <cfRule type="containsText" dxfId="91" priority="8" operator="containsText" text="Tiešās izmaksas kopā, t. sk. darba devēja sociālais nodoklis __.__% ">
      <formula>NOT(ISERROR(SEARCH("Tiešās izmaksas kopā, t. sk. darba devēja sociālais nodoklis __.__% ",A23)))</formula>
    </cfRule>
  </conditionalFormatting>
  <conditionalFormatting sqref="H14:H22">
    <cfRule type="cellIs" dxfId="90" priority="6" operator="equal">
      <formula>0</formula>
    </cfRule>
  </conditionalFormatting>
  <conditionalFormatting sqref="L14:O22">
    <cfRule type="cellIs" dxfId="89" priority="5" operator="equal">
      <formula>0</formula>
    </cfRule>
  </conditionalFormatting>
  <conditionalFormatting sqref="Q14:Q22">
    <cfRule type="cellIs" dxfId="88" priority="4" operator="equal">
      <formula>0</formula>
    </cfRule>
  </conditionalFormatting>
  <conditionalFormatting sqref="G15:G22">
    <cfRule type="cellIs" dxfId="87" priority="3" operator="equal">
      <formula>0</formula>
    </cfRule>
  </conditionalFormatting>
  <conditionalFormatting sqref="E22 E15:E20">
    <cfRule type="cellIs" dxfId="86" priority="2" operator="equal">
      <formula>0</formula>
    </cfRule>
  </conditionalFormatting>
  <conditionalFormatting sqref="E21">
    <cfRule type="cellIs" dxfId="85" priority="1" operator="equal">
      <formula>0</formula>
    </cfRule>
  </conditionalFormatting>
  <dataValidations count="1">
    <dataValidation type="list" allowBlank="1" showInputMessage="1" showErrorMessage="1" sqref="Q14:Q22"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0" operator="containsText" id="{CA968219-76FB-4505-92C3-C4DDA46A6362}">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19" operator="containsText" id="{F298470E-59D4-4BDF-88C0-AD8C775F3EA9}">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5"/>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79" t="str">
        <f>'9a+c+n'!C2:I2</f>
        <v>Labiekārtošana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P23</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x14ac:dyDescent="0.2">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m2</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x14ac:dyDescent="0.2">
      <c r="A16" s="64">
        <f>IF(P16=0,0,IF(COUNTBLANK(P16)=1,0,COUNTA($P$14:P16)))</f>
        <v>0</v>
      </c>
      <c r="B16" s="28" t="str">
        <f>IF($C$4="Attiecināmās izmaksas",IF('9a+c+n'!$Q16="A",'9a+c+n'!B16,0),0)</f>
        <v>31-00000</v>
      </c>
      <c r="C16" s="28" t="str">
        <f>IF($C$4="Attiecināmās izmaksas",IF('9a+c+n'!$Q16="A",'9a+c+n'!C16,0),0)</f>
        <v>Dolomīta atsijas fr. 2 - 8; 50mm</v>
      </c>
      <c r="D16" s="28" t="str">
        <f>IF($C$4="Attiecināmās izmaksas",IF('9a+c+n'!$Q16="A",'9a+c+n'!D16,0),0)</f>
        <v>m3</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x14ac:dyDescent="0.2">
      <c r="A17" s="64">
        <f>IF(P17=0,0,IF(COUNTBLANK(P17)=1,0,COUNTA($P$14:P17)))</f>
        <v>0</v>
      </c>
      <c r="B17" s="28" t="str">
        <f>IF($C$4="Attiecināmās izmaksas",IF('9a+c+n'!$Q17="A",'9a+c+n'!B17,0),0)</f>
        <v>31-00000</v>
      </c>
      <c r="C17" s="28" t="str">
        <f>IF($C$4="Attiecināmās izmaksas",IF('9a+c+n'!$Q17="A",'9a+c+n'!C17,0),0)</f>
        <v>Šķembas fr. 20-60mm, biezums 150 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x14ac:dyDescent="0.2">
      <c r="A18" s="64">
        <f>IF(P18=0,0,IF(COUNTBLANK(P18)=1,0,COUNTA($P$14:P18)))</f>
        <v>0</v>
      </c>
      <c r="B18" s="28" t="str">
        <f>IF($C$4="Attiecināmās izmaksas",IF('9a+c+n'!$Q18="A",'9a+c+n'!B18,0),0)</f>
        <v>31-00000</v>
      </c>
      <c r="C18" s="28" t="str">
        <f>IF($C$4="Attiecināmās izmaksas",IF('9a+c+n'!$Q18="A",'9a+c+n'!C18,0),0)</f>
        <v>Esošās grunts blietēšana</v>
      </c>
      <c r="D18" s="28" t="str">
        <f>IF($C$4="Attiecināmās izmaksas",IF('9a+c+n'!$Q18="A",'9a+c+n'!D18,0),0)</f>
        <v>kompl</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x14ac:dyDescent="0.2">
      <c r="A19" s="64">
        <f>IF(P19=0,0,IF(COUNTBLANK(P19)=1,0,COUNTA($P$14:P19)))</f>
        <v>0</v>
      </c>
      <c r="B19" s="28" t="str">
        <f>IF($C$4="Attiecināmās izmaksas",IF('9a+c+n'!$Q19="A",'9a+c+n'!B19,0),0)</f>
        <v>31-00000</v>
      </c>
      <c r="C19" s="28" t="str">
        <f>IF($C$4="Attiecināmās izmaksas",IF('9a+c+n'!$Q19="A",'9a+c+n'!C19,0),0)</f>
        <v>Betona bortakmeņa BR 100.20.8 iebūve</v>
      </c>
      <c r="D19" s="28" t="str">
        <f>IF($C$4="Attiecināmās izmaksas",IF('9a+c+n'!$Q19="A",'9a+c+n'!D19,0),0)</f>
        <v>tm</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x14ac:dyDescent="0.2">
      <c r="A20" s="64">
        <f>IF(P20=0,0,IF(COUNTBLANK(P20)=1,0,COUNTA($P$14:P20)))</f>
        <v>0</v>
      </c>
      <c r="B20" s="28" t="str">
        <f>IF($C$4="Attiecināmās izmaksas",IF('9a+c+n'!$Q20="A",'9a+c+n'!B20,0),0)</f>
        <v>31-00000</v>
      </c>
      <c r="C20" s="28" t="str">
        <f>IF($C$4="Attiecināmās izmaksas",IF('9a+c+n'!$Q20="A",'9a+c+n'!C20,0),0)</f>
        <v>Betona C16/20 pamatnes izveidošana bortakmens pamatnei</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ht="22.5" x14ac:dyDescent="0.2">
      <c r="A21" s="64">
        <f>IF(P21=0,0,IF(COUNTBLANK(P21)=1,0,COUNTA($P$14:P21)))</f>
        <v>0</v>
      </c>
      <c r="B21" s="28" t="str">
        <f>IF($C$4="Attiecināmās izmaksas",IF('9a+c+n'!$Q21="A",'9a+c+n'!B21,0),0)</f>
        <v>31-00000</v>
      </c>
      <c r="C21" s="28" t="str">
        <f>IF($C$4="Attiecināmās izmaksas",IF('9a+c+n'!$Q21="A",'9a+c+n'!C21,0),0)</f>
        <v>Zāliena atjaunošana pēc darbu pabeigšanas, t.sk. melnzemes uzbēršana 150mm un zāliena sēšana</v>
      </c>
      <c r="D21" s="28" t="str">
        <f>IF($C$4="Attiecināmās izmaksas",IF('9a+c+n'!$Q21="A",'9a+c+n'!D21,0),0)</f>
        <v>obj</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ht="22.5" x14ac:dyDescent="0.2">
      <c r="A22" s="64">
        <f>IF(P22=0,0,IF(COUNTBLANK(P22)=1,0,COUNTA($P$14:P22)))</f>
        <v>0</v>
      </c>
      <c r="B22" s="28" t="str">
        <f>IF($C$4="Attiecināmās izmaksas",IF('9a+c+n'!$Q22="A",'9a+c+n'!B22,0),0)</f>
        <v>31-00000</v>
      </c>
      <c r="C22" s="28" t="str">
        <f>IF($C$4="Attiecināmās izmaksas",IF('9a+c+n'!$Q22="A",'9a+c+n'!C22,0),0)</f>
        <v>Dalīto aizsargcauruļu uzstādīšana esošiem elektrības un sakaru kabeļiem, atrokot pamatus, l=2000</v>
      </c>
      <c r="D22" s="28" t="str">
        <f>IF($C$4="Attiecināmās izmaksas",IF('9a+c+n'!$Q22="A",'9a+c+n'!D22,0),0)</f>
        <v>gab</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12" customHeight="1" thickBot="1" x14ac:dyDescent="0.25">
      <c r="A23" s="264" t="s">
        <v>63</v>
      </c>
      <c r="B23" s="265"/>
      <c r="C23" s="265"/>
      <c r="D23" s="265"/>
      <c r="E23" s="265"/>
      <c r="F23" s="265"/>
      <c r="G23" s="265"/>
      <c r="H23" s="265"/>
      <c r="I23" s="265"/>
      <c r="J23" s="265"/>
      <c r="K23" s="266"/>
      <c r="L23" s="74">
        <f>SUM(L14:L22)</f>
        <v>0</v>
      </c>
      <c r="M23" s="75">
        <f>SUM(M14:M22)</f>
        <v>0</v>
      </c>
      <c r="N23" s="75">
        <f>SUM(N14:N22)</f>
        <v>0</v>
      </c>
      <c r="O23" s="75">
        <f>SUM(O14:O22)</f>
        <v>0</v>
      </c>
      <c r="P23" s="76">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7">
        <f>'Kops n'!C35:H35</f>
        <v>0</v>
      </c>
      <c r="D26" s="267"/>
      <c r="E26" s="267"/>
      <c r="F26" s="267"/>
      <c r="G26" s="267"/>
      <c r="H26" s="267"/>
      <c r="I26" s="20"/>
      <c r="J26" s="20"/>
      <c r="K26" s="20"/>
      <c r="L26" s="20"/>
      <c r="M26" s="20"/>
      <c r="N26" s="20"/>
      <c r="O26" s="20"/>
      <c r="P26" s="20"/>
    </row>
    <row r="27" spans="1:16" x14ac:dyDescent="0.2">
      <c r="A27" s="20"/>
      <c r="B27" s="20"/>
      <c r="C27" s="193" t="s">
        <v>15</v>
      </c>
      <c r="D27" s="193"/>
      <c r="E27" s="193"/>
      <c r="F27" s="193"/>
      <c r="G27" s="193"/>
      <c r="H27" s="193"/>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10" t="str">
        <f>'Kops n'!A38:D38</f>
        <v>Tāme sastādīta 2023. gada __. ________</v>
      </c>
      <c r="B29" s="211"/>
      <c r="C29" s="211"/>
      <c r="D29" s="211"/>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7">
        <f>'Kops n'!C40:H40</f>
        <v>0</v>
      </c>
      <c r="D31" s="267"/>
      <c r="E31" s="267"/>
      <c r="F31" s="267"/>
      <c r="G31" s="267"/>
      <c r="H31" s="267"/>
      <c r="I31" s="20"/>
      <c r="J31" s="20"/>
      <c r="K31" s="20"/>
      <c r="L31" s="20"/>
      <c r="M31" s="20"/>
      <c r="N31" s="20"/>
      <c r="O31" s="20"/>
      <c r="P31" s="20"/>
    </row>
    <row r="32" spans="1:16" x14ac:dyDescent="0.2">
      <c r="A32" s="20"/>
      <c r="B32" s="20"/>
      <c r="C32" s="193" t="s">
        <v>15</v>
      </c>
      <c r="D32" s="193"/>
      <c r="E32" s="193"/>
      <c r="F32" s="193"/>
      <c r="G32" s="193"/>
      <c r="H32" s="193"/>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5">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82" priority="3" operator="containsText" text="Tiešās izmaksas kopā, t. sk. darba devēja sociālais nodoklis __.__% ">
      <formula>NOT(ISERROR(SEARCH("Tiešās izmaksas kopā, t. sk. darba devēja sociālais nodoklis __.__% ",A23)))</formula>
    </cfRule>
  </conditionalFormatting>
  <conditionalFormatting sqref="N9:O9 D5:L8 C2:I2 L23:P23 C26:H26 C31:H31 C34 A14:P22">
    <cfRule type="cellIs" dxfId="81"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5"/>
  <sheetViews>
    <sheetView workbookViewId="0">
      <selection activeCell="K22" sqref="K15:K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79" t="str">
        <f>'9a+c+n'!C2:I2</f>
        <v>Labiekārtošana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P23</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9">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x14ac:dyDescent="0.2">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10">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x14ac:dyDescent="0.2">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10">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x14ac:dyDescent="0.2">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10">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x14ac:dyDescent="0.2">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10">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x14ac:dyDescent="0.2">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10">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x14ac:dyDescent="0.2">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10">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x14ac:dyDescent="0.2">
      <c r="A21" s="64">
        <f>IF(P21=0,0,IF(COUNTBLANK(P21)=1,0,COUNTA($P$14:P21)))</f>
        <v>0</v>
      </c>
      <c r="B21" s="28">
        <f>IF($C$4="citu pasākumu izmaksas",IF('9a+c+n'!$Q21="C",'9a+c+n'!B21,0))</f>
        <v>0</v>
      </c>
      <c r="C21" s="28">
        <f>IF($C$4="citu pasākumu izmaksas",IF('9a+c+n'!$Q21="C",'9a+c+n'!C21,0))</f>
        <v>0</v>
      </c>
      <c r="D21" s="28">
        <f>IF($C$4="citu pasākumu izmaksas",IF('9a+c+n'!$Q21="C",'9a+c+n'!D21,0))</f>
        <v>0</v>
      </c>
      <c r="E21" s="59"/>
      <c r="F21" s="81"/>
      <c r="G21" s="28"/>
      <c r="H21" s="28">
        <f>IF($C$4="citu pasākumu izmaksas",IF('9a+c+n'!$Q21="C",'9a+c+n'!H21,0))</f>
        <v>0</v>
      </c>
      <c r="I21" s="28"/>
      <c r="J21" s="28"/>
      <c r="K21" s="59">
        <f>IF($C$4="citu pasākumu izmaksas",IF('9a+c+n'!$Q21="C",'9a+c+n'!K21,0))</f>
        <v>0</v>
      </c>
      <c r="L21" s="110">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12" thickBot="1" x14ac:dyDescent="0.25">
      <c r="A22" s="64">
        <f>IF(P22=0,0,IF(COUNTBLANK(P22)=1,0,COUNTA($P$14:P22)))</f>
        <v>0</v>
      </c>
      <c r="B22" s="28">
        <f>IF($C$4="citu pasākumu izmaksas",IF('9a+c+n'!$Q22="C",'9a+c+n'!B22,0))</f>
        <v>0</v>
      </c>
      <c r="C22" s="28">
        <f>IF($C$4="citu pasākumu izmaksas",IF('9a+c+n'!$Q22="C",'9a+c+n'!C22,0))</f>
        <v>0</v>
      </c>
      <c r="D22" s="28">
        <f>IF($C$4="citu pasākumu izmaksas",IF('9a+c+n'!$Q22="C",'9a+c+n'!D22,0))</f>
        <v>0</v>
      </c>
      <c r="E22" s="59"/>
      <c r="F22" s="81"/>
      <c r="G22" s="28"/>
      <c r="H22" s="28">
        <f>IF($C$4="citu pasākumu izmaksas",IF('9a+c+n'!$Q22="C",'9a+c+n'!H22,0))</f>
        <v>0</v>
      </c>
      <c r="I22" s="28"/>
      <c r="J22" s="28"/>
      <c r="K22" s="59">
        <f>IF($C$4="citu pasākumu izmaksas",IF('9a+c+n'!$Q22="C",'9a+c+n'!K22,0))</f>
        <v>0</v>
      </c>
      <c r="L22" s="110">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customHeight="1" thickBot="1" x14ac:dyDescent="0.25">
      <c r="A23" s="264" t="s">
        <v>63</v>
      </c>
      <c r="B23" s="265"/>
      <c r="C23" s="265"/>
      <c r="D23" s="265"/>
      <c r="E23" s="265"/>
      <c r="F23" s="265"/>
      <c r="G23" s="265"/>
      <c r="H23" s="265"/>
      <c r="I23" s="265"/>
      <c r="J23" s="265"/>
      <c r="K23" s="266"/>
      <c r="L23" s="111">
        <f>SUM(L14:L22)</f>
        <v>0</v>
      </c>
      <c r="M23" s="112">
        <f>SUM(M14:M22)</f>
        <v>0</v>
      </c>
      <c r="N23" s="112">
        <f>SUM(N14:N22)</f>
        <v>0</v>
      </c>
      <c r="O23" s="112">
        <f>SUM(O14:O22)</f>
        <v>0</v>
      </c>
      <c r="P23" s="113">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7">
        <f>'Kops c'!C35:H35</f>
        <v>0</v>
      </c>
      <c r="D26" s="267"/>
      <c r="E26" s="267"/>
      <c r="F26" s="267"/>
      <c r="G26" s="267"/>
      <c r="H26" s="267"/>
      <c r="I26" s="20"/>
      <c r="J26" s="20"/>
      <c r="K26" s="20"/>
      <c r="L26" s="20"/>
      <c r="M26" s="20"/>
      <c r="N26" s="20"/>
      <c r="O26" s="20"/>
      <c r="P26" s="20"/>
    </row>
    <row r="27" spans="1:16" x14ac:dyDescent="0.2">
      <c r="A27" s="20"/>
      <c r="B27" s="20"/>
      <c r="C27" s="193" t="s">
        <v>15</v>
      </c>
      <c r="D27" s="193"/>
      <c r="E27" s="193"/>
      <c r="F27" s="193"/>
      <c r="G27" s="193"/>
      <c r="H27" s="193"/>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10" t="str">
        <f>'Kops n'!A38:D38</f>
        <v>Tāme sastādīta 2023. gada __. ________</v>
      </c>
      <c r="B29" s="211"/>
      <c r="C29" s="211"/>
      <c r="D29" s="211"/>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7">
        <f>'Kops c'!C40:H40</f>
        <v>0</v>
      </c>
      <c r="D31" s="267"/>
      <c r="E31" s="267"/>
      <c r="F31" s="267"/>
      <c r="G31" s="267"/>
      <c r="H31" s="267"/>
      <c r="I31" s="20"/>
      <c r="J31" s="20"/>
      <c r="K31" s="20"/>
      <c r="L31" s="20"/>
      <c r="M31" s="20"/>
      <c r="N31" s="20"/>
      <c r="O31" s="20"/>
      <c r="P31" s="20"/>
    </row>
    <row r="32" spans="1:16" x14ac:dyDescent="0.2">
      <c r="A32" s="20"/>
      <c r="B32" s="20"/>
      <c r="C32" s="193" t="s">
        <v>15</v>
      </c>
      <c r="D32" s="193"/>
      <c r="E32" s="193"/>
      <c r="F32" s="193"/>
      <c r="G32" s="193"/>
      <c r="H32" s="193"/>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5">
        <f>'Kops c'!C43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2:H32"/>
    <mergeCell ref="L12:P12"/>
    <mergeCell ref="A23:K23"/>
    <mergeCell ref="C26:H26"/>
    <mergeCell ref="C27:H27"/>
    <mergeCell ref="A29:D29"/>
    <mergeCell ref="C31:H31"/>
  </mergeCells>
  <conditionalFormatting sqref="A23:K23">
    <cfRule type="containsText" dxfId="80" priority="3" operator="containsText" text="Tiešās izmaksas kopā, t. sk. darba devēja sociālais nodoklis __.__% ">
      <formula>NOT(ISERROR(SEARCH("Tiešās izmaksas kopā, t. sk. darba devēja sociālais nodoklis __.__% ",A23)))</formula>
    </cfRule>
  </conditionalFormatting>
  <conditionalFormatting sqref="C2:I2 D5:L8 N9:O9 B14:P22 L23:P23 C26:H26 C31:H31 C34">
    <cfRule type="cellIs" dxfId="79" priority="2" operator="equal">
      <formula>0</formula>
    </cfRule>
  </conditionalFormatting>
  <conditionalFormatting sqref="A14:A22">
    <cfRule type="cellIs" dxfId="78" priority="1"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5"/>
  <sheetViews>
    <sheetView workbookViewId="0">
      <selection activeCell="I31" sqref="I3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'9a+c+n'!D1</f>
        <v>9</v>
      </c>
      <c r="E1" s="26"/>
      <c r="F1" s="26"/>
      <c r="G1" s="26"/>
      <c r="H1" s="26"/>
      <c r="I1" s="26"/>
      <c r="J1" s="26"/>
      <c r="N1" s="30"/>
      <c r="O1" s="31"/>
      <c r="P1" s="32"/>
    </row>
    <row r="2" spans="1:16" x14ac:dyDescent="0.2">
      <c r="A2" s="33"/>
      <c r="B2" s="33"/>
      <c r="C2" s="279" t="str">
        <f>'9a+c+n'!C2:I2</f>
        <v>Labiekārtošana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229</v>
      </c>
      <c r="B9" s="276"/>
      <c r="C9" s="276"/>
      <c r="D9" s="276"/>
      <c r="E9" s="276"/>
      <c r="F9" s="276"/>
      <c r="G9" s="35"/>
      <c r="H9" s="35"/>
      <c r="I9" s="35"/>
      <c r="J9" s="277" t="s">
        <v>46</v>
      </c>
      <c r="K9" s="277"/>
      <c r="L9" s="277"/>
      <c r="M9" s="277"/>
      <c r="N9" s="278">
        <f>P23</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9">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x14ac:dyDescent="0.2">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10">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x14ac:dyDescent="0.2">
      <c r="A16" s="64">
        <f>IF(P16=0,0,IF(COUNTBLANK(P16)=1,0,COUNTA($P$14:P16)))</f>
        <v>0</v>
      </c>
      <c r="B16" s="28">
        <f>IF($C$4="Neattiecināmās izmaksas",IF('9a+c+n'!$Q16="N",'9a+c+n'!B16,0))</f>
        <v>0</v>
      </c>
      <c r="C16" s="28">
        <f>IF($C$4="Neattiecināmās izmaksas",IF('9a+c+n'!$Q16="N",'9a+c+n'!C16,0))</f>
        <v>0</v>
      </c>
      <c r="D16" s="28">
        <f>IF($C$4="Neattiecināmās izmaksas",IF('9a+c+n'!$Q16="N",'9a+c+n'!D16,0))</f>
        <v>0</v>
      </c>
      <c r="E16" s="59"/>
      <c r="F16" s="81"/>
      <c r="G16" s="28"/>
      <c r="H16" s="28">
        <f>IF($C$4="Neattiecināmās izmaksas",IF('9a+c+n'!$Q16="N",'9a+c+n'!H16,0))</f>
        <v>0</v>
      </c>
      <c r="I16" s="28"/>
      <c r="J16" s="28"/>
      <c r="K16" s="59">
        <f>IF($C$4="Neattiecināmās izmaksas",IF('9a+c+n'!$Q16="N",'9a+c+n'!K16,0))</f>
        <v>0</v>
      </c>
      <c r="L16" s="110">
        <f>IF($C$4="Neattiecināmās izmaksas",IF('9a+c+n'!$Q16="N",'9a+c+n'!L16,0))</f>
        <v>0</v>
      </c>
      <c r="M16" s="28">
        <f>IF($C$4="Neattiecināmās izmaksas",IF('9a+c+n'!$Q16="N",'9a+c+n'!M16,0))</f>
        <v>0</v>
      </c>
      <c r="N16" s="28">
        <f>IF($C$4="Neattiecināmās izmaksas",IF('9a+c+n'!$Q16="N",'9a+c+n'!N16,0))</f>
        <v>0</v>
      </c>
      <c r="O16" s="28">
        <f>IF($C$4="Neattiecināmās izmaksas",IF('9a+c+n'!$Q16="N",'9a+c+n'!O16,0))</f>
        <v>0</v>
      </c>
      <c r="P16" s="59">
        <f>IF($C$4="Neattiecināmās izmaksas",IF('9a+c+n'!$Q16="N",'9a+c+n'!P16,0))</f>
        <v>0</v>
      </c>
    </row>
    <row r="17" spans="1:16" x14ac:dyDescent="0.2">
      <c r="A17" s="64">
        <f>IF(P17=0,0,IF(COUNTBLANK(P17)=1,0,COUNTA($P$14:P17)))</f>
        <v>0</v>
      </c>
      <c r="B17" s="28">
        <f>IF($C$4="Neattiecināmās izmaksas",IF('9a+c+n'!$Q17="N",'9a+c+n'!B17,0))</f>
        <v>0</v>
      </c>
      <c r="C17" s="28">
        <f>IF($C$4="Neattiecināmās izmaksas",IF('9a+c+n'!$Q17="N",'9a+c+n'!C17,0))</f>
        <v>0</v>
      </c>
      <c r="D17" s="28">
        <f>IF($C$4="Neattiecināmās izmaksas",IF('9a+c+n'!$Q17="N",'9a+c+n'!D17,0))</f>
        <v>0</v>
      </c>
      <c r="E17" s="59"/>
      <c r="F17" s="81"/>
      <c r="G17" s="28"/>
      <c r="H17" s="28">
        <f>IF($C$4="Neattiecināmās izmaksas",IF('9a+c+n'!$Q17="N",'9a+c+n'!H17,0))</f>
        <v>0</v>
      </c>
      <c r="I17" s="28"/>
      <c r="J17" s="28"/>
      <c r="K17" s="59">
        <f>IF($C$4="Neattiecināmās izmaksas",IF('9a+c+n'!$Q17="N",'9a+c+n'!K17,0))</f>
        <v>0</v>
      </c>
      <c r="L17" s="110">
        <f>IF($C$4="Neattiecināmās izmaksas",IF('9a+c+n'!$Q17="N",'9a+c+n'!L17,0))</f>
        <v>0</v>
      </c>
      <c r="M17" s="28">
        <f>IF($C$4="Neattiecināmās izmaksas",IF('9a+c+n'!$Q17="N",'9a+c+n'!M17,0))</f>
        <v>0</v>
      </c>
      <c r="N17" s="28">
        <f>IF($C$4="Neattiecināmās izmaksas",IF('9a+c+n'!$Q17="N",'9a+c+n'!N17,0))</f>
        <v>0</v>
      </c>
      <c r="O17" s="28">
        <f>IF($C$4="Neattiecināmās izmaksas",IF('9a+c+n'!$Q17="N",'9a+c+n'!O17,0))</f>
        <v>0</v>
      </c>
      <c r="P17" s="59">
        <f>IF($C$4="Neattiecināmās izmaksas",IF('9a+c+n'!$Q17="N",'9a+c+n'!P17,0))</f>
        <v>0</v>
      </c>
    </row>
    <row r="18" spans="1:16" x14ac:dyDescent="0.2">
      <c r="A18" s="64">
        <f>IF(P18=0,0,IF(COUNTBLANK(P18)=1,0,COUNTA($P$14:P18)))</f>
        <v>0</v>
      </c>
      <c r="B18" s="28">
        <f>IF($C$4="Neattiecināmās izmaksas",IF('9a+c+n'!$Q18="N",'9a+c+n'!B18,0))</f>
        <v>0</v>
      </c>
      <c r="C18" s="28">
        <f>IF($C$4="Neattiecināmās izmaksas",IF('9a+c+n'!$Q18="N",'9a+c+n'!C18,0))</f>
        <v>0</v>
      </c>
      <c r="D18" s="28">
        <f>IF($C$4="Neattiecināmās izmaksas",IF('9a+c+n'!$Q18="N",'9a+c+n'!D18,0))</f>
        <v>0</v>
      </c>
      <c r="E18" s="59"/>
      <c r="F18" s="81"/>
      <c r="G18" s="28"/>
      <c r="H18" s="28">
        <f>IF($C$4="Neattiecināmās izmaksas",IF('9a+c+n'!$Q18="N",'9a+c+n'!H18,0))</f>
        <v>0</v>
      </c>
      <c r="I18" s="28"/>
      <c r="J18" s="28"/>
      <c r="K18" s="59">
        <f>IF($C$4="Neattiecināmās izmaksas",IF('9a+c+n'!$Q18="N",'9a+c+n'!K18,0))</f>
        <v>0</v>
      </c>
      <c r="L18" s="110">
        <f>IF($C$4="Neattiecināmās izmaksas",IF('9a+c+n'!$Q18="N",'9a+c+n'!L18,0))</f>
        <v>0</v>
      </c>
      <c r="M18" s="28">
        <f>IF($C$4="Neattiecināmās izmaksas",IF('9a+c+n'!$Q18="N",'9a+c+n'!M18,0))</f>
        <v>0</v>
      </c>
      <c r="N18" s="28">
        <f>IF($C$4="Neattiecināmās izmaksas",IF('9a+c+n'!$Q18="N",'9a+c+n'!N18,0))</f>
        <v>0</v>
      </c>
      <c r="O18" s="28">
        <f>IF($C$4="Neattiecināmās izmaksas",IF('9a+c+n'!$Q18="N",'9a+c+n'!O18,0))</f>
        <v>0</v>
      </c>
      <c r="P18" s="59">
        <f>IF($C$4="Neattiecināmās izmaksas",IF('9a+c+n'!$Q18="N",'9a+c+n'!P18,0))</f>
        <v>0</v>
      </c>
    </row>
    <row r="19" spans="1:16" x14ac:dyDescent="0.2">
      <c r="A19" s="64">
        <f>IF(P19=0,0,IF(COUNTBLANK(P19)=1,0,COUNTA($P$14:P19)))</f>
        <v>0</v>
      </c>
      <c r="B19" s="28">
        <f>IF($C$4="Neattiecināmās izmaksas",IF('9a+c+n'!$Q19="N",'9a+c+n'!B19,0))</f>
        <v>0</v>
      </c>
      <c r="C19" s="28">
        <f>IF($C$4="Neattiecināmās izmaksas",IF('9a+c+n'!$Q19="N",'9a+c+n'!C19,0))</f>
        <v>0</v>
      </c>
      <c r="D19" s="28">
        <f>IF($C$4="Neattiecināmās izmaksas",IF('9a+c+n'!$Q19="N",'9a+c+n'!D19,0))</f>
        <v>0</v>
      </c>
      <c r="E19" s="59"/>
      <c r="F19" s="81"/>
      <c r="G19" s="28"/>
      <c r="H19" s="28">
        <f>IF($C$4="Neattiecināmās izmaksas",IF('9a+c+n'!$Q19="N",'9a+c+n'!H19,0))</f>
        <v>0</v>
      </c>
      <c r="I19" s="28"/>
      <c r="J19" s="28"/>
      <c r="K19" s="59">
        <f>IF($C$4="Neattiecināmās izmaksas",IF('9a+c+n'!$Q19="N",'9a+c+n'!K19,0))</f>
        <v>0</v>
      </c>
      <c r="L19" s="110">
        <f>IF($C$4="Neattiecināmās izmaksas",IF('9a+c+n'!$Q19="N",'9a+c+n'!L19,0))</f>
        <v>0</v>
      </c>
      <c r="M19" s="28">
        <f>IF($C$4="Neattiecināmās izmaksas",IF('9a+c+n'!$Q19="N",'9a+c+n'!M19,0))</f>
        <v>0</v>
      </c>
      <c r="N19" s="28">
        <f>IF($C$4="Neattiecināmās izmaksas",IF('9a+c+n'!$Q19="N",'9a+c+n'!N19,0))</f>
        <v>0</v>
      </c>
      <c r="O19" s="28">
        <f>IF($C$4="Neattiecināmās izmaksas",IF('9a+c+n'!$Q19="N",'9a+c+n'!O19,0))</f>
        <v>0</v>
      </c>
      <c r="P19" s="59">
        <f>IF($C$4="Neattiecināmās izmaksas",IF('9a+c+n'!$Q19="N",'9a+c+n'!P19,0))</f>
        <v>0</v>
      </c>
    </row>
    <row r="20" spans="1:16" x14ac:dyDescent="0.2">
      <c r="A20" s="64">
        <f>IF(P20=0,0,IF(COUNTBLANK(P20)=1,0,COUNTA($P$14:P20)))</f>
        <v>0</v>
      </c>
      <c r="B20" s="28">
        <f>IF($C$4="Neattiecināmās izmaksas",IF('9a+c+n'!$Q20="N",'9a+c+n'!B20,0))</f>
        <v>0</v>
      </c>
      <c r="C20" s="28">
        <f>IF($C$4="Neattiecināmās izmaksas",IF('9a+c+n'!$Q20="N",'9a+c+n'!C20,0))</f>
        <v>0</v>
      </c>
      <c r="D20" s="28">
        <f>IF($C$4="Neattiecināmās izmaksas",IF('9a+c+n'!$Q20="N",'9a+c+n'!D20,0))</f>
        <v>0</v>
      </c>
      <c r="E20" s="59"/>
      <c r="F20" s="81"/>
      <c r="G20" s="28"/>
      <c r="H20" s="28">
        <f>IF($C$4="Neattiecināmās izmaksas",IF('9a+c+n'!$Q20="N",'9a+c+n'!H20,0))</f>
        <v>0</v>
      </c>
      <c r="I20" s="28"/>
      <c r="J20" s="28"/>
      <c r="K20" s="59">
        <f>IF($C$4="Neattiecināmās izmaksas",IF('9a+c+n'!$Q20="N",'9a+c+n'!K20,0))</f>
        <v>0</v>
      </c>
      <c r="L20" s="110">
        <f>IF($C$4="Neattiecināmās izmaksas",IF('9a+c+n'!$Q20="N",'9a+c+n'!L20,0))</f>
        <v>0</v>
      </c>
      <c r="M20" s="28">
        <f>IF($C$4="Neattiecināmās izmaksas",IF('9a+c+n'!$Q20="N",'9a+c+n'!M20,0))</f>
        <v>0</v>
      </c>
      <c r="N20" s="28">
        <f>IF($C$4="Neattiecināmās izmaksas",IF('9a+c+n'!$Q20="N",'9a+c+n'!N20,0))</f>
        <v>0</v>
      </c>
      <c r="O20" s="28">
        <f>IF($C$4="Neattiecināmās izmaksas",IF('9a+c+n'!$Q20="N",'9a+c+n'!O20,0))</f>
        <v>0</v>
      </c>
      <c r="P20" s="59">
        <f>IF($C$4="Neattiecināmās izmaksas",IF('9a+c+n'!$Q20="N",'9a+c+n'!P20,0))</f>
        <v>0</v>
      </c>
    </row>
    <row r="21" spans="1:16" x14ac:dyDescent="0.2">
      <c r="A21" s="64">
        <f>IF(P21=0,0,IF(COUNTBLANK(P21)=1,0,COUNTA($P$14:P21)))</f>
        <v>0</v>
      </c>
      <c r="B21" s="28">
        <f>IF($C$4="Neattiecināmās izmaksas",IF('9a+c+n'!$Q21="N",'9a+c+n'!B21,0))</f>
        <v>0</v>
      </c>
      <c r="C21" s="28">
        <f>IF($C$4="Neattiecināmās izmaksas",IF('9a+c+n'!$Q21="N",'9a+c+n'!C21,0))</f>
        <v>0</v>
      </c>
      <c r="D21" s="28">
        <f>IF($C$4="Neattiecināmās izmaksas",IF('9a+c+n'!$Q21="N",'9a+c+n'!D21,0))</f>
        <v>0</v>
      </c>
      <c r="E21" s="59"/>
      <c r="F21" s="81"/>
      <c r="G21" s="28"/>
      <c r="H21" s="28">
        <f>IF($C$4="Neattiecināmās izmaksas",IF('9a+c+n'!$Q21="N",'9a+c+n'!H21,0))</f>
        <v>0</v>
      </c>
      <c r="I21" s="28"/>
      <c r="J21" s="28"/>
      <c r="K21" s="59">
        <f>IF($C$4="Neattiecināmās izmaksas",IF('9a+c+n'!$Q21="N",'9a+c+n'!K21,0))</f>
        <v>0</v>
      </c>
      <c r="L21" s="110">
        <f>IF($C$4="Neattiecināmās izmaksas",IF('9a+c+n'!$Q21="N",'9a+c+n'!L21,0))</f>
        <v>0</v>
      </c>
      <c r="M21" s="28">
        <f>IF($C$4="Neattiecināmās izmaksas",IF('9a+c+n'!$Q21="N",'9a+c+n'!M21,0))</f>
        <v>0</v>
      </c>
      <c r="N21" s="28">
        <f>IF($C$4="Neattiecināmās izmaksas",IF('9a+c+n'!$Q21="N",'9a+c+n'!N21,0))</f>
        <v>0</v>
      </c>
      <c r="O21" s="28">
        <f>IF($C$4="Neattiecināmās izmaksas",IF('9a+c+n'!$Q21="N",'9a+c+n'!O21,0))</f>
        <v>0</v>
      </c>
      <c r="P21" s="59">
        <f>IF($C$4="Neattiecināmās izmaksas",IF('9a+c+n'!$Q21="N",'9a+c+n'!P21,0))</f>
        <v>0</v>
      </c>
    </row>
    <row r="22" spans="1:16" ht="12" thickBot="1" x14ac:dyDescent="0.25">
      <c r="A22" s="64">
        <f>IF(P22=0,0,IF(COUNTBLANK(P22)=1,0,COUNTA($P$14:P22)))</f>
        <v>0</v>
      </c>
      <c r="B22" s="28">
        <f>IF($C$4="Neattiecināmās izmaksas",IF('9a+c+n'!$Q22="N",'9a+c+n'!B22,0))</f>
        <v>0</v>
      </c>
      <c r="C22" s="28">
        <f>IF($C$4="Neattiecināmās izmaksas",IF('9a+c+n'!$Q22="N",'9a+c+n'!C22,0))</f>
        <v>0</v>
      </c>
      <c r="D22" s="28">
        <f>IF($C$4="Neattiecināmās izmaksas",IF('9a+c+n'!$Q22="N",'9a+c+n'!D22,0))</f>
        <v>0</v>
      </c>
      <c r="E22" s="59"/>
      <c r="F22" s="81"/>
      <c r="G22" s="28"/>
      <c r="H22" s="28">
        <f>IF($C$4="Neattiecināmās izmaksas",IF('9a+c+n'!$Q22="N",'9a+c+n'!H22,0))</f>
        <v>0</v>
      </c>
      <c r="I22" s="28"/>
      <c r="J22" s="28"/>
      <c r="K22" s="59">
        <f>IF($C$4="Neattiecināmās izmaksas",IF('9a+c+n'!$Q22="N",'9a+c+n'!K22,0))</f>
        <v>0</v>
      </c>
      <c r="L22" s="110">
        <f>IF($C$4="Neattiecināmās izmaksas",IF('9a+c+n'!$Q22="N",'9a+c+n'!L22,0))</f>
        <v>0</v>
      </c>
      <c r="M22" s="28">
        <f>IF($C$4="Neattiecināmās izmaksas",IF('9a+c+n'!$Q22="N",'9a+c+n'!M22,0))</f>
        <v>0</v>
      </c>
      <c r="N22" s="28">
        <f>IF($C$4="Neattiecināmās izmaksas",IF('9a+c+n'!$Q22="N",'9a+c+n'!N22,0))</f>
        <v>0</v>
      </c>
      <c r="O22" s="28">
        <f>IF($C$4="Neattiecināmās izmaksas",IF('9a+c+n'!$Q22="N",'9a+c+n'!O22,0))</f>
        <v>0</v>
      </c>
      <c r="P22" s="59">
        <f>IF($C$4="Neattiecināmās izmaksas",IF('9a+c+n'!$Q22="N",'9a+c+n'!P22,0))</f>
        <v>0</v>
      </c>
    </row>
    <row r="23" spans="1:16" ht="12" customHeight="1" thickBot="1" x14ac:dyDescent="0.25">
      <c r="A23" s="264" t="s">
        <v>63</v>
      </c>
      <c r="B23" s="265"/>
      <c r="C23" s="265"/>
      <c r="D23" s="265"/>
      <c r="E23" s="265"/>
      <c r="F23" s="265"/>
      <c r="G23" s="265"/>
      <c r="H23" s="265"/>
      <c r="I23" s="265"/>
      <c r="J23" s="265"/>
      <c r="K23" s="266"/>
      <c r="L23" s="111">
        <f>SUM(L14:L22)</f>
        <v>0</v>
      </c>
      <c r="M23" s="112">
        <f>SUM(M14:M22)</f>
        <v>0</v>
      </c>
      <c r="N23" s="112">
        <f>SUM(N14:N22)</f>
        <v>0</v>
      </c>
      <c r="O23" s="112">
        <f>SUM(O14:O22)</f>
        <v>0</v>
      </c>
      <c r="P23" s="113">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267">
        <f>'Kops n'!C35:H35</f>
        <v>0</v>
      </c>
      <c r="D26" s="267"/>
      <c r="E26" s="267"/>
      <c r="F26" s="267"/>
      <c r="G26" s="267"/>
      <c r="H26" s="267"/>
      <c r="I26" s="20"/>
      <c r="J26" s="20"/>
      <c r="K26" s="20"/>
      <c r="L26" s="20"/>
      <c r="M26" s="20"/>
      <c r="N26" s="20"/>
      <c r="O26" s="20"/>
      <c r="P26" s="20"/>
    </row>
    <row r="27" spans="1:16" x14ac:dyDescent="0.2">
      <c r="A27" s="20"/>
      <c r="B27" s="20"/>
      <c r="C27" s="193" t="s">
        <v>15</v>
      </c>
      <c r="D27" s="193"/>
      <c r="E27" s="193"/>
      <c r="F27" s="193"/>
      <c r="G27" s="193"/>
      <c r="H27" s="193"/>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10" t="str">
        <f>'Kops n'!A38:D38</f>
        <v>Tāme sastādīta 2023. gada __. ________</v>
      </c>
      <c r="B29" s="211"/>
      <c r="C29" s="211"/>
      <c r="D29" s="211"/>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267">
        <f>'Kops n'!C40:H40</f>
        <v>0</v>
      </c>
      <c r="D31" s="267"/>
      <c r="E31" s="267"/>
      <c r="F31" s="267"/>
      <c r="G31" s="267"/>
      <c r="H31" s="267"/>
      <c r="I31" s="20"/>
      <c r="J31" s="20"/>
      <c r="K31" s="20"/>
      <c r="L31" s="20"/>
      <c r="M31" s="20"/>
      <c r="N31" s="20"/>
      <c r="O31" s="20"/>
      <c r="P31" s="20"/>
    </row>
    <row r="32" spans="1:16" x14ac:dyDescent="0.2">
      <c r="A32" s="20"/>
      <c r="B32" s="20"/>
      <c r="C32" s="193" t="s">
        <v>15</v>
      </c>
      <c r="D32" s="193"/>
      <c r="E32" s="193"/>
      <c r="F32" s="193"/>
      <c r="G32" s="193"/>
      <c r="H32" s="193"/>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4" t="s">
        <v>16</v>
      </c>
      <c r="B34" s="52"/>
      <c r="C34" s="115">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2:I2"/>
    <mergeCell ref="C3:I3"/>
    <mergeCell ref="C4:I4"/>
    <mergeCell ref="D5:L5"/>
    <mergeCell ref="D6:L6"/>
    <mergeCell ref="D8:L8"/>
    <mergeCell ref="A9:F9"/>
    <mergeCell ref="J9:M9"/>
    <mergeCell ref="N9:O9"/>
    <mergeCell ref="D7:L7"/>
    <mergeCell ref="C32:H32"/>
    <mergeCell ref="L12:P12"/>
    <mergeCell ref="A23:K23"/>
    <mergeCell ref="C26:H26"/>
    <mergeCell ref="C27:H27"/>
    <mergeCell ref="A29:D29"/>
    <mergeCell ref="C31:H31"/>
    <mergeCell ref="A12:A13"/>
    <mergeCell ref="B12:B13"/>
    <mergeCell ref="C12:C13"/>
    <mergeCell ref="D12:D13"/>
    <mergeCell ref="E12:E13"/>
    <mergeCell ref="F12:K12"/>
  </mergeCells>
  <conditionalFormatting sqref="A23:K23">
    <cfRule type="containsText" dxfId="77" priority="3" operator="containsText" text="Tiešās izmaksas kopā, t. sk. darba devēja sociālais nodoklis __.__% ">
      <formula>NOT(ISERROR(SEARCH("Tiešās izmaksas kopā, t. sk. darba devēja sociālais nodoklis __.__% ",A23)))</formula>
    </cfRule>
  </conditionalFormatting>
  <conditionalFormatting sqref="C2:I2 D5:L8 N9:O9 B14:P22 L23:P23 C26:H26 C31:H31 C34">
    <cfRule type="cellIs" dxfId="76" priority="2" operator="equal">
      <formula>0</formula>
    </cfRule>
  </conditionalFormatting>
  <conditionalFormatting sqref="A14:A22">
    <cfRule type="cellIs" dxfId="75" priority="1"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3"/>
  <sheetViews>
    <sheetView zoomScale="85" zoomScaleNormal="85" workbookViewId="0">
      <selection activeCell="I14" sqref="I14:J6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10</v>
      </c>
      <c r="E1" s="26"/>
      <c r="F1" s="26"/>
      <c r="G1" s="26"/>
      <c r="H1" s="26"/>
      <c r="I1" s="26"/>
      <c r="J1" s="26"/>
      <c r="N1" s="30"/>
      <c r="O1" s="31"/>
      <c r="P1" s="32"/>
    </row>
    <row r="2" spans="1:17" x14ac:dyDescent="0.2">
      <c r="A2" s="33"/>
      <c r="B2" s="33"/>
      <c r="C2" s="279" t="s">
        <v>237</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238</v>
      </c>
      <c r="B9" s="276"/>
      <c r="C9" s="276"/>
      <c r="D9" s="276"/>
      <c r="E9" s="276"/>
      <c r="F9" s="276"/>
      <c r="G9" s="35"/>
      <c r="H9" s="35"/>
      <c r="I9" s="35"/>
      <c r="J9" s="277" t="s">
        <v>46</v>
      </c>
      <c r="K9" s="277"/>
      <c r="L9" s="277"/>
      <c r="M9" s="277"/>
      <c r="N9" s="278">
        <f>P61</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1" t="s">
        <v>151</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38.25" x14ac:dyDescent="0.2">
      <c r="A15" s="40">
        <v>1</v>
      </c>
      <c r="B15" s="28" t="s">
        <v>170</v>
      </c>
      <c r="C15" s="164" t="s">
        <v>365</v>
      </c>
      <c r="D15" s="163" t="s">
        <v>84</v>
      </c>
      <c r="E15" s="165">
        <v>2</v>
      </c>
      <c r="F15" s="51"/>
      <c r="G15" s="143"/>
      <c r="H15" s="49">
        <f>F15*G15</f>
        <v>0</v>
      </c>
      <c r="I15" s="49"/>
      <c r="J15" s="49"/>
      <c r="K15" s="50">
        <f t="shared" ref="K15:K60" si="0">SUM(H15:J15)</f>
        <v>0</v>
      </c>
      <c r="L15" s="51">
        <f t="shared" ref="L15:L60" si="1">E15*F15</f>
        <v>0</v>
      </c>
      <c r="M15" s="49">
        <f t="shared" ref="M15:M60" si="2">H15*E15</f>
        <v>0</v>
      </c>
      <c r="N15" s="49">
        <f t="shared" ref="N15:N60" si="3">I15*E15</f>
        <v>0</v>
      </c>
      <c r="O15" s="49">
        <f t="shared" ref="O15:O60" si="4">J15*E15</f>
        <v>0</v>
      </c>
      <c r="P15" s="108">
        <f t="shared" ref="P15:P60" si="5">SUM(M15:O15)</f>
        <v>0</v>
      </c>
      <c r="Q15" s="77" t="s">
        <v>47</v>
      </c>
    </row>
    <row r="16" spans="1:17" ht="38.25" x14ac:dyDescent="0.2">
      <c r="A16" s="40">
        <v>2</v>
      </c>
      <c r="B16" s="28" t="s">
        <v>170</v>
      </c>
      <c r="C16" s="164" t="s">
        <v>152</v>
      </c>
      <c r="D16" s="163" t="s">
        <v>84</v>
      </c>
      <c r="E16" s="165">
        <v>8</v>
      </c>
      <c r="F16" s="51"/>
      <c r="G16" s="143"/>
      <c r="H16" s="49">
        <f t="shared" ref="H16:H60" si="6">F16*G16</f>
        <v>0</v>
      </c>
      <c r="I16" s="49"/>
      <c r="J16" s="49"/>
      <c r="K16" s="50">
        <f t="shared" si="0"/>
        <v>0</v>
      </c>
      <c r="L16" s="51">
        <f t="shared" si="1"/>
        <v>0</v>
      </c>
      <c r="M16" s="49">
        <f t="shared" si="2"/>
        <v>0</v>
      </c>
      <c r="N16" s="49">
        <f t="shared" si="3"/>
        <v>0</v>
      </c>
      <c r="O16" s="49">
        <f t="shared" si="4"/>
        <v>0</v>
      </c>
      <c r="P16" s="108">
        <f t="shared" si="5"/>
        <v>0</v>
      </c>
      <c r="Q16" s="77" t="s">
        <v>47</v>
      </c>
    </row>
    <row r="17" spans="1:17" ht="38.25" x14ac:dyDescent="0.2">
      <c r="A17" s="40">
        <v>3</v>
      </c>
      <c r="B17" s="28" t="s">
        <v>170</v>
      </c>
      <c r="C17" s="164" t="s">
        <v>153</v>
      </c>
      <c r="D17" s="163" t="s">
        <v>84</v>
      </c>
      <c r="E17" s="165">
        <v>12</v>
      </c>
      <c r="F17" s="51"/>
      <c r="G17" s="143"/>
      <c r="H17" s="49">
        <f t="shared" si="6"/>
        <v>0</v>
      </c>
      <c r="I17" s="49"/>
      <c r="J17" s="49"/>
      <c r="K17" s="50">
        <f t="shared" si="0"/>
        <v>0</v>
      </c>
      <c r="L17" s="51">
        <f t="shared" si="1"/>
        <v>0</v>
      </c>
      <c r="M17" s="49">
        <f t="shared" si="2"/>
        <v>0</v>
      </c>
      <c r="N17" s="49">
        <f t="shared" si="3"/>
        <v>0</v>
      </c>
      <c r="O17" s="49">
        <f t="shared" si="4"/>
        <v>0</v>
      </c>
      <c r="P17" s="108">
        <f t="shared" si="5"/>
        <v>0</v>
      </c>
      <c r="Q17" s="77" t="s">
        <v>47</v>
      </c>
    </row>
    <row r="18" spans="1:17" ht="38.25" x14ac:dyDescent="0.2">
      <c r="A18" s="40">
        <v>4</v>
      </c>
      <c r="B18" s="28" t="s">
        <v>170</v>
      </c>
      <c r="C18" s="164" t="s">
        <v>152</v>
      </c>
      <c r="D18" s="163" t="s">
        <v>84</v>
      </c>
      <c r="E18" s="165">
        <v>48</v>
      </c>
      <c r="F18" s="51"/>
      <c r="G18" s="143"/>
      <c r="H18" s="49">
        <f t="shared" si="6"/>
        <v>0</v>
      </c>
      <c r="I18" s="49"/>
      <c r="J18" s="49"/>
      <c r="K18" s="50">
        <f t="shared" si="0"/>
        <v>0</v>
      </c>
      <c r="L18" s="51">
        <f t="shared" si="1"/>
        <v>0</v>
      </c>
      <c r="M18" s="49">
        <f t="shared" si="2"/>
        <v>0</v>
      </c>
      <c r="N18" s="49">
        <f t="shared" si="3"/>
        <v>0</v>
      </c>
      <c r="O18" s="49">
        <f t="shared" si="4"/>
        <v>0</v>
      </c>
      <c r="P18" s="108">
        <f t="shared" si="5"/>
        <v>0</v>
      </c>
      <c r="Q18" s="77" t="s">
        <v>47</v>
      </c>
    </row>
    <row r="19" spans="1:17" ht="38.25" x14ac:dyDescent="0.2">
      <c r="A19" s="40">
        <v>5</v>
      </c>
      <c r="B19" s="28" t="s">
        <v>170</v>
      </c>
      <c r="C19" s="164" t="s">
        <v>154</v>
      </c>
      <c r="D19" s="163" t="s">
        <v>84</v>
      </c>
      <c r="E19" s="165">
        <v>72</v>
      </c>
      <c r="F19" s="51"/>
      <c r="G19" s="143"/>
      <c r="H19" s="49">
        <f t="shared" si="6"/>
        <v>0</v>
      </c>
      <c r="I19" s="49"/>
      <c r="J19" s="49"/>
      <c r="K19" s="50">
        <f t="shared" si="0"/>
        <v>0</v>
      </c>
      <c r="L19" s="51">
        <f t="shared" si="1"/>
        <v>0</v>
      </c>
      <c r="M19" s="49">
        <f t="shared" si="2"/>
        <v>0</v>
      </c>
      <c r="N19" s="49">
        <f t="shared" si="3"/>
        <v>0</v>
      </c>
      <c r="O19" s="49">
        <f t="shared" si="4"/>
        <v>0</v>
      </c>
      <c r="P19" s="108">
        <f t="shared" si="5"/>
        <v>0</v>
      </c>
      <c r="Q19" s="77" t="s">
        <v>47</v>
      </c>
    </row>
    <row r="20" spans="1:17" ht="22.5" x14ac:dyDescent="0.2">
      <c r="A20" s="40">
        <v>6</v>
      </c>
      <c r="B20" s="28" t="s">
        <v>170</v>
      </c>
      <c r="C20" s="48" t="s">
        <v>155</v>
      </c>
      <c r="D20" s="28" t="s">
        <v>84</v>
      </c>
      <c r="E20" s="59">
        <v>142</v>
      </c>
      <c r="F20" s="51"/>
      <c r="G20" s="143"/>
      <c r="H20" s="49">
        <f t="shared" si="6"/>
        <v>0</v>
      </c>
      <c r="I20" s="49"/>
      <c r="J20" s="49"/>
      <c r="K20" s="50">
        <f t="shared" si="0"/>
        <v>0</v>
      </c>
      <c r="L20" s="51">
        <f t="shared" si="1"/>
        <v>0</v>
      </c>
      <c r="M20" s="49">
        <f t="shared" si="2"/>
        <v>0</v>
      </c>
      <c r="N20" s="49">
        <f t="shared" si="3"/>
        <v>0</v>
      </c>
      <c r="O20" s="49">
        <f t="shared" si="4"/>
        <v>0</v>
      </c>
      <c r="P20" s="108">
        <f t="shared" si="5"/>
        <v>0</v>
      </c>
      <c r="Q20" s="77" t="s">
        <v>47</v>
      </c>
    </row>
    <row r="21" spans="1:17" ht="22.5" x14ac:dyDescent="0.2">
      <c r="A21" s="40">
        <v>7</v>
      </c>
      <c r="B21" s="28" t="s">
        <v>170</v>
      </c>
      <c r="C21" s="48" t="s">
        <v>156</v>
      </c>
      <c r="D21" s="28" t="s">
        <v>84</v>
      </c>
      <c r="E21" s="59">
        <v>140</v>
      </c>
      <c r="F21" s="51"/>
      <c r="G21" s="143"/>
      <c r="H21" s="49">
        <f t="shared" si="6"/>
        <v>0</v>
      </c>
      <c r="I21" s="49"/>
      <c r="J21" s="49"/>
      <c r="K21" s="50">
        <f t="shared" si="0"/>
        <v>0</v>
      </c>
      <c r="L21" s="51">
        <f t="shared" si="1"/>
        <v>0</v>
      </c>
      <c r="M21" s="49">
        <f t="shared" si="2"/>
        <v>0</v>
      </c>
      <c r="N21" s="49">
        <f t="shared" si="3"/>
        <v>0</v>
      </c>
      <c r="O21" s="49">
        <f t="shared" si="4"/>
        <v>0</v>
      </c>
      <c r="P21" s="108">
        <f t="shared" si="5"/>
        <v>0</v>
      </c>
      <c r="Q21" s="77" t="s">
        <v>47</v>
      </c>
    </row>
    <row r="22" spans="1:17" ht="22.5" x14ac:dyDescent="0.2">
      <c r="A22" s="40">
        <v>8</v>
      </c>
      <c r="B22" s="28" t="s">
        <v>170</v>
      </c>
      <c r="C22" s="48" t="s">
        <v>157</v>
      </c>
      <c r="D22" s="28" t="s">
        <v>84</v>
      </c>
      <c r="E22" s="59">
        <v>2</v>
      </c>
      <c r="F22" s="51"/>
      <c r="G22" s="143"/>
      <c r="H22" s="49">
        <f t="shared" si="6"/>
        <v>0</v>
      </c>
      <c r="I22" s="49"/>
      <c r="J22" s="49"/>
      <c r="K22" s="50">
        <f t="shared" si="0"/>
        <v>0</v>
      </c>
      <c r="L22" s="51">
        <f t="shared" si="1"/>
        <v>0</v>
      </c>
      <c r="M22" s="49">
        <f t="shared" si="2"/>
        <v>0</v>
      </c>
      <c r="N22" s="49">
        <f t="shared" si="3"/>
        <v>0</v>
      </c>
      <c r="O22" s="49">
        <f t="shared" si="4"/>
        <v>0</v>
      </c>
      <c r="P22" s="108">
        <f t="shared" si="5"/>
        <v>0</v>
      </c>
      <c r="Q22" s="77" t="s">
        <v>47</v>
      </c>
    </row>
    <row r="23" spans="1:17" ht="22.5" x14ac:dyDescent="0.2">
      <c r="A23" s="40">
        <v>9</v>
      </c>
      <c r="B23" s="28" t="s">
        <v>170</v>
      </c>
      <c r="C23" s="48" t="s">
        <v>158</v>
      </c>
      <c r="D23" s="28" t="s">
        <v>84</v>
      </c>
      <c r="E23" s="59">
        <v>142</v>
      </c>
      <c r="F23" s="51"/>
      <c r="G23" s="143"/>
      <c r="H23" s="49">
        <f t="shared" si="6"/>
        <v>0</v>
      </c>
      <c r="I23" s="49"/>
      <c r="J23" s="49"/>
      <c r="K23" s="50">
        <f t="shared" si="0"/>
        <v>0</v>
      </c>
      <c r="L23" s="51">
        <f t="shared" si="1"/>
        <v>0</v>
      </c>
      <c r="M23" s="49">
        <f t="shared" si="2"/>
        <v>0</v>
      </c>
      <c r="N23" s="49">
        <f t="shared" si="3"/>
        <v>0</v>
      </c>
      <c r="O23" s="49">
        <f t="shared" si="4"/>
        <v>0</v>
      </c>
      <c r="P23" s="108">
        <f t="shared" si="5"/>
        <v>0</v>
      </c>
      <c r="Q23" s="77" t="s">
        <v>47</v>
      </c>
    </row>
    <row r="24" spans="1:17" ht="22.5" x14ac:dyDescent="0.2">
      <c r="A24" s="40">
        <v>10</v>
      </c>
      <c r="B24" s="28" t="s">
        <v>170</v>
      </c>
      <c r="C24" s="48" t="s">
        <v>159</v>
      </c>
      <c r="D24" s="28" t="s">
        <v>84</v>
      </c>
      <c r="E24" s="59">
        <v>29</v>
      </c>
      <c r="F24" s="51"/>
      <c r="G24" s="143"/>
      <c r="H24" s="49">
        <f t="shared" si="6"/>
        <v>0</v>
      </c>
      <c r="I24" s="49"/>
      <c r="J24" s="49"/>
      <c r="K24" s="50">
        <f t="shared" si="0"/>
        <v>0</v>
      </c>
      <c r="L24" s="51">
        <f t="shared" si="1"/>
        <v>0</v>
      </c>
      <c r="M24" s="49">
        <f t="shared" si="2"/>
        <v>0</v>
      </c>
      <c r="N24" s="49">
        <f t="shared" si="3"/>
        <v>0</v>
      </c>
      <c r="O24" s="49">
        <f t="shared" si="4"/>
        <v>0</v>
      </c>
      <c r="P24" s="108">
        <f t="shared" si="5"/>
        <v>0</v>
      </c>
      <c r="Q24" s="77" t="s">
        <v>47</v>
      </c>
    </row>
    <row r="25" spans="1:17" ht="22.5" x14ac:dyDescent="0.2">
      <c r="A25" s="40">
        <v>11</v>
      </c>
      <c r="B25" s="28" t="s">
        <v>170</v>
      </c>
      <c r="C25" s="48" t="s">
        <v>212</v>
      </c>
      <c r="D25" s="28" t="s">
        <v>84</v>
      </c>
      <c r="E25" s="59">
        <v>90</v>
      </c>
      <c r="F25" s="51"/>
      <c r="G25" s="143"/>
      <c r="H25" s="49">
        <f t="shared" si="6"/>
        <v>0</v>
      </c>
      <c r="I25" s="49"/>
      <c r="J25" s="49"/>
      <c r="K25" s="50">
        <f t="shared" si="0"/>
        <v>0</v>
      </c>
      <c r="L25" s="51">
        <f t="shared" si="1"/>
        <v>0</v>
      </c>
      <c r="M25" s="49">
        <f t="shared" si="2"/>
        <v>0</v>
      </c>
      <c r="N25" s="49">
        <f t="shared" si="3"/>
        <v>0</v>
      </c>
      <c r="O25" s="49">
        <f t="shared" si="4"/>
        <v>0</v>
      </c>
      <c r="P25" s="108">
        <f t="shared" si="5"/>
        <v>0</v>
      </c>
      <c r="Q25" s="77" t="s">
        <v>47</v>
      </c>
    </row>
    <row r="26" spans="1:17" ht="22.5" x14ac:dyDescent="0.2">
      <c r="A26" s="40">
        <v>12</v>
      </c>
      <c r="B26" s="28" t="s">
        <v>170</v>
      </c>
      <c r="C26" s="48" t="s">
        <v>160</v>
      </c>
      <c r="D26" s="28" t="s">
        <v>84</v>
      </c>
      <c r="E26" s="59">
        <v>60</v>
      </c>
      <c r="F26" s="51"/>
      <c r="G26" s="143"/>
      <c r="H26" s="49">
        <f t="shared" si="6"/>
        <v>0</v>
      </c>
      <c r="I26" s="49"/>
      <c r="J26" s="49"/>
      <c r="K26" s="50">
        <f t="shared" si="0"/>
        <v>0</v>
      </c>
      <c r="L26" s="51">
        <f t="shared" si="1"/>
        <v>0</v>
      </c>
      <c r="M26" s="49">
        <f t="shared" si="2"/>
        <v>0</v>
      </c>
      <c r="N26" s="49">
        <f t="shared" si="3"/>
        <v>0</v>
      </c>
      <c r="O26" s="49">
        <f t="shared" si="4"/>
        <v>0</v>
      </c>
      <c r="P26" s="108">
        <f t="shared" si="5"/>
        <v>0</v>
      </c>
      <c r="Q26" s="77" t="s">
        <v>47</v>
      </c>
    </row>
    <row r="27" spans="1:17" ht="22.5" x14ac:dyDescent="0.2">
      <c r="A27" s="40">
        <v>13</v>
      </c>
      <c r="B27" s="28" t="s">
        <v>170</v>
      </c>
      <c r="C27" s="48" t="s">
        <v>161</v>
      </c>
      <c r="D27" s="28" t="s">
        <v>162</v>
      </c>
      <c r="E27" s="59">
        <v>940</v>
      </c>
      <c r="F27" s="51"/>
      <c r="G27" s="143"/>
      <c r="H27" s="49">
        <f t="shared" si="6"/>
        <v>0</v>
      </c>
      <c r="I27" s="49"/>
      <c r="J27" s="49"/>
      <c r="K27" s="50">
        <f t="shared" si="0"/>
        <v>0</v>
      </c>
      <c r="L27" s="51">
        <f t="shared" si="1"/>
        <v>0</v>
      </c>
      <c r="M27" s="49">
        <f t="shared" si="2"/>
        <v>0</v>
      </c>
      <c r="N27" s="49">
        <f t="shared" si="3"/>
        <v>0</v>
      </c>
      <c r="O27" s="49">
        <f t="shared" si="4"/>
        <v>0</v>
      </c>
      <c r="P27" s="108">
        <f t="shared" si="5"/>
        <v>0</v>
      </c>
      <c r="Q27" s="77" t="s">
        <v>47</v>
      </c>
    </row>
    <row r="28" spans="1:17" ht="28.5" customHeight="1" x14ac:dyDescent="0.2">
      <c r="A28" s="40">
        <v>14</v>
      </c>
      <c r="B28" s="28" t="s">
        <v>170</v>
      </c>
      <c r="C28" s="164" t="s">
        <v>366</v>
      </c>
      <c r="D28" s="163" t="s">
        <v>162</v>
      </c>
      <c r="E28" s="192">
        <v>190</v>
      </c>
      <c r="F28" s="176"/>
      <c r="G28" s="143"/>
      <c r="H28" s="49">
        <f t="shared" ref="H28" si="7">ROUND(F28*G28,2)</f>
        <v>0</v>
      </c>
      <c r="I28" s="143"/>
      <c r="J28" s="143"/>
      <c r="K28" s="50">
        <f t="shared" ref="K28" si="8">SUM(H28:J28)</f>
        <v>0</v>
      </c>
      <c r="L28" s="51">
        <f t="shared" ref="L28" si="9">ROUND(E28*F28,2)</f>
        <v>0</v>
      </c>
      <c r="M28" s="49">
        <f t="shared" ref="M28" si="10">ROUND(H28*E28,2)</f>
        <v>0</v>
      </c>
      <c r="N28" s="49">
        <f t="shared" ref="N28" si="11">ROUND(I28*E28,2)</f>
        <v>0</v>
      </c>
      <c r="O28" s="49">
        <f t="shared" ref="O28" si="12">ROUND(J28*E28,2)</f>
        <v>0</v>
      </c>
      <c r="P28" s="50">
        <f t="shared" ref="P28" si="13">SUM(M28:O28)</f>
        <v>0</v>
      </c>
      <c r="Q28" s="77" t="s">
        <v>47</v>
      </c>
    </row>
    <row r="29" spans="1:17" ht="22.5" x14ac:dyDescent="0.2">
      <c r="A29" s="40">
        <v>15</v>
      </c>
      <c r="B29" s="28" t="s">
        <v>170</v>
      </c>
      <c r="C29" s="48" t="s">
        <v>163</v>
      </c>
      <c r="D29" s="28" t="s">
        <v>162</v>
      </c>
      <c r="E29" s="59">
        <v>160</v>
      </c>
      <c r="F29" s="51"/>
      <c r="G29" s="143"/>
      <c r="H29" s="49">
        <f t="shared" si="6"/>
        <v>0</v>
      </c>
      <c r="I29" s="49"/>
      <c r="J29" s="49"/>
      <c r="K29" s="50">
        <f t="shared" si="0"/>
        <v>0</v>
      </c>
      <c r="L29" s="51">
        <f t="shared" si="1"/>
        <v>0</v>
      </c>
      <c r="M29" s="49">
        <f t="shared" si="2"/>
        <v>0</v>
      </c>
      <c r="N29" s="49">
        <f t="shared" si="3"/>
        <v>0</v>
      </c>
      <c r="O29" s="49">
        <f t="shared" si="4"/>
        <v>0</v>
      </c>
      <c r="P29" s="108">
        <f t="shared" si="5"/>
        <v>0</v>
      </c>
      <c r="Q29" s="77" t="s">
        <v>47</v>
      </c>
    </row>
    <row r="30" spans="1:17" ht="22.5" x14ac:dyDescent="0.2">
      <c r="A30" s="40">
        <v>16</v>
      </c>
      <c r="B30" s="28" t="s">
        <v>170</v>
      </c>
      <c r="C30" s="48" t="s">
        <v>164</v>
      </c>
      <c r="D30" s="28" t="s">
        <v>125</v>
      </c>
      <c r="E30" s="59">
        <v>1</v>
      </c>
      <c r="F30" s="51"/>
      <c r="G30" s="143"/>
      <c r="H30" s="49">
        <f t="shared" si="6"/>
        <v>0</v>
      </c>
      <c r="I30" s="49"/>
      <c r="J30" s="49"/>
      <c r="K30" s="50">
        <f t="shared" si="0"/>
        <v>0</v>
      </c>
      <c r="L30" s="51">
        <f t="shared" si="1"/>
        <v>0</v>
      </c>
      <c r="M30" s="49">
        <f t="shared" si="2"/>
        <v>0</v>
      </c>
      <c r="N30" s="49">
        <f t="shared" si="3"/>
        <v>0</v>
      </c>
      <c r="O30" s="49">
        <f t="shared" si="4"/>
        <v>0</v>
      </c>
      <c r="P30" s="108">
        <f t="shared" si="5"/>
        <v>0</v>
      </c>
      <c r="Q30" s="77" t="s">
        <v>47</v>
      </c>
    </row>
    <row r="31" spans="1:17" ht="22.5" x14ac:dyDescent="0.2">
      <c r="A31" s="40">
        <v>17</v>
      </c>
      <c r="B31" s="28" t="s">
        <v>170</v>
      </c>
      <c r="C31" s="48" t="s">
        <v>165</v>
      </c>
      <c r="D31" s="28" t="s">
        <v>84</v>
      </c>
      <c r="E31" s="59">
        <v>142</v>
      </c>
      <c r="F31" s="51"/>
      <c r="G31" s="143"/>
      <c r="H31" s="49">
        <f t="shared" si="6"/>
        <v>0</v>
      </c>
      <c r="I31" s="49"/>
      <c r="J31" s="49"/>
      <c r="K31" s="50">
        <f t="shared" si="0"/>
        <v>0</v>
      </c>
      <c r="L31" s="51">
        <f t="shared" si="1"/>
        <v>0</v>
      </c>
      <c r="M31" s="49">
        <f t="shared" si="2"/>
        <v>0</v>
      </c>
      <c r="N31" s="49">
        <f t="shared" si="3"/>
        <v>0</v>
      </c>
      <c r="O31" s="49">
        <f t="shared" si="4"/>
        <v>0</v>
      </c>
      <c r="P31" s="108">
        <f t="shared" si="5"/>
        <v>0</v>
      </c>
      <c r="Q31" s="77" t="s">
        <v>47</v>
      </c>
    </row>
    <row r="32" spans="1:17" ht="22.5" x14ac:dyDescent="0.2">
      <c r="A32" s="40">
        <v>18</v>
      </c>
      <c r="B32" s="28" t="s">
        <v>170</v>
      </c>
      <c r="C32" s="48" t="s">
        <v>166</v>
      </c>
      <c r="D32" s="28" t="s">
        <v>84</v>
      </c>
      <c r="E32" s="59">
        <v>1</v>
      </c>
      <c r="F32" s="51"/>
      <c r="G32" s="143"/>
      <c r="H32" s="49">
        <f t="shared" si="6"/>
        <v>0</v>
      </c>
      <c r="I32" s="49"/>
      <c r="J32" s="49"/>
      <c r="K32" s="50">
        <f t="shared" si="0"/>
        <v>0</v>
      </c>
      <c r="L32" s="51">
        <f t="shared" si="1"/>
        <v>0</v>
      </c>
      <c r="M32" s="49">
        <f t="shared" si="2"/>
        <v>0</v>
      </c>
      <c r="N32" s="49">
        <f t="shared" si="3"/>
        <v>0</v>
      </c>
      <c r="O32" s="49">
        <f t="shared" si="4"/>
        <v>0</v>
      </c>
      <c r="P32" s="108">
        <f t="shared" si="5"/>
        <v>0</v>
      </c>
      <c r="Q32" s="77" t="s">
        <v>47</v>
      </c>
    </row>
    <row r="33" spans="1:17" ht="22.5" x14ac:dyDescent="0.2">
      <c r="A33" s="40">
        <v>19</v>
      </c>
      <c r="B33" s="28" t="s">
        <v>170</v>
      </c>
      <c r="C33" s="48" t="s">
        <v>167</v>
      </c>
      <c r="D33" s="28" t="s">
        <v>84</v>
      </c>
      <c r="E33" s="59">
        <v>2</v>
      </c>
      <c r="F33" s="51"/>
      <c r="G33" s="143"/>
      <c r="H33" s="49">
        <f t="shared" si="6"/>
        <v>0</v>
      </c>
      <c r="I33" s="49"/>
      <c r="J33" s="49"/>
      <c r="K33" s="50">
        <f t="shared" si="0"/>
        <v>0</v>
      </c>
      <c r="L33" s="51">
        <f t="shared" si="1"/>
        <v>0</v>
      </c>
      <c r="M33" s="49">
        <f t="shared" si="2"/>
        <v>0</v>
      </c>
      <c r="N33" s="49">
        <f t="shared" si="3"/>
        <v>0</v>
      </c>
      <c r="O33" s="49">
        <f t="shared" si="4"/>
        <v>0</v>
      </c>
      <c r="P33" s="108">
        <f t="shared" si="5"/>
        <v>0</v>
      </c>
      <c r="Q33" s="77" t="s">
        <v>47</v>
      </c>
    </row>
    <row r="34" spans="1:17" ht="22.5" x14ac:dyDescent="0.2">
      <c r="A34" s="40">
        <v>20</v>
      </c>
      <c r="B34" s="28" t="s">
        <v>170</v>
      </c>
      <c r="C34" s="48" t="s">
        <v>168</v>
      </c>
      <c r="D34" s="28" t="s">
        <v>84</v>
      </c>
      <c r="E34" s="59">
        <v>142</v>
      </c>
      <c r="F34" s="51"/>
      <c r="G34" s="143"/>
      <c r="H34" s="49">
        <f t="shared" si="6"/>
        <v>0</v>
      </c>
      <c r="I34" s="49"/>
      <c r="J34" s="49"/>
      <c r="K34" s="50">
        <f t="shared" si="0"/>
        <v>0</v>
      </c>
      <c r="L34" s="51">
        <f t="shared" si="1"/>
        <v>0</v>
      </c>
      <c r="M34" s="49">
        <f t="shared" si="2"/>
        <v>0</v>
      </c>
      <c r="N34" s="49">
        <f t="shared" si="3"/>
        <v>0</v>
      </c>
      <c r="O34" s="49">
        <f t="shared" si="4"/>
        <v>0</v>
      </c>
      <c r="P34" s="108">
        <f t="shared" si="5"/>
        <v>0</v>
      </c>
      <c r="Q34" s="77" t="s">
        <v>47</v>
      </c>
    </row>
    <row r="35" spans="1:17" ht="22.5" x14ac:dyDescent="0.2">
      <c r="A35" s="40">
        <v>21</v>
      </c>
      <c r="B35" s="28" t="s">
        <v>170</v>
      </c>
      <c r="C35" s="48" t="s">
        <v>169</v>
      </c>
      <c r="D35" s="28" t="s">
        <v>84</v>
      </c>
      <c r="E35" s="59">
        <v>142</v>
      </c>
      <c r="F35" s="51"/>
      <c r="G35" s="143"/>
      <c r="H35" s="49">
        <f t="shared" si="6"/>
        <v>0</v>
      </c>
      <c r="I35" s="49"/>
      <c r="J35" s="49"/>
      <c r="K35" s="50">
        <f t="shared" si="0"/>
        <v>0</v>
      </c>
      <c r="L35" s="51">
        <f t="shared" si="1"/>
        <v>0</v>
      </c>
      <c r="M35" s="49">
        <f t="shared" si="2"/>
        <v>0</v>
      </c>
      <c r="N35" s="49">
        <f t="shared" si="3"/>
        <v>0</v>
      </c>
      <c r="O35" s="49">
        <f t="shared" si="4"/>
        <v>0</v>
      </c>
      <c r="P35" s="108">
        <f t="shared" si="5"/>
        <v>0</v>
      </c>
      <c r="Q35" s="77" t="s">
        <v>47</v>
      </c>
    </row>
    <row r="36" spans="1:17" x14ac:dyDescent="0.2">
      <c r="A36" s="40">
        <v>22</v>
      </c>
      <c r="B36" s="93"/>
      <c r="C36" s="145" t="s">
        <v>171</v>
      </c>
      <c r="D36" s="28"/>
      <c r="E36" s="59"/>
      <c r="F36" s="51"/>
      <c r="G36" s="49"/>
      <c r="H36" s="49">
        <f t="shared" si="6"/>
        <v>0</v>
      </c>
      <c r="I36" s="49"/>
      <c r="J36" s="49"/>
      <c r="K36" s="50">
        <f t="shared" si="0"/>
        <v>0</v>
      </c>
      <c r="L36" s="51">
        <f t="shared" si="1"/>
        <v>0</v>
      </c>
      <c r="M36" s="49">
        <f t="shared" si="2"/>
        <v>0</v>
      </c>
      <c r="N36" s="49">
        <f t="shared" si="3"/>
        <v>0</v>
      </c>
      <c r="O36" s="49">
        <f t="shared" si="4"/>
        <v>0</v>
      </c>
      <c r="P36" s="108">
        <f t="shared" si="5"/>
        <v>0</v>
      </c>
      <c r="Q36" s="77"/>
    </row>
    <row r="37" spans="1:17" ht="22.5" x14ac:dyDescent="0.2">
      <c r="A37" s="40">
        <v>23</v>
      </c>
      <c r="B37" s="28" t="s">
        <v>170</v>
      </c>
      <c r="C37" s="48" t="s">
        <v>161</v>
      </c>
      <c r="D37" s="28" t="s">
        <v>162</v>
      </c>
      <c r="E37" s="59">
        <v>10</v>
      </c>
      <c r="F37" s="51"/>
      <c r="G37" s="143"/>
      <c r="H37" s="49">
        <f t="shared" si="6"/>
        <v>0</v>
      </c>
      <c r="I37" s="49"/>
      <c r="J37" s="49"/>
      <c r="K37" s="50">
        <f t="shared" si="0"/>
        <v>0</v>
      </c>
      <c r="L37" s="51">
        <f t="shared" si="1"/>
        <v>0</v>
      </c>
      <c r="M37" s="49">
        <f t="shared" si="2"/>
        <v>0</v>
      </c>
      <c r="N37" s="49">
        <f t="shared" si="3"/>
        <v>0</v>
      </c>
      <c r="O37" s="49">
        <f t="shared" si="4"/>
        <v>0</v>
      </c>
      <c r="P37" s="108">
        <f t="shared" si="5"/>
        <v>0</v>
      </c>
      <c r="Q37" s="77" t="s">
        <v>47</v>
      </c>
    </row>
    <row r="38" spans="1:17" ht="22.5" x14ac:dyDescent="0.2">
      <c r="A38" s="40">
        <v>24</v>
      </c>
      <c r="B38" s="28" t="s">
        <v>170</v>
      </c>
      <c r="C38" s="48" t="s">
        <v>367</v>
      </c>
      <c r="D38" s="28" t="s">
        <v>162</v>
      </c>
      <c r="E38" s="59">
        <v>190</v>
      </c>
      <c r="F38" s="51"/>
      <c r="G38" s="143"/>
      <c r="H38" s="49">
        <f t="shared" si="6"/>
        <v>0</v>
      </c>
      <c r="I38" s="49"/>
      <c r="J38" s="49"/>
      <c r="K38" s="50">
        <f t="shared" si="0"/>
        <v>0</v>
      </c>
      <c r="L38" s="51">
        <f t="shared" si="1"/>
        <v>0</v>
      </c>
      <c r="M38" s="49">
        <f t="shared" si="2"/>
        <v>0</v>
      </c>
      <c r="N38" s="49">
        <f t="shared" si="3"/>
        <v>0</v>
      </c>
      <c r="O38" s="49">
        <f t="shared" si="4"/>
        <v>0</v>
      </c>
      <c r="P38" s="108">
        <f t="shared" si="5"/>
        <v>0</v>
      </c>
      <c r="Q38" s="77" t="s">
        <v>47</v>
      </c>
    </row>
    <row r="39" spans="1:17" ht="22.5" x14ac:dyDescent="0.2">
      <c r="A39" s="40">
        <v>25</v>
      </c>
      <c r="B39" s="28" t="s">
        <v>170</v>
      </c>
      <c r="C39" s="48" t="s">
        <v>172</v>
      </c>
      <c r="D39" s="28" t="s">
        <v>162</v>
      </c>
      <c r="E39" s="59">
        <v>100</v>
      </c>
      <c r="F39" s="51"/>
      <c r="G39" s="143"/>
      <c r="H39" s="49">
        <f t="shared" si="6"/>
        <v>0</v>
      </c>
      <c r="I39" s="49"/>
      <c r="J39" s="49"/>
      <c r="K39" s="50">
        <f t="shared" si="0"/>
        <v>0</v>
      </c>
      <c r="L39" s="51">
        <f t="shared" si="1"/>
        <v>0</v>
      </c>
      <c r="M39" s="49">
        <f t="shared" si="2"/>
        <v>0</v>
      </c>
      <c r="N39" s="49">
        <f t="shared" si="3"/>
        <v>0</v>
      </c>
      <c r="O39" s="49">
        <f t="shared" si="4"/>
        <v>0</v>
      </c>
      <c r="P39" s="108">
        <f t="shared" si="5"/>
        <v>0</v>
      </c>
      <c r="Q39" s="77" t="s">
        <v>47</v>
      </c>
    </row>
    <row r="40" spans="1:17" ht="22.5" x14ac:dyDescent="0.2">
      <c r="A40" s="40">
        <v>26</v>
      </c>
      <c r="B40" s="28" t="s">
        <v>170</v>
      </c>
      <c r="C40" s="48" t="s">
        <v>173</v>
      </c>
      <c r="D40" s="28" t="s">
        <v>162</v>
      </c>
      <c r="E40" s="59">
        <v>35</v>
      </c>
      <c r="F40" s="51"/>
      <c r="G40" s="143"/>
      <c r="H40" s="49">
        <f t="shared" si="6"/>
        <v>0</v>
      </c>
      <c r="I40" s="49"/>
      <c r="J40" s="49"/>
      <c r="K40" s="50">
        <f t="shared" si="0"/>
        <v>0</v>
      </c>
      <c r="L40" s="51">
        <f t="shared" si="1"/>
        <v>0</v>
      </c>
      <c r="M40" s="49">
        <f t="shared" si="2"/>
        <v>0</v>
      </c>
      <c r="N40" s="49">
        <f t="shared" si="3"/>
        <v>0</v>
      </c>
      <c r="O40" s="49">
        <f t="shared" si="4"/>
        <v>0</v>
      </c>
      <c r="P40" s="108">
        <f t="shared" si="5"/>
        <v>0</v>
      </c>
      <c r="Q40" s="77" t="s">
        <v>47</v>
      </c>
    </row>
    <row r="41" spans="1:17" ht="22.5" x14ac:dyDescent="0.2">
      <c r="A41" s="40">
        <v>27</v>
      </c>
      <c r="B41" s="28" t="s">
        <v>170</v>
      </c>
      <c r="C41" s="48" t="s">
        <v>368</v>
      </c>
      <c r="D41" s="28" t="s">
        <v>162</v>
      </c>
      <c r="E41" s="59">
        <v>35</v>
      </c>
      <c r="F41" s="51"/>
      <c r="G41" s="143"/>
      <c r="H41" s="49">
        <f t="shared" si="6"/>
        <v>0</v>
      </c>
      <c r="I41" s="49"/>
      <c r="J41" s="49"/>
      <c r="K41" s="50">
        <f t="shared" si="0"/>
        <v>0</v>
      </c>
      <c r="L41" s="51">
        <f t="shared" si="1"/>
        <v>0</v>
      </c>
      <c r="M41" s="49">
        <f t="shared" si="2"/>
        <v>0</v>
      </c>
      <c r="N41" s="49">
        <f t="shared" si="3"/>
        <v>0</v>
      </c>
      <c r="O41" s="49">
        <f t="shared" si="4"/>
        <v>0</v>
      </c>
      <c r="P41" s="108">
        <f t="shared" si="5"/>
        <v>0</v>
      </c>
      <c r="Q41" s="77" t="s">
        <v>47</v>
      </c>
    </row>
    <row r="42" spans="1:17" ht="22.5" x14ac:dyDescent="0.2">
      <c r="A42" s="40">
        <v>28</v>
      </c>
      <c r="B42" s="28" t="s">
        <v>170</v>
      </c>
      <c r="C42" s="48" t="s">
        <v>164</v>
      </c>
      <c r="D42" s="28" t="s">
        <v>125</v>
      </c>
      <c r="E42" s="59">
        <v>1</v>
      </c>
      <c r="F42" s="51"/>
      <c r="G42" s="143"/>
      <c r="H42" s="49">
        <f t="shared" si="6"/>
        <v>0</v>
      </c>
      <c r="I42" s="49"/>
      <c r="J42" s="49"/>
      <c r="K42" s="50">
        <f t="shared" si="0"/>
        <v>0</v>
      </c>
      <c r="L42" s="51">
        <f t="shared" si="1"/>
        <v>0</v>
      </c>
      <c r="M42" s="49">
        <f t="shared" si="2"/>
        <v>0</v>
      </c>
      <c r="N42" s="49">
        <f t="shared" si="3"/>
        <v>0</v>
      </c>
      <c r="O42" s="49">
        <f t="shared" si="4"/>
        <v>0</v>
      </c>
      <c r="P42" s="108">
        <f t="shared" si="5"/>
        <v>0</v>
      </c>
      <c r="Q42" s="77" t="s">
        <v>47</v>
      </c>
    </row>
    <row r="43" spans="1:17" ht="33.75" x14ac:dyDescent="0.2">
      <c r="A43" s="40">
        <v>29</v>
      </c>
      <c r="B43" s="28" t="s">
        <v>170</v>
      </c>
      <c r="C43" s="48" t="s">
        <v>174</v>
      </c>
      <c r="D43" s="28" t="s">
        <v>162</v>
      </c>
      <c r="E43" s="59">
        <v>10</v>
      </c>
      <c r="F43" s="51"/>
      <c r="G43" s="143"/>
      <c r="H43" s="49">
        <f t="shared" si="6"/>
        <v>0</v>
      </c>
      <c r="I43" s="49"/>
      <c r="J43" s="49"/>
      <c r="K43" s="50">
        <f t="shared" si="0"/>
        <v>0</v>
      </c>
      <c r="L43" s="51">
        <f t="shared" si="1"/>
        <v>0</v>
      </c>
      <c r="M43" s="49">
        <f t="shared" si="2"/>
        <v>0</v>
      </c>
      <c r="N43" s="49">
        <f t="shared" si="3"/>
        <v>0</v>
      </c>
      <c r="O43" s="49">
        <f t="shared" si="4"/>
        <v>0</v>
      </c>
      <c r="P43" s="108">
        <f t="shared" si="5"/>
        <v>0</v>
      </c>
      <c r="Q43" s="77" t="s">
        <v>47</v>
      </c>
    </row>
    <row r="44" spans="1:17" ht="33.75" x14ac:dyDescent="0.2">
      <c r="A44" s="40">
        <v>30</v>
      </c>
      <c r="B44" s="28" t="s">
        <v>170</v>
      </c>
      <c r="C44" s="48" t="s">
        <v>369</v>
      </c>
      <c r="D44" s="163" t="s">
        <v>162</v>
      </c>
      <c r="E44" s="59">
        <v>190</v>
      </c>
      <c r="F44" s="176"/>
      <c r="G44" s="143"/>
      <c r="H44" s="49">
        <f t="shared" ref="H44" si="14">ROUND(F44*G44,2)</f>
        <v>0</v>
      </c>
      <c r="I44" s="143"/>
      <c r="J44" s="143"/>
      <c r="K44" s="50">
        <f t="shared" ref="K44" si="15">SUM(H44:J44)</f>
        <v>0</v>
      </c>
      <c r="L44" s="51">
        <f t="shared" ref="L44" si="16">ROUND(E44*F44,2)</f>
        <v>0</v>
      </c>
      <c r="M44" s="49">
        <f t="shared" ref="M44" si="17">ROUND(H44*E44,2)</f>
        <v>0</v>
      </c>
      <c r="N44" s="49">
        <f t="shared" ref="N44" si="18">ROUND(I44*E44,2)</f>
        <v>0</v>
      </c>
      <c r="O44" s="49">
        <f t="shared" ref="O44" si="19">ROUND(J44*E44,2)</f>
        <v>0</v>
      </c>
      <c r="P44" s="50">
        <f t="shared" ref="P44" si="20">SUM(M44:O44)</f>
        <v>0</v>
      </c>
      <c r="Q44" s="77" t="s">
        <v>47</v>
      </c>
    </row>
    <row r="45" spans="1:17" ht="33.75" x14ac:dyDescent="0.2">
      <c r="A45" s="40">
        <v>31</v>
      </c>
      <c r="B45" s="28" t="s">
        <v>170</v>
      </c>
      <c r="C45" s="48" t="s">
        <v>175</v>
      </c>
      <c r="D45" s="28" t="s">
        <v>162</v>
      </c>
      <c r="E45" s="59">
        <v>100</v>
      </c>
      <c r="F45" s="51"/>
      <c r="G45" s="143"/>
      <c r="H45" s="49">
        <f t="shared" si="6"/>
        <v>0</v>
      </c>
      <c r="I45" s="49"/>
      <c r="J45" s="49"/>
      <c r="K45" s="50">
        <f t="shared" si="0"/>
        <v>0</v>
      </c>
      <c r="L45" s="51">
        <f t="shared" si="1"/>
        <v>0</v>
      </c>
      <c r="M45" s="49">
        <f t="shared" si="2"/>
        <v>0</v>
      </c>
      <c r="N45" s="49">
        <f t="shared" si="3"/>
        <v>0</v>
      </c>
      <c r="O45" s="49">
        <f t="shared" si="4"/>
        <v>0</v>
      </c>
      <c r="P45" s="108">
        <f t="shared" si="5"/>
        <v>0</v>
      </c>
      <c r="Q45" s="77" t="s">
        <v>47</v>
      </c>
    </row>
    <row r="46" spans="1:17" ht="33.75" x14ac:dyDescent="0.2">
      <c r="A46" s="40">
        <v>32</v>
      </c>
      <c r="B46" s="28" t="s">
        <v>170</v>
      </c>
      <c r="C46" s="48" t="s">
        <v>176</v>
      </c>
      <c r="D46" s="28" t="s">
        <v>162</v>
      </c>
      <c r="E46" s="59">
        <v>35</v>
      </c>
      <c r="F46" s="51"/>
      <c r="G46" s="143"/>
      <c r="H46" s="49">
        <f t="shared" si="6"/>
        <v>0</v>
      </c>
      <c r="I46" s="49"/>
      <c r="J46" s="49"/>
      <c r="K46" s="50">
        <f t="shared" si="0"/>
        <v>0</v>
      </c>
      <c r="L46" s="51">
        <f t="shared" si="1"/>
        <v>0</v>
      </c>
      <c r="M46" s="49">
        <f t="shared" si="2"/>
        <v>0</v>
      </c>
      <c r="N46" s="49">
        <f t="shared" si="3"/>
        <v>0</v>
      </c>
      <c r="O46" s="49">
        <f t="shared" si="4"/>
        <v>0</v>
      </c>
      <c r="P46" s="108">
        <f t="shared" si="5"/>
        <v>0</v>
      </c>
      <c r="Q46" s="77" t="s">
        <v>47</v>
      </c>
    </row>
    <row r="47" spans="1:17" ht="33.75" x14ac:dyDescent="0.2">
      <c r="A47" s="40">
        <v>33</v>
      </c>
      <c r="B47" s="28" t="s">
        <v>170</v>
      </c>
      <c r="C47" s="48" t="s">
        <v>370</v>
      </c>
      <c r="D47" s="28" t="s">
        <v>162</v>
      </c>
      <c r="E47" s="59">
        <v>35</v>
      </c>
      <c r="F47" s="51"/>
      <c r="G47" s="143"/>
      <c r="H47" s="49">
        <f t="shared" si="6"/>
        <v>0</v>
      </c>
      <c r="I47" s="49"/>
      <c r="J47" s="49"/>
      <c r="K47" s="50">
        <f t="shared" si="0"/>
        <v>0</v>
      </c>
      <c r="L47" s="51">
        <f t="shared" si="1"/>
        <v>0</v>
      </c>
      <c r="M47" s="49">
        <f t="shared" si="2"/>
        <v>0</v>
      </c>
      <c r="N47" s="49">
        <f t="shared" si="3"/>
        <v>0</v>
      </c>
      <c r="O47" s="49">
        <f t="shared" si="4"/>
        <v>0</v>
      </c>
      <c r="P47" s="108">
        <f t="shared" si="5"/>
        <v>0</v>
      </c>
      <c r="Q47" s="77" t="s">
        <v>47</v>
      </c>
    </row>
    <row r="48" spans="1:17" ht="22.5" x14ac:dyDescent="0.2">
      <c r="A48" s="40">
        <v>34</v>
      </c>
      <c r="B48" s="28" t="s">
        <v>170</v>
      </c>
      <c r="C48" s="48" t="s">
        <v>371</v>
      </c>
      <c r="D48" s="28" t="s">
        <v>84</v>
      </c>
      <c r="E48" s="59">
        <v>2</v>
      </c>
      <c r="F48" s="51"/>
      <c r="G48" s="143"/>
      <c r="H48" s="49">
        <f t="shared" si="6"/>
        <v>0</v>
      </c>
      <c r="I48" s="49"/>
      <c r="J48" s="49"/>
      <c r="K48" s="50">
        <f t="shared" si="0"/>
        <v>0</v>
      </c>
      <c r="L48" s="51">
        <f t="shared" si="1"/>
        <v>0</v>
      </c>
      <c r="M48" s="49">
        <f t="shared" si="2"/>
        <v>0</v>
      </c>
      <c r="N48" s="49">
        <f t="shared" si="3"/>
        <v>0</v>
      </c>
      <c r="O48" s="49">
        <f t="shared" si="4"/>
        <v>0</v>
      </c>
      <c r="P48" s="108">
        <f t="shared" si="5"/>
        <v>0</v>
      </c>
      <c r="Q48" s="77" t="s">
        <v>47</v>
      </c>
    </row>
    <row r="49" spans="1:17" ht="22.5" x14ac:dyDescent="0.2">
      <c r="A49" s="40">
        <v>35</v>
      </c>
      <c r="B49" s="28" t="s">
        <v>170</v>
      </c>
      <c r="C49" s="48" t="s">
        <v>177</v>
      </c>
      <c r="D49" s="28" t="s">
        <v>84</v>
      </c>
      <c r="E49" s="59">
        <v>4</v>
      </c>
      <c r="F49" s="51"/>
      <c r="G49" s="143"/>
      <c r="H49" s="49">
        <f t="shared" si="6"/>
        <v>0</v>
      </c>
      <c r="I49" s="49"/>
      <c r="J49" s="49"/>
      <c r="K49" s="50">
        <f t="shared" si="0"/>
        <v>0</v>
      </c>
      <c r="L49" s="51">
        <f t="shared" si="1"/>
        <v>0</v>
      </c>
      <c r="M49" s="49">
        <f t="shared" si="2"/>
        <v>0</v>
      </c>
      <c r="N49" s="49">
        <f t="shared" si="3"/>
        <v>0</v>
      </c>
      <c r="O49" s="49">
        <f t="shared" si="4"/>
        <v>0</v>
      </c>
      <c r="P49" s="108">
        <f t="shared" si="5"/>
        <v>0</v>
      </c>
      <c r="Q49" s="77" t="s">
        <v>47</v>
      </c>
    </row>
    <row r="50" spans="1:17" ht="22.5" x14ac:dyDescent="0.2">
      <c r="A50" s="40">
        <v>36</v>
      </c>
      <c r="B50" s="28" t="s">
        <v>170</v>
      </c>
      <c r="C50" s="48" t="s">
        <v>178</v>
      </c>
      <c r="D50" s="28" t="s">
        <v>84</v>
      </c>
      <c r="E50" s="59">
        <v>12</v>
      </c>
      <c r="F50" s="51"/>
      <c r="G50" s="143"/>
      <c r="H50" s="49">
        <f t="shared" si="6"/>
        <v>0</v>
      </c>
      <c r="I50" s="49"/>
      <c r="J50" s="49"/>
      <c r="K50" s="50">
        <f t="shared" si="0"/>
        <v>0</v>
      </c>
      <c r="L50" s="51">
        <f t="shared" si="1"/>
        <v>0</v>
      </c>
      <c r="M50" s="49">
        <f t="shared" si="2"/>
        <v>0</v>
      </c>
      <c r="N50" s="49">
        <f t="shared" si="3"/>
        <v>0</v>
      </c>
      <c r="O50" s="49">
        <f t="shared" si="4"/>
        <v>0</v>
      </c>
      <c r="P50" s="108">
        <f t="shared" si="5"/>
        <v>0</v>
      </c>
      <c r="Q50" s="77" t="s">
        <v>47</v>
      </c>
    </row>
    <row r="51" spans="1:17" ht="22.5" x14ac:dyDescent="0.2">
      <c r="A51" s="40">
        <v>37</v>
      </c>
      <c r="B51" s="28" t="s">
        <v>170</v>
      </c>
      <c r="C51" s="48" t="s">
        <v>160</v>
      </c>
      <c r="D51" s="28" t="s">
        <v>84</v>
      </c>
      <c r="E51" s="59">
        <v>8</v>
      </c>
      <c r="F51" s="51"/>
      <c r="G51" s="143"/>
      <c r="H51" s="49">
        <f t="shared" si="6"/>
        <v>0</v>
      </c>
      <c r="I51" s="49"/>
      <c r="J51" s="49"/>
      <c r="K51" s="50">
        <f t="shared" si="0"/>
        <v>0</v>
      </c>
      <c r="L51" s="51">
        <f t="shared" si="1"/>
        <v>0</v>
      </c>
      <c r="M51" s="49">
        <f t="shared" si="2"/>
        <v>0</v>
      </c>
      <c r="N51" s="49">
        <f t="shared" si="3"/>
        <v>0</v>
      </c>
      <c r="O51" s="49">
        <f t="shared" si="4"/>
        <v>0</v>
      </c>
      <c r="P51" s="108">
        <f t="shared" si="5"/>
        <v>0</v>
      </c>
      <c r="Q51" s="77" t="s">
        <v>47</v>
      </c>
    </row>
    <row r="52" spans="1:17" x14ac:dyDescent="0.2">
      <c r="A52" s="40">
        <v>38</v>
      </c>
      <c r="B52" s="93"/>
      <c r="C52" s="145" t="s">
        <v>179</v>
      </c>
      <c r="D52" s="28"/>
      <c r="E52" s="59"/>
      <c r="F52" s="51"/>
      <c r="G52" s="49"/>
      <c r="H52" s="49">
        <f t="shared" si="6"/>
        <v>0</v>
      </c>
      <c r="I52" s="49"/>
      <c r="J52" s="49"/>
      <c r="K52" s="50">
        <f t="shared" si="0"/>
        <v>0</v>
      </c>
      <c r="L52" s="51">
        <f t="shared" si="1"/>
        <v>0</v>
      </c>
      <c r="M52" s="49">
        <f t="shared" si="2"/>
        <v>0</v>
      </c>
      <c r="N52" s="49">
        <f t="shared" si="3"/>
        <v>0</v>
      </c>
      <c r="O52" s="49">
        <f t="shared" si="4"/>
        <v>0</v>
      </c>
      <c r="P52" s="108">
        <f t="shared" si="5"/>
        <v>0</v>
      </c>
      <c r="Q52" s="77"/>
    </row>
    <row r="53" spans="1:17" ht="22.5" x14ac:dyDescent="0.2">
      <c r="A53" s="40">
        <v>39</v>
      </c>
      <c r="B53" s="28" t="s">
        <v>170</v>
      </c>
      <c r="C53" s="48" t="s">
        <v>180</v>
      </c>
      <c r="D53" s="28" t="s">
        <v>84</v>
      </c>
      <c r="E53" s="59">
        <v>1</v>
      </c>
      <c r="F53" s="51"/>
      <c r="G53" s="143"/>
      <c r="H53" s="49">
        <f t="shared" si="6"/>
        <v>0</v>
      </c>
      <c r="I53" s="49"/>
      <c r="J53" s="49"/>
      <c r="K53" s="50">
        <f t="shared" si="0"/>
        <v>0</v>
      </c>
      <c r="L53" s="51">
        <f t="shared" si="1"/>
        <v>0</v>
      </c>
      <c r="M53" s="49">
        <f t="shared" si="2"/>
        <v>0</v>
      </c>
      <c r="N53" s="49">
        <f t="shared" si="3"/>
        <v>0</v>
      </c>
      <c r="O53" s="49">
        <f t="shared" si="4"/>
        <v>0</v>
      </c>
      <c r="P53" s="108">
        <f t="shared" si="5"/>
        <v>0</v>
      </c>
      <c r="Q53" s="77" t="s">
        <v>47</v>
      </c>
    </row>
    <row r="54" spans="1:17" ht="22.5" x14ac:dyDescent="0.2">
      <c r="A54" s="40">
        <v>40</v>
      </c>
      <c r="B54" s="28" t="s">
        <v>170</v>
      </c>
      <c r="C54" s="48" t="s">
        <v>181</v>
      </c>
      <c r="D54" s="28" t="s">
        <v>77</v>
      </c>
      <c r="E54" s="59">
        <v>1</v>
      </c>
      <c r="F54" s="51"/>
      <c r="G54" s="143"/>
      <c r="H54" s="49">
        <f t="shared" si="6"/>
        <v>0</v>
      </c>
      <c r="I54" s="49"/>
      <c r="J54" s="49"/>
      <c r="K54" s="50">
        <f t="shared" si="0"/>
        <v>0</v>
      </c>
      <c r="L54" s="51">
        <f t="shared" si="1"/>
        <v>0</v>
      </c>
      <c r="M54" s="49">
        <f t="shared" si="2"/>
        <v>0</v>
      </c>
      <c r="N54" s="49">
        <f t="shared" si="3"/>
        <v>0</v>
      </c>
      <c r="O54" s="49">
        <f t="shared" si="4"/>
        <v>0</v>
      </c>
      <c r="P54" s="108">
        <f t="shared" si="5"/>
        <v>0</v>
      </c>
      <c r="Q54" s="77" t="s">
        <v>47</v>
      </c>
    </row>
    <row r="55" spans="1:17" ht="22.5" x14ac:dyDescent="0.2">
      <c r="A55" s="40">
        <v>41</v>
      </c>
      <c r="B55" s="28" t="s">
        <v>170</v>
      </c>
      <c r="C55" s="48" t="s">
        <v>182</v>
      </c>
      <c r="D55" s="28" t="s">
        <v>125</v>
      </c>
      <c r="E55" s="59">
        <v>1</v>
      </c>
      <c r="F55" s="51"/>
      <c r="G55" s="143"/>
      <c r="H55" s="49">
        <f t="shared" si="6"/>
        <v>0</v>
      </c>
      <c r="I55" s="49"/>
      <c r="J55" s="49"/>
      <c r="K55" s="50">
        <f t="shared" si="0"/>
        <v>0</v>
      </c>
      <c r="L55" s="51">
        <f t="shared" si="1"/>
        <v>0</v>
      </c>
      <c r="M55" s="49">
        <f t="shared" si="2"/>
        <v>0</v>
      </c>
      <c r="N55" s="49">
        <f t="shared" si="3"/>
        <v>0</v>
      </c>
      <c r="O55" s="49">
        <f t="shared" si="4"/>
        <v>0</v>
      </c>
      <c r="P55" s="108">
        <f t="shared" si="5"/>
        <v>0</v>
      </c>
      <c r="Q55" s="77" t="s">
        <v>47</v>
      </c>
    </row>
    <row r="56" spans="1:17" ht="22.5" x14ac:dyDescent="0.2">
      <c r="A56" s="40">
        <v>42</v>
      </c>
      <c r="B56" s="28" t="s">
        <v>170</v>
      </c>
      <c r="C56" s="48" t="s">
        <v>183</v>
      </c>
      <c r="D56" s="28" t="s">
        <v>125</v>
      </c>
      <c r="E56" s="59">
        <v>1</v>
      </c>
      <c r="F56" s="51"/>
      <c r="G56" s="143"/>
      <c r="H56" s="49">
        <f t="shared" si="6"/>
        <v>0</v>
      </c>
      <c r="I56" s="49"/>
      <c r="J56" s="49"/>
      <c r="K56" s="50">
        <f t="shared" si="0"/>
        <v>0</v>
      </c>
      <c r="L56" s="51">
        <f t="shared" si="1"/>
        <v>0</v>
      </c>
      <c r="M56" s="49">
        <f t="shared" si="2"/>
        <v>0</v>
      </c>
      <c r="N56" s="49">
        <f t="shared" si="3"/>
        <v>0</v>
      </c>
      <c r="O56" s="49">
        <f t="shared" si="4"/>
        <v>0</v>
      </c>
      <c r="P56" s="108">
        <f t="shared" si="5"/>
        <v>0</v>
      </c>
      <c r="Q56" s="77" t="s">
        <v>47</v>
      </c>
    </row>
    <row r="57" spans="1:17" ht="22.5" x14ac:dyDescent="0.2">
      <c r="A57" s="40">
        <v>43</v>
      </c>
      <c r="B57" s="28" t="s">
        <v>170</v>
      </c>
      <c r="C57" s="48" t="s">
        <v>184</v>
      </c>
      <c r="D57" s="28" t="s">
        <v>125</v>
      </c>
      <c r="E57" s="59">
        <v>1</v>
      </c>
      <c r="F57" s="51"/>
      <c r="G57" s="143"/>
      <c r="H57" s="49">
        <f t="shared" si="6"/>
        <v>0</v>
      </c>
      <c r="I57" s="49"/>
      <c r="J57" s="49"/>
      <c r="K57" s="50">
        <f t="shared" si="0"/>
        <v>0</v>
      </c>
      <c r="L57" s="51">
        <f t="shared" si="1"/>
        <v>0</v>
      </c>
      <c r="M57" s="49">
        <f t="shared" si="2"/>
        <v>0</v>
      </c>
      <c r="N57" s="49">
        <f t="shared" si="3"/>
        <v>0</v>
      </c>
      <c r="O57" s="49">
        <f t="shared" si="4"/>
        <v>0</v>
      </c>
      <c r="P57" s="108">
        <f t="shared" si="5"/>
        <v>0</v>
      </c>
      <c r="Q57" s="77" t="s">
        <v>47</v>
      </c>
    </row>
    <row r="58" spans="1:17" ht="22.5" x14ac:dyDescent="0.2">
      <c r="A58" s="40">
        <v>44</v>
      </c>
      <c r="B58" s="28" t="s">
        <v>170</v>
      </c>
      <c r="C58" s="48" t="s">
        <v>185</v>
      </c>
      <c r="D58" s="28" t="s">
        <v>125</v>
      </c>
      <c r="E58" s="59">
        <v>1</v>
      </c>
      <c r="F58" s="51"/>
      <c r="G58" s="143"/>
      <c r="H58" s="49">
        <f t="shared" si="6"/>
        <v>0</v>
      </c>
      <c r="I58" s="49"/>
      <c r="J58" s="49"/>
      <c r="K58" s="50">
        <f t="shared" si="0"/>
        <v>0</v>
      </c>
      <c r="L58" s="51">
        <f t="shared" si="1"/>
        <v>0</v>
      </c>
      <c r="M58" s="49">
        <f t="shared" si="2"/>
        <v>0</v>
      </c>
      <c r="N58" s="49">
        <f t="shared" si="3"/>
        <v>0</v>
      </c>
      <c r="O58" s="49">
        <f t="shared" si="4"/>
        <v>0</v>
      </c>
      <c r="P58" s="108">
        <f t="shared" si="5"/>
        <v>0</v>
      </c>
      <c r="Q58" s="77" t="s">
        <v>47</v>
      </c>
    </row>
    <row r="59" spans="1:17" ht="22.5" x14ac:dyDescent="0.2">
      <c r="A59" s="40">
        <v>45</v>
      </c>
      <c r="B59" s="28" t="s">
        <v>170</v>
      </c>
      <c r="C59" s="48" t="s">
        <v>186</v>
      </c>
      <c r="D59" s="28" t="s">
        <v>125</v>
      </c>
      <c r="E59" s="59">
        <v>1</v>
      </c>
      <c r="F59" s="51"/>
      <c r="G59" s="143"/>
      <c r="H59" s="49">
        <f t="shared" si="6"/>
        <v>0</v>
      </c>
      <c r="I59" s="49"/>
      <c r="J59" s="49"/>
      <c r="K59" s="50">
        <f t="shared" si="0"/>
        <v>0</v>
      </c>
      <c r="L59" s="51">
        <f t="shared" si="1"/>
        <v>0</v>
      </c>
      <c r="M59" s="49">
        <f t="shared" si="2"/>
        <v>0</v>
      </c>
      <c r="N59" s="49">
        <f t="shared" si="3"/>
        <v>0</v>
      </c>
      <c r="O59" s="49">
        <f t="shared" si="4"/>
        <v>0</v>
      </c>
      <c r="P59" s="108">
        <f t="shared" si="5"/>
        <v>0</v>
      </c>
      <c r="Q59" s="77" t="s">
        <v>47</v>
      </c>
    </row>
    <row r="60" spans="1:17" ht="22.5" x14ac:dyDescent="0.2">
      <c r="A60" s="40">
        <v>46</v>
      </c>
      <c r="B60" s="28" t="s">
        <v>170</v>
      </c>
      <c r="C60" s="48" t="s">
        <v>187</v>
      </c>
      <c r="D60" s="28" t="s">
        <v>125</v>
      </c>
      <c r="E60" s="59">
        <v>1</v>
      </c>
      <c r="F60" s="51"/>
      <c r="G60" s="143"/>
      <c r="H60" s="49">
        <f t="shared" si="6"/>
        <v>0</v>
      </c>
      <c r="I60" s="49"/>
      <c r="J60" s="49"/>
      <c r="K60" s="50">
        <f t="shared" si="0"/>
        <v>0</v>
      </c>
      <c r="L60" s="51">
        <f t="shared" si="1"/>
        <v>0</v>
      </c>
      <c r="M60" s="49">
        <f t="shared" si="2"/>
        <v>0</v>
      </c>
      <c r="N60" s="49">
        <f t="shared" si="3"/>
        <v>0</v>
      </c>
      <c r="O60" s="49">
        <f t="shared" si="4"/>
        <v>0</v>
      </c>
      <c r="P60" s="108">
        <f t="shared" si="5"/>
        <v>0</v>
      </c>
      <c r="Q60" s="77" t="s">
        <v>47</v>
      </c>
    </row>
    <row r="61" spans="1:17" ht="12" customHeight="1" thickBot="1" x14ac:dyDescent="0.25">
      <c r="A61" s="264" t="s">
        <v>63</v>
      </c>
      <c r="B61" s="265"/>
      <c r="C61" s="265"/>
      <c r="D61" s="265"/>
      <c r="E61" s="265"/>
      <c r="F61" s="265"/>
      <c r="G61" s="265"/>
      <c r="H61" s="265"/>
      <c r="I61" s="265"/>
      <c r="J61" s="265"/>
      <c r="K61" s="266"/>
      <c r="L61" s="74">
        <f>SUM(L14:L60)</f>
        <v>0</v>
      </c>
      <c r="M61" s="75">
        <f>SUM(M14:M60)</f>
        <v>0</v>
      </c>
      <c r="N61" s="75">
        <f>SUM(N14:N60)</f>
        <v>0</v>
      </c>
      <c r="O61" s="75">
        <f>SUM(O14:O60)</f>
        <v>0</v>
      </c>
      <c r="P61" s="76">
        <f>SUM(P14:P60)</f>
        <v>0</v>
      </c>
    </row>
    <row r="62" spans="1:17" x14ac:dyDescent="0.2">
      <c r="A62" s="20"/>
      <c r="B62" s="20"/>
      <c r="C62" s="20"/>
      <c r="D62" s="20"/>
      <c r="E62" s="20"/>
      <c r="F62" s="20"/>
      <c r="G62" s="20"/>
      <c r="H62" s="20"/>
      <c r="I62" s="20"/>
      <c r="J62" s="20"/>
      <c r="K62" s="20"/>
      <c r="L62" s="20"/>
      <c r="M62" s="20"/>
      <c r="N62" s="20"/>
      <c r="O62" s="20"/>
      <c r="P62" s="20"/>
    </row>
    <row r="63" spans="1:17" x14ac:dyDescent="0.2">
      <c r="A63" s="20"/>
      <c r="B63" s="20"/>
      <c r="C63" s="20"/>
      <c r="D63" s="20"/>
      <c r="E63" s="20"/>
      <c r="F63" s="20"/>
      <c r="G63" s="20"/>
      <c r="H63" s="20"/>
      <c r="I63" s="20"/>
      <c r="J63" s="20"/>
      <c r="K63" s="20"/>
      <c r="L63" s="20"/>
      <c r="M63" s="20"/>
      <c r="N63" s="20"/>
      <c r="O63" s="20"/>
      <c r="P63" s="20"/>
    </row>
    <row r="64" spans="1:17" x14ac:dyDescent="0.2">
      <c r="A64" s="1" t="s">
        <v>14</v>
      </c>
      <c r="B64" s="20"/>
      <c r="C64" s="267">
        <f>'Kops n'!C35:H35</f>
        <v>0</v>
      </c>
      <c r="D64" s="267"/>
      <c r="E64" s="267"/>
      <c r="F64" s="267"/>
      <c r="G64" s="267"/>
      <c r="H64" s="267"/>
      <c r="I64" s="20"/>
      <c r="J64" s="20"/>
      <c r="K64" s="20"/>
      <c r="L64" s="20"/>
      <c r="M64" s="20"/>
      <c r="N64" s="20"/>
      <c r="O64" s="20"/>
      <c r="P64" s="20"/>
    </row>
    <row r="65" spans="1:16" x14ac:dyDescent="0.2">
      <c r="A65" s="20"/>
      <c r="B65" s="20"/>
      <c r="C65" s="193" t="s">
        <v>15</v>
      </c>
      <c r="D65" s="193"/>
      <c r="E65" s="193"/>
      <c r="F65" s="193"/>
      <c r="G65" s="193"/>
      <c r="H65" s="193"/>
      <c r="I65" s="20"/>
      <c r="J65" s="20"/>
      <c r="K65" s="20"/>
      <c r="L65" s="20"/>
      <c r="M65" s="20"/>
      <c r="N65" s="20"/>
      <c r="O65" s="20"/>
      <c r="P65" s="20"/>
    </row>
    <row r="66" spans="1:16" x14ac:dyDescent="0.2">
      <c r="A66" s="20"/>
      <c r="B66" s="20"/>
      <c r="C66" s="20"/>
      <c r="D66" s="20"/>
      <c r="E66" s="20"/>
      <c r="F66" s="20"/>
      <c r="G66" s="20"/>
      <c r="H66" s="20"/>
      <c r="I66" s="20"/>
      <c r="J66" s="20"/>
      <c r="K66" s="20"/>
      <c r="L66" s="20"/>
      <c r="M66" s="20"/>
      <c r="N66" s="20"/>
      <c r="O66" s="20"/>
      <c r="P66" s="20"/>
    </row>
    <row r="67" spans="1:16" x14ac:dyDescent="0.2">
      <c r="A67" s="210" t="str">
        <f>'Kops n'!A38:D38</f>
        <v>Tāme sastādīta 2023. gada __. ________</v>
      </c>
      <c r="B67" s="211"/>
      <c r="C67" s="211"/>
      <c r="D67" s="211"/>
      <c r="E67" s="20"/>
      <c r="F67" s="20"/>
      <c r="G67" s="20"/>
      <c r="H67" s="20"/>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1" t="s">
        <v>41</v>
      </c>
      <c r="B69" s="20"/>
      <c r="C69" s="267">
        <f>'Kops n'!C40:H40</f>
        <v>0</v>
      </c>
      <c r="D69" s="267"/>
      <c r="E69" s="267"/>
      <c r="F69" s="267"/>
      <c r="G69" s="267"/>
      <c r="H69" s="267"/>
      <c r="I69" s="20"/>
      <c r="J69" s="20"/>
      <c r="K69" s="20"/>
      <c r="L69" s="20"/>
      <c r="M69" s="20"/>
      <c r="N69" s="20"/>
      <c r="O69" s="20"/>
      <c r="P69" s="20"/>
    </row>
    <row r="70" spans="1:16" x14ac:dyDescent="0.2">
      <c r="A70" s="20"/>
      <c r="B70" s="20"/>
      <c r="C70" s="193" t="s">
        <v>15</v>
      </c>
      <c r="D70" s="193"/>
      <c r="E70" s="193"/>
      <c r="F70" s="193"/>
      <c r="G70" s="193"/>
      <c r="H70" s="193"/>
      <c r="I70" s="20"/>
      <c r="J70" s="20"/>
      <c r="K70" s="20"/>
      <c r="L70" s="20"/>
      <c r="M70" s="20"/>
      <c r="N70" s="20"/>
      <c r="O70" s="20"/>
      <c r="P70" s="20"/>
    </row>
    <row r="71" spans="1:16" x14ac:dyDescent="0.2">
      <c r="A71" s="20"/>
      <c r="B71" s="20"/>
      <c r="C71" s="20"/>
      <c r="D71" s="20"/>
      <c r="E71" s="20"/>
      <c r="F71" s="20"/>
      <c r="G71" s="20"/>
      <c r="H71" s="20"/>
      <c r="I71" s="20"/>
      <c r="J71" s="20"/>
      <c r="K71" s="20"/>
      <c r="L71" s="20"/>
      <c r="M71" s="20"/>
      <c r="N71" s="20"/>
      <c r="O71" s="20"/>
      <c r="P71" s="20"/>
    </row>
    <row r="72" spans="1:16" x14ac:dyDescent="0.2">
      <c r="A72" s="104" t="s">
        <v>16</v>
      </c>
      <c r="B72" s="52"/>
      <c r="C72" s="115">
        <f>'Kops n'!C43</f>
        <v>0</v>
      </c>
      <c r="D72" s="52"/>
      <c r="E72" s="20"/>
      <c r="F72" s="20"/>
      <c r="G72" s="20"/>
      <c r="H72" s="20"/>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70:H70"/>
    <mergeCell ref="C4:I4"/>
    <mergeCell ref="F12:K12"/>
    <mergeCell ref="A9:F9"/>
    <mergeCell ref="J9:M9"/>
    <mergeCell ref="D8:L8"/>
    <mergeCell ref="A61:K61"/>
    <mergeCell ref="C64:H64"/>
    <mergeCell ref="C65:H65"/>
    <mergeCell ref="A67:D67"/>
    <mergeCell ref="C69:H69"/>
  </mergeCells>
  <conditionalFormatting sqref="D37:F43 D53:F60 A14:G14 A15:B16 F15:G19 I14:J27 B20:G27 D29:G36 B29:C43 I29:J43 I45:J60 B45:C60 D45:G52 Q14:Q60 C39:C48 E42:E45 B17:B19 A17:A60">
    <cfRule type="cellIs" dxfId="74" priority="37" operator="equal">
      <formula>0</formula>
    </cfRule>
  </conditionalFormatting>
  <conditionalFormatting sqref="N9:O9 K14:P27 H14:H27 H29:H43 K29:P43 K45:P60 H45:H60">
    <cfRule type="cellIs" dxfId="73" priority="36" operator="equal">
      <formula>0</formula>
    </cfRule>
  </conditionalFormatting>
  <conditionalFormatting sqref="A9:F9">
    <cfRule type="containsText" dxfId="72" priority="34"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71" priority="33" operator="equal">
      <formula>0</formula>
    </cfRule>
  </conditionalFormatting>
  <conditionalFormatting sqref="C69:H69">
    <cfRule type="cellIs" dxfId="70" priority="28" operator="equal">
      <formula>0</formula>
    </cfRule>
  </conditionalFormatting>
  <conditionalFormatting sqref="C64:H64">
    <cfRule type="cellIs" dxfId="69" priority="27" operator="equal">
      <formula>0</formula>
    </cfRule>
  </conditionalFormatting>
  <conditionalFormatting sqref="L61:P61">
    <cfRule type="cellIs" dxfId="68" priority="26" operator="equal">
      <formula>0</formula>
    </cfRule>
  </conditionalFormatting>
  <conditionalFormatting sqref="C4:I4">
    <cfRule type="cellIs" dxfId="67" priority="25" operator="equal">
      <formula>0</formula>
    </cfRule>
  </conditionalFormatting>
  <conditionalFormatting sqref="D5:L8">
    <cfRule type="cellIs" dxfId="66" priority="22" operator="equal">
      <formula>0</formula>
    </cfRule>
  </conditionalFormatting>
  <conditionalFormatting sqref="D1">
    <cfRule type="cellIs" dxfId="65" priority="21" operator="equal">
      <formula>0</formula>
    </cfRule>
  </conditionalFormatting>
  <conditionalFormatting sqref="A61:K61">
    <cfRule type="containsText" dxfId="64" priority="19" operator="containsText" text="Tiešās izmaksas kopā, t. sk. darba devēja sociālais nodoklis __.__% ">
      <formula>NOT(ISERROR(SEARCH("Tiešās izmaksas kopā, t. sk. darba devēja sociālais nodoklis __.__% ",A61)))</formula>
    </cfRule>
  </conditionalFormatting>
  <conditionalFormatting sqref="G37:G43">
    <cfRule type="cellIs" dxfId="63" priority="13" operator="equal">
      <formula>0</formula>
    </cfRule>
  </conditionalFormatting>
  <conditionalFormatting sqref="G53:G60">
    <cfRule type="cellIs" dxfId="62" priority="12" operator="equal">
      <formula>0</formula>
    </cfRule>
  </conditionalFormatting>
  <conditionalFormatting sqref="C15:E19">
    <cfRule type="cellIs" dxfId="61" priority="11" operator="equal">
      <formula>0</formula>
    </cfRule>
  </conditionalFormatting>
  <conditionalFormatting sqref="C28:E28">
    <cfRule type="cellIs" dxfId="60" priority="10" operator="equal">
      <formula>0</formula>
    </cfRule>
  </conditionalFormatting>
  <conditionalFormatting sqref="I28:J28 F28">
    <cfRule type="cellIs" dxfId="59" priority="9" operator="equal">
      <formula>0</formula>
    </cfRule>
  </conditionalFormatting>
  <conditionalFormatting sqref="H28 K28:P28">
    <cfRule type="cellIs" dxfId="58" priority="8" operator="equal">
      <formula>0</formula>
    </cfRule>
  </conditionalFormatting>
  <conditionalFormatting sqref="G28">
    <cfRule type="cellIs" dxfId="57" priority="7" operator="equal">
      <formula>0</formula>
    </cfRule>
  </conditionalFormatting>
  <conditionalFormatting sqref="B28">
    <cfRule type="cellIs" dxfId="56" priority="6" operator="equal">
      <formula>0</formula>
    </cfRule>
  </conditionalFormatting>
  <conditionalFormatting sqref="C44:E44">
    <cfRule type="cellIs" dxfId="55" priority="5" operator="equal">
      <formula>0</formula>
    </cfRule>
  </conditionalFormatting>
  <conditionalFormatting sqref="I44:J44 F44">
    <cfRule type="cellIs" dxfId="54" priority="4" operator="equal">
      <formula>0</formula>
    </cfRule>
  </conditionalFormatting>
  <conditionalFormatting sqref="G44">
    <cfRule type="cellIs" dxfId="53" priority="2" operator="equal">
      <formula>0</formula>
    </cfRule>
  </conditionalFormatting>
  <conditionalFormatting sqref="K44:P44 H44">
    <cfRule type="cellIs" dxfId="52" priority="3" operator="equal">
      <formula>0</formula>
    </cfRule>
  </conditionalFormatting>
  <conditionalFormatting sqref="B44">
    <cfRule type="cellIs" dxfId="51" priority="1" operator="equal">
      <formula>0</formula>
    </cfRule>
  </conditionalFormatting>
  <dataValidations count="1">
    <dataValidation type="list" allowBlank="1" showInputMessage="1" showErrorMessage="1" sqref="Q14:Q60"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0" operator="containsText" id="{8D07DFFB-F62B-48FD-9EA3-0019764D2C95}">
            <xm:f>NOT(ISERROR(SEARCH("Tāme sastādīta ____. gada ___. ______________",A67)))</xm:f>
            <xm:f>"Tāme sastādīta ____. gada ___. ______________"</xm:f>
            <x14:dxf>
              <font>
                <color auto="1"/>
              </font>
              <fill>
                <patternFill>
                  <bgColor rgb="FFC6EFCE"/>
                </patternFill>
              </fill>
            </x14:dxf>
          </x14:cfRule>
          <xm:sqref>A67</xm:sqref>
        </x14:conditionalFormatting>
        <x14:conditionalFormatting xmlns:xm="http://schemas.microsoft.com/office/excel/2006/main">
          <x14:cfRule type="containsText" priority="29" operator="containsText" id="{2E0F3D08-6598-4427-9938-13957157366A}">
            <xm:f>NOT(ISERROR(SEARCH("Sertifikāta Nr. _________________________________",A72)))</xm:f>
            <xm:f>"Sertifikāta Nr. _________________________________"</xm:f>
            <x14:dxf>
              <font>
                <color auto="1"/>
              </font>
              <fill>
                <patternFill>
                  <bgColor rgb="FFC6EFCE"/>
                </patternFill>
              </fill>
            </x14:dxf>
          </x14:cfRule>
          <xm:sqref>A72</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3"/>
  <sheetViews>
    <sheetView topLeftCell="A43" workbookViewId="0">
      <selection activeCell="X43" sqref="X4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79" t="str">
        <f>'10a+c+n'!C2:I2</f>
        <v>Apkure, vēdināšana un gaisa kondicionēšana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238</v>
      </c>
      <c r="B9" s="276"/>
      <c r="C9" s="276"/>
      <c r="D9" s="276"/>
      <c r="E9" s="276"/>
      <c r="F9" s="276"/>
      <c r="G9" s="35"/>
      <c r="H9" s="35"/>
      <c r="I9" s="35"/>
      <c r="J9" s="277" t="s">
        <v>46</v>
      </c>
      <c r="K9" s="277"/>
      <c r="L9" s="277"/>
      <c r="M9" s="277"/>
      <c r="N9" s="278">
        <f>P61</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izmaksas",IF('10a+c+n'!$Q14="A",'10a+c+n'!B14,0),0)</f>
        <v>0</v>
      </c>
      <c r="C14" s="27">
        <f>IF($C$4="Attiecināmās izmaksas",IF('10a+c+n'!$Q14="A",'10a+c+n'!C14,0),0)</f>
        <v>0</v>
      </c>
      <c r="D14" s="27">
        <f>IF($C$4="Attiecināmās izmaksas",IF('10a+c+n'!$Q14="A",'10a+c+n'!D14,0),0)</f>
        <v>0</v>
      </c>
      <c r="E14" s="57"/>
      <c r="F14" s="79"/>
      <c r="G14" s="27">
        <f>IF($C$4="Attiecināmās izmaksas",IF('10a+c+n'!$Q14="A",'10a+c+n'!G14,0),0)</f>
        <v>0</v>
      </c>
      <c r="H14" s="27">
        <f>IF($C$4="Attiecināmās izmaksas",IF('10a+c+n'!$Q14="A",'10a+c+n'!H14,0),0)</f>
        <v>0</v>
      </c>
      <c r="I14" s="27"/>
      <c r="J14" s="27"/>
      <c r="K14" s="57">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x14ac:dyDescent="0.2">
      <c r="A15" s="64">
        <f>IF(P15=0,0,IF(COUNTBLANK(P15)=1,0,COUNTA($P$14:P15)))</f>
        <v>0</v>
      </c>
      <c r="B15" s="28" t="str">
        <f>IF($C$4="Attiecināmās izmaksas",IF('10a+c+n'!$Q15="A",'10a+c+n'!B15,0),0)</f>
        <v>17-00000</v>
      </c>
      <c r="C15" s="28" t="str">
        <f>IF($C$4="Attiecināmās izmaksas",IF('10a+c+n'!$Q15="A",'10a+c+n'!C15,0),0)</f>
        <v>Radiators " Lyngson" ar atgaisotāju un korķi.                                          C22-500-1100 vai ekvivalents</v>
      </c>
      <c r="D15" s="28" t="str">
        <f>IF($C$4="Attiecināmās izmaksas",IF('10a+c+n'!$Q15="A",'10a+c+n'!D15,0),0)</f>
        <v>gb</v>
      </c>
      <c r="E15" s="59"/>
      <c r="F15" s="81"/>
      <c r="G15" s="28"/>
      <c r="H15" s="28">
        <f>IF($C$4="Attiecināmās izmaksas",IF('10a+c+n'!$Q15="A",'10a+c+n'!H15,0),0)</f>
        <v>0</v>
      </c>
      <c r="I15" s="28"/>
      <c r="J15" s="28"/>
      <c r="K15" s="59">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x14ac:dyDescent="0.2">
      <c r="A16" s="64">
        <f>IF(P16=0,0,IF(COUNTBLANK(P16)=1,0,COUNTA($P$14:P16)))</f>
        <v>0</v>
      </c>
      <c r="B16" s="28" t="str">
        <f>IF($C$4="Attiecināmās izmaksas",IF('10a+c+n'!$Q16="A",'10a+c+n'!B16,0),0)</f>
        <v>17-00000</v>
      </c>
      <c r="C16" s="28" t="str">
        <f>IF($C$4="Attiecināmās izmaksas",IF('10a+c+n'!$Q16="A",'10a+c+n'!C16,0),0)</f>
        <v>Radiators " Lyngson" ar atgaisotāju un korķi.                                          C22-500-700 vai ekvivalents</v>
      </c>
      <c r="D16" s="28" t="str">
        <f>IF($C$4="Attiecināmās izmaksas",IF('10a+c+n'!$Q16="A",'10a+c+n'!D16,0),0)</f>
        <v>gb</v>
      </c>
      <c r="E16" s="59"/>
      <c r="F16" s="81"/>
      <c r="G16" s="28"/>
      <c r="H16" s="28">
        <f>IF($C$4="Attiecināmās izmaksas",IF('10a+c+n'!$Q16="A",'10a+c+n'!H16,0),0)</f>
        <v>0</v>
      </c>
      <c r="I16" s="28"/>
      <c r="J16" s="28"/>
      <c r="K16" s="59">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x14ac:dyDescent="0.2">
      <c r="A17" s="64">
        <f>IF(P17=0,0,IF(COUNTBLANK(P17)=1,0,COUNTA($P$14:P17)))</f>
        <v>0</v>
      </c>
      <c r="B17" s="28" t="str">
        <f>IF($C$4="Attiecināmās izmaksas",IF('10a+c+n'!$Q17="A",'10a+c+n'!B17,0),0)</f>
        <v>17-00000</v>
      </c>
      <c r="C17" s="28" t="str">
        <f>IF($C$4="Attiecināmās izmaksas",IF('10a+c+n'!$Q17="A",'10a+c+n'!C17,0),0)</f>
        <v>Radiators " Lyngson" ar atgaisotāju un korķi.                                          C22-500-600 vai ekvivalents</v>
      </c>
      <c r="D17" s="28" t="str">
        <f>IF($C$4="Attiecināmās izmaksas",IF('10a+c+n'!$Q17="A",'10a+c+n'!D17,0),0)</f>
        <v>gb</v>
      </c>
      <c r="E17" s="59"/>
      <c r="F17" s="81"/>
      <c r="G17" s="28"/>
      <c r="H17" s="28">
        <f>IF($C$4="Attiecināmās izmaksas",IF('10a+c+n'!$Q17="A",'10a+c+n'!H17,0),0)</f>
        <v>0</v>
      </c>
      <c r="I17" s="28"/>
      <c r="J17" s="28"/>
      <c r="K17" s="59">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x14ac:dyDescent="0.2">
      <c r="A18" s="64">
        <f>IF(P18=0,0,IF(COUNTBLANK(P18)=1,0,COUNTA($P$14:P18)))</f>
        <v>0</v>
      </c>
      <c r="B18" s="28" t="str">
        <f>IF($C$4="Attiecināmās izmaksas",IF('10a+c+n'!$Q18="A",'10a+c+n'!B18,0),0)</f>
        <v>17-00000</v>
      </c>
      <c r="C18" s="28" t="str">
        <f>IF($C$4="Attiecināmās izmaksas",IF('10a+c+n'!$Q18="A",'10a+c+n'!C18,0),0)</f>
        <v>Radiators " Lyngson" ar atgaisotāju un korķi.                                          C22-500-700 vai ekvivalents</v>
      </c>
      <c r="D18" s="28" t="str">
        <f>IF($C$4="Attiecināmās izmaksas",IF('10a+c+n'!$Q18="A",'10a+c+n'!D18,0),0)</f>
        <v>gb</v>
      </c>
      <c r="E18" s="59"/>
      <c r="F18" s="81"/>
      <c r="G18" s="28"/>
      <c r="H18" s="28">
        <f>IF($C$4="Attiecināmās izmaksas",IF('10a+c+n'!$Q18="A",'10a+c+n'!H18,0),0)</f>
        <v>0</v>
      </c>
      <c r="I18" s="28"/>
      <c r="J18" s="28"/>
      <c r="K18" s="59">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x14ac:dyDescent="0.2">
      <c r="A19" s="64">
        <f>IF(P19=0,0,IF(COUNTBLANK(P19)=1,0,COUNTA($P$14:P19)))</f>
        <v>0</v>
      </c>
      <c r="B19" s="28" t="str">
        <f>IF($C$4="Attiecināmās izmaksas",IF('10a+c+n'!$Q19="A",'10a+c+n'!B19,0),0)</f>
        <v>17-00000</v>
      </c>
      <c r="C19" s="28" t="str">
        <f>IF($C$4="Attiecināmās izmaksas",IF('10a+c+n'!$Q19="A",'10a+c+n'!C19,0),0)</f>
        <v>Radiators " Lyngson" ar atgaisotāju un korķi.                                          C22-500-500 vai ekvivalents</v>
      </c>
      <c r="D19" s="28" t="str">
        <f>IF($C$4="Attiecināmās izmaksas",IF('10a+c+n'!$Q19="A",'10a+c+n'!D19,0),0)</f>
        <v>gb</v>
      </c>
      <c r="E19" s="59"/>
      <c r="F19" s="81"/>
      <c r="G19" s="28"/>
      <c r="H19" s="28">
        <f>IF($C$4="Attiecināmās izmaksas",IF('10a+c+n'!$Q19="A",'10a+c+n'!H19,0),0)</f>
        <v>0</v>
      </c>
      <c r="I19" s="28"/>
      <c r="J19" s="28"/>
      <c r="K19" s="59">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x14ac:dyDescent="0.2">
      <c r="A20" s="64">
        <f>IF(P20=0,0,IF(COUNTBLANK(P20)=1,0,COUNTA($P$14:P20)))</f>
        <v>0</v>
      </c>
      <c r="B20" s="28" t="str">
        <f>IF($C$4="Attiecināmās izmaksas",IF('10a+c+n'!$Q20="A",'10a+c+n'!B20,0),0)</f>
        <v>17-00000</v>
      </c>
      <c r="C20" s="28" t="str">
        <f>IF($C$4="Attiecināmās izmaksas",IF('10a+c+n'!$Q20="A",'10a+c+n'!C20,0),0)</f>
        <v xml:space="preserve">Radiatora vārsts </v>
      </c>
      <c r="D20" s="28" t="str">
        <f>IF($C$4="Attiecināmās izmaksas",IF('10a+c+n'!$Q20="A",'10a+c+n'!D20,0),0)</f>
        <v>gb</v>
      </c>
      <c r="E20" s="59"/>
      <c r="F20" s="81"/>
      <c r="G20" s="28"/>
      <c r="H20" s="28">
        <f>IF($C$4="Attiecināmās izmaksas",IF('10a+c+n'!$Q20="A",'10a+c+n'!H20,0),0)</f>
        <v>0</v>
      </c>
      <c r="I20" s="28"/>
      <c r="J20" s="28"/>
      <c r="K20" s="59">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x14ac:dyDescent="0.2">
      <c r="A21" s="64">
        <f>IF(P21=0,0,IF(COUNTBLANK(P21)=1,0,COUNTA($P$14:P21)))</f>
        <v>0</v>
      </c>
      <c r="B21" s="28" t="str">
        <f>IF($C$4="Attiecināmās izmaksas",IF('10a+c+n'!$Q21="A",'10a+c+n'!B21,0),0)</f>
        <v>17-00000</v>
      </c>
      <c r="C21" s="28" t="str">
        <f>IF($C$4="Attiecināmās izmaksas",IF('10a+c+n'!$Q21="A",'10a+c+n'!C21,0),0)</f>
        <v>Radiatora termostatiskie sensori Dn15,  (ar ierobežotu min.temp. 16°C)</v>
      </c>
      <c r="D21" s="28" t="str">
        <f>IF($C$4="Attiecināmās izmaksas",IF('10a+c+n'!$Q21="A",'10a+c+n'!D21,0),0)</f>
        <v>gb</v>
      </c>
      <c r="E21" s="59"/>
      <c r="F21" s="81"/>
      <c r="G21" s="28"/>
      <c r="H21" s="28">
        <f>IF($C$4="Attiecināmās izmaksas",IF('10a+c+n'!$Q21="A",'10a+c+n'!H21,0),0)</f>
        <v>0</v>
      </c>
      <c r="I21" s="28"/>
      <c r="J21" s="28"/>
      <c r="K21" s="59">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x14ac:dyDescent="0.2">
      <c r="A22" s="64">
        <f>IF(P22=0,0,IF(COUNTBLANK(P22)=1,0,COUNTA($P$14:P22)))</f>
        <v>0</v>
      </c>
      <c r="B22" s="28" t="str">
        <f>IF($C$4="Attiecināmās izmaksas",IF('10a+c+n'!$Q22="A",'10a+c+n'!B22,0),0)</f>
        <v>17-00000</v>
      </c>
      <c r="C22" s="28" t="str">
        <f>IF($C$4="Attiecināmās izmaksas",IF('10a+c+n'!$Q22="A",'10a+c+n'!C22,0),0)</f>
        <v>Kāpņu telpā termostatiskie sensori ar atslēgu regulējami</v>
      </c>
      <c r="D22" s="28" t="str">
        <f>IF($C$4="Attiecināmās izmaksas",IF('10a+c+n'!$Q22="A",'10a+c+n'!D22,0),0)</f>
        <v>gb</v>
      </c>
      <c r="E22" s="59"/>
      <c r="F22" s="81"/>
      <c r="G22" s="28"/>
      <c r="H22" s="28">
        <f>IF($C$4="Attiecināmās izmaksas",IF('10a+c+n'!$Q22="A",'10a+c+n'!H22,0),0)</f>
        <v>0</v>
      </c>
      <c r="I22" s="28"/>
      <c r="J22" s="28"/>
      <c r="K22" s="59">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x14ac:dyDescent="0.2">
      <c r="A23" s="64">
        <f>IF(P23=0,0,IF(COUNTBLANK(P23)=1,0,COUNTA($P$14:P23)))</f>
        <v>0</v>
      </c>
      <c r="B23" s="28" t="str">
        <f>IF($C$4="Attiecināmās izmaksas",IF('10a+c+n'!$Q23="A",'10a+c+n'!B23,0),0)</f>
        <v>17-00000</v>
      </c>
      <c r="C23" s="28" t="str">
        <f>IF($C$4="Attiecināmās izmaksas",IF('10a+c+n'!$Q23="A",'10a+c+n'!C23,0),0)</f>
        <v xml:space="preserve">Radiatora atgaitas noslēgventilis </v>
      </c>
      <c r="D23" s="28" t="str">
        <f>IF($C$4="Attiecināmās izmaksas",IF('10a+c+n'!$Q23="A",'10a+c+n'!D23,0),0)</f>
        <v>gb</v>
      </c>
      <c r="E23" s="59"/>
      <c r="F23" s="81"/>
      <c r="G23" s="28"/>
      <c r="H23" s="28">
        <f>IF($C$4="Attiecināmās izmaksas",IF('10a+c+n'!$Q23="A",'10a+c+n'!H23,0),0)</f>
        <v>0</v>
      </c>
      <c r="I23" s="28"/>
      <c r="J23" s="28"/>
      <c r="K23" s="59">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x14ac:dyDescent="0.2">
      <c r="A24" s="64">
        <f>IF(P24=0,0,IF(COUNTBLANK(P24)=1,0,COUNTA($P$14:P24)))</f>
        <v>0</v>
      </c>
      <c r="B24" s="28" t="str">
        <f>IF($C$4="Attiecināmās izmaksas",IF('10a+c+n'!$Q24="A",'10a+c+n'!B24,0),0)</f>
        <v>17-00000</v>
      </c>
      <c r="C24" s="28" t="str">
        <f>IF($C$4="Attiecināmās izmaksas",IF('10a+c+n'!$Q24="A",'10a+c+n'!C24,0),0)</f>
        <v xml:space="preserve">Balansēšanas vārsts STRÖMAX-M 4017 vai ekvivalents ,ar mērnipeļiem, dn15 </v>
      </c>
      <c r="D24" s="28" t="str">
        <f>IF($C$4="Attiecināmās izmaksas",IF('10a+c+n'!$Q24="A",'10a+c+n'!D24,0),0)</f>
        <v>gb</v>
      </c>
      <c r="E24" s="59"/>
      <c r="F24" s="81"/>
      <c r="G24" s="28"/>
      <c r="H24" s="28">
        <f>IF($C$4="Attiecināmās izmaksas",IF('10a+c+n'!$Q24="A",'10a+c+n'!H24,0),0)</f>
        <v>0</v>
      </c>
      <c r="I24" s="28"/>
      <c r="J24" s="28"/>
      <c r="K24" s="59">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x14ac:dyDescent="0.2">
      <c r="A25" s="64">
        <f>IF(P25=0,0,IF(COUNTBLANK(P25)=1,0,COUNTA($P$14:P25)))</f>
        <v>0</v>
      </c>
      <c r="B25" s="28" t="str">
        <f>IF($C$4="Attiecināmās izmaksas",IF('10a+c+n'!$Q25="A",'10a+c+n'!B25,0),0)</f>
        <v>17-00000</v>
      </c>
      <c r="C25" s="28" t="str">
        <f>IF($C$4="Attiecināmās izmaksas",IF('10a+c+n'!$Q25="A",'10a+c+n'!C25,0),0)</f>
        <v>Lodveida vārsts dn20</v>
      </c>
      <c r="D25" s="28" t="str">
        <f>IF($C$4="Attiecināmās izmaksas",IF('10a+c+n'!$Q25="A",'10a+c+n'!D25,0),0)</f>
        <v>gb</v>
      </c>
      <c r="E25" s="59"/>
      <c r="F25" s="81"/>
      <c r="G25" s="28"/>
      <c r="H25" s="28">
        <f>IF($C$4="Attiecināmās izmaksas",IF('10a+c+n'!$Q25="A",'10a+c+n'!H25,0),0)</f>
        <v>0</v>
      </c>
      <c r="I25" s="28"/>
      <c r="J25" s="28"/>
      <c r="K25" s="59">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x14ac:dyDescent="0.2">
      <c r="A26" s="64">
        <f>IF(P26=0,0,IF(COUNTBLANK(P26)=1,0,COUNTA($P$14:P26)))</f>
        <v>0</v>
      </c>
      <c r="B26" s="28" t="str">
        <f>IF($C$4="Attiecināmās izmaksas",IF('10a+c+n'!$Q26="A",'10a+c+n'!B26,0),0)</f>
        <v>17-00000</v>
      </c>
      <c r="C26" s="28" t="str">
        <f>IF($C$4="Attiecināmās izmaksas",IF('10a+c+n'!$Q26="A",'10a+c+n'!C26,0),0)</f>
        <v xml:space="preserve">Tukšošanas vārsti </v>
      </c>
      <c r="D26" s="28" t="str">
        <f>IF($C$4="Attiecināmās izmaksas",IF('10a+c+n'!$Q26="A",'10a+c+n'!D26,0),0)</f>
        <v>gb</v>
      </c>
      <c r="E26" s="59"/>
      <c r="F26" s="81"/>
      <c r="G26" s="28"/>
      <c r="H26" s="28">
        <f>IF($C$4="Attiecināmās izmaksas",IF('10a+c+n'!$Q26="A",'10a+c+n'!H26,0),0)</f>
        <v>0</v>
      </c>
      <c r="I26" s="28"/>
      <c r="J26" s="28"/>
      <c r="K26" s="59">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x14ac:dyDescent="0.2">
      <c r="A27" s="64">
        <f>IF(P27=0,0,IF(COUNTBLANK(P27)=1,0,COUNTA($P$14:P27)))</f>
        <v>0</v>
      </c>
      <c r="B27" s="28" t="str">
        <f>IF($C$4="Attiecināmās izmaksas",IF('10a+c+n'!$Q27="A",'10a+c+n'!B27,0),0)</f>
        <v>17-00000</v>
      </c>
      <c r="C27" s="28" t="str">
        <f>IF($C$4="Attiecināmās izmaksas",IF('10a+c+n'!$Q27="A",'10a+c+n'!C27,0),0)</f>
        <v xml:space="preserve">Presējamās tērauda caurules,Viega vai ekvivalents dn15 </v>
      </c>
      <c r="D27" s="28" t="str">
        <f>IF($C$4="Attiecināmās izmaksas",IF('10a+c+n'!$Q27="A",'10a+c+n'!D27,0),0)</f>
        <v>m</v>
      </c>
      <c r="E27" s="59"/>
      <c r="F27" s="81"/>
      <c r="G27" s="28"/>
      <c r="H27" s="28">
        <f>IF($C$4="Attiecināmās izmaksas",IF('10a+c+n'!$Q27="A",'10a+c+n'!H27,0),0)</f>
        <v>0</v>
      </c>
      <c r="I27" s="28"/>
      <c r="J27" s="28"/>
      <c r="K27" s="59">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x14ac:dyDescent="0.2">
      <c r="A28" s="64">
        <f>IF(P28=0,0,IF(COUNTBLANK(P28)=1,0,COUNTA($P$14:P28)))</f>
        <v>0</v>
      </c>
      <c r="B28" s="28" t="str">
        <f>IF($C$4="Attiecināmās izmaksas",IF('10a+c+n'!$Q28="A",'10a+c+n'!B28,0),0)</f>
        <v>17-00000</v>
      </c>
      <c r="C28" s="28" t="str">
        <f>IF($C$4="Attiecināmās izmaksas",IF('10a+c+n'!$Q28="A",'10a+c+n'!C28,0),0)</f>
        <v>Presējamās tērauda caurules,Viega vai ekvivalents dn18</v>
      </c>
      <c r="D28" s="28" t="str">
        <f>IF($C$4="Attiecināmās izmaksas",IF('10a+c+n'!$Q28="A",'10a+c+n'!D28,0),0)</f>
        <v>m</v>
      </c>
      <c r="E28" s="59"/>
      <c r="F28" s="81"/>
      <c r="G28" s="28"/>
      <c r="H28" s="28">
        <f>IF($C$4="Attiecināmās izmaksas",IF('10a+c+n'!$Q28="A",'10a+c+n'!H28,0),0)</f>
        <v>0</v>
      </c>
      <c r="I28" s="28"/>
      <c r="J28" s="28"/>
      <c r="K28" s="59">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x14ac:dyDescent="0.2">
      <c r="A29" s="64">
        <f>IF(P29=0,0,IF(COUNTBLANK(P29)=1,0,COUNTA($P$14:P29)))</f>
        <v>0</v>
      </c>
      <c r="B29" s="28" t="str">
        <f>IF($C$4="Attiecināmās izmaksas",IF('10a+c+n'!$Q29="A",'10a+c+n'!B29,0),0)</f>
        <v>17-00000</v>
      </c>
      <c r="C29" s="28" t="str">
        <f>IF($C$4="Attiecināmās izmaksas",IF('10a+c+n'!$Q29="A",'10a+c+n'!C29,0),0)</f>
        <v>Presējamās tērauda caurules,Viega vai ekvivalents dn22</v>
      </c>
      <c r="D29" s="28" t="str">
        <f>IF($C$4="Attiecināmās izmaksas",IF('10a+c+n'!$Q29="A",'10a+c+n'!D29,0),0)</f>
        <v>m</v>
      </c>
      <c r="E29" s="59"/>
      <c r="F29" s="81"/>
      <c r="G29" s="28"/>
      <c r="H29" s="28">
        <f>IF($C$4="Attiecināmās izmaksas",IF('10a+c+n'!$Q29="A",'10a+c+n'!H29,0),0)</f>
        <v>0</v>
      </c>
      <c r="I29" s="28"/>
      <c r="J29" s="28"/>
      <c r="K29" s="59">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x14ac:dyDescent="0.2">
      <c r="A30" s="64">
        <f>IF(P30=0,0,IF(COUNTBLANK(P30)=1,0,COUNTA($P$14:P30)))</f>
        <v>0</v>
      </c>
      <c r="B30" s="28" t="str">
        <f>IF($C$4="Attiecināmās izmaksas",IF('10a+c+n'!$Q30="A",'10a+c+n'!B30,0),0)</f>
        <v>17-00000</v>
      </c>
      <c r="C30" s="28" t="str">
        <f>IF($C$4="Attiecināmās izmaksas",IF('10a+c+n'!$Q30="A",'10a+c+n'!C30,0),0)</f>
        <v>Cauruļvadu fasondaļas (fitingi, savienojumi, pārejas)</v>
      </c>
      <c r="D30" s="28" t="str">
        <f>IF($C$4="Attiecināmās izmaksas",IF('10a+c+n'!$Q30="A",'10a+c+n'!D30,0),0)</f>
        <v>kompl.</v>
      </c>
      <c r="E30" s="59"/>
      <c r="F30" s="81"/>
      <c r="G30" s="28"/>
      <c r="H30" s="28">
        <f>IF($C$4="Attiecināmās izmaksas",IF('10a+c+n'!$Q30="A",'10a+c+n'!H30,0),0)</f>
        <v>0</v>
      </c>
      <c r="I30" s="28"/>
      <c r="J30" s="28"/>
      <c r="K30" s="59">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x14ac:dyDescent="0.2">
      <c r="A31" s="64">
        <f>IF(P31=0,0,IF(COUNTBLANK(P31)=1,0,COUNTA($P$14:P31)))</f>
        <v>0</v>
      </c>
      <c r="B31" s="28" t="str">
        <f>IF($C$4="Attiecināmās izmaksas",IF('10a+c+n'!$Q31="A",'10a+c+n'!B31,0),0)</f>
        <v>17-00000</v>
      </c>
      <c r="C31" s="28" t="str">
        <f>IF($C$4="Attiecināmās izmaksas",IF('10a+c+n'!$Q31="A",'10a+c+n'!C31,0),0)</f>
        <v>Alokators Sontex 566 radio 0566R2010B1 vai ekvivalents</v>
      </c>
      <c r="D31" s="28" t="str">
        <f>IF($C$4="Attiecināmās izmaksas",IF('10a+c+n'!$Q31="A",'10a+c+n'!D31,0),0)</f>
        <v>gb</v>
      </c>
      <c r="E31" s="59"/>
      <c r="F31" s="81"/>
      <c r="G31" s="28"/>
      <c r="H31" s="28">
        <f>IF($C$4="Attiecināmās izmaksas",IF('10a+c+n'!$Q31="A",'10a+c+n'!H31,0),0)</f>
        <v>0</v>
      </c>
      <c r="I31" s="28"/>
      <c r="J31" s="28"/>
      <c r="K31" s="59">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x14ac:dyDescent="0.2">
      <c r="A32" s="64">
        <f>IF(P32=0,0,IF(COUNTBLANK(P32)=1,0,COUNTA($P$14:P32)))</f>
        <v>0</v>
      </c>
      <c r="B32" s="28" t="str">
        <f>IF($C$4="Attiecināmās izmaksas",IF('10a+c+n'!$Q32="A",'10a+c+n'!B32,0),0)</f>
        <v>17-00000</v>
      </c>
      <c r="C32" s="28" t="str">
        <f>IF($C$4="Attiecināmās izmaksas",IF('10a+c+n'!$Q32="A",'10a+c+n'!C32,0),0)</f>
        <v>Radio centrāle Sontex 646 ar GPRS 230V ar programmatūru 0646R4231 vai ekvivalents</v>
      </c>
      <c r="D32" s="28" t="str">
        <f>IF($C$4="Attiecināmās izmaksas",IF('10a+c+n'!$Q32="A",'10a+c+n'!D32,0),0)</f>
        <v>gb</v>
      </c>
      <c r="E32" s="59"/>
      <c r="F32" s="81"/>
      <c r="G32" s="28"/>
      <c r="H32" s="28">
        <f>IF($C$4="Attiecināmās izmaksas",IF('10a+c+n'!$Q32="A",'10a+c+n'!H32,0),0)</f>
        <v>0</v>
      </c>
      <c r="I32" s="28"/>
      <c r="J32" s="28"/>
      <c r="K32" s="59">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x14ac:dyDescent="0.2">
      <c r="A33" s="64">
        <f>IF(P33=0,0,IF(COUNTBLANK(P33)=1,0,COUNTA($P$14:P33)))</f>
        <v>0</v>
      </c>
      <c r="B33" s="28" t="str">
        <f>IF($C$4="Attiecināmās izmaksas",IF('10a+c+n'!$Q33="A",'10a+c+n'!B33,0),0)</f>
        <v>17-00000</v>
      </c>
      <c r="C33" s="28" t="str">
        <f>IF($C$4="Attiecināmās izmaksas",IF('10a+c+n'!$Q33="A",'10a+c+n'!C33,0),0)</f>
        <v>Radio tīkla kontrolieris Sontex Su-percom 656 USB 1 0656R4101 vai ekvivalents</v>
      </c>
      <c r="D33" s="28" t="str">
        <f>IF($C$4="Attiecināmās izmaksas",IF('10a+c+n'!$Q33="A",'10a+c+n'!D33,0),0)</f>
        <v>gb</v>
      </c>
      <c r="E33" s="59"/>
      <c r="F33" s="81"/>
      <c r="G33" s="28"/>
      <c r="H33" s="28">
        <f>IF($C$4="Attiecināmās izmaksas",IF('10a+c+n'!$Q33="A",'10a+c+n'!H33,0),0)</f>
        <v>0</v>
      </c>
      <c r="I33" s="28"/>
      <c r="J33" s="28"/>
      <c r="K33" s="59">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x14ac:dyDescent="0.2">
      <c r="A34" s="64">
        <f>IF(P34=0,0,IF(COUNTBLANK(P34)=1,0,COUNTA($P$14:P34)))</f>
        <v>0</v>
      </c>
      <c r="B34" s="28" t="str">
        <f>IF($C$4="Attiecināmās izmaksas",IF('10a+c+n'!$Q34="A",'10a+c+n'!B34,0),0)</f>
        <v>17-00000</v>
      </c>
      <c r="C34" s="28" t="str">
        <f>IF($C$4="Attiecināmās izmaksas",IF('10a+c+n'!$Q34="A",'10a+c+n'!C34,0),0)</f>
        <v>Alokatoru sistēmas instalācijas darbi</v>
      </c>
      <c r="D34" s="28" t="str">
        <f>IF($C$4="Attiecināmās izmaksas",IF('10a+c+n'!$Q34="A",'10a+c+n'!D34,0),0)</f>
        <v>gb</v>
      </c>
      <c r="E34" s="59"/>
      <c r="F34" s="81"/>
      <c r="G34" s="28"/>
      <c r="H34" s="28">
        <f>IF($C$4="Attiecināmās izmaksas",IF('10a+c+n'!$Q34="A",'10a+c+n'!H34,0),0)</f>
        <v>0</v>
      </c>
      <c r="I34" s="28"/>
      <c r="J34" s="28"/>
      <c r="K34" s="59">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x14ac:dyDescent="0.2">
      <c r="A35" s="64">
        <f>IF(P35=0,0,IF(COUNTBLANK(P35)=1,0,COUNTA($P$14:P35)))</f>
        <v>0</v>
      </c>
      <c r="B35" s="28" t="str">
        <f>IF($C$4="Attiecināmās izmaksas",IF('10a+c+n'!$Q35="A",'10a+c+n'!B35,0),0)</f>
        <v>17-00000</v>
      </c>
      <c r="C35" s="28" t="str">
        <f>IF($C$4="Attiecināmās izmaksas",IF('10a+c+n'!$Q35="A",'10a+c+n'!C35,0),0)</f>
        <v>Alokatoru servera parametrizēšana</v>
      </c>
      <c r="D35" s="28" t="str">
        <f>IF($C$4="Attiecināmās izmaksas",IF('10a+c+n'!$Q35="A",'10a+c+n'!D35,0),0)</f>
        <v>gb</v>
      </c>
      <c r="E35" s="59"/>
      <c r="F35" s="81"/>
      <c r="G35" s="28"/>
      <c r="H35" s="28">
        <f>IF($C$4="Attiecināmās izmaksas",IF('10a+c+n'!$Q35="A",'10a+c+n'!H35,0),0)</f>
        <v>0</v>
      </c>
      <c r="I35" s="28"/>
      <c r="J35" s="28"/>
      <c r="K35" s="59">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x14ac:dyDescent="0.2">
      <c r="A36" s="64">
        <f>IF(P36=0,0,IF(COUNTBLANK(P36)=1,0,COUNTA($P$14:P36)))</f>
        <v>0</v>
      </c>
      <c r="B36" s="28">
        <f>IF($C$4="Attiecināmās izmaksas",IF('10a+c+n'!$Q36="A",'10a+c+n'!B36,0),0)</f>
        <v>0</v>
      </c>
      <c r="C36" s="28">
        <f>IF($C$4="Attiecināmās izmaksas",IF('10a+c+n'!$Q36="A",'10a+c+n'!C36,0),0)</f>
        <v>0</v>
      </c>
      <c r="D36" s="28">
        <f>IF($C$4="Attiecināmās izmaksas",IF('10a+c+n'!$Q36="A",'10a+c+n'!D36,0),0)</f>
        <v>0</v>
      </c>
      <c r="E36" s="59"/>
      <c r="F36" s="81"/>
      <c r="G36" s="28"/>
      <c r="H36" s="28">
        <f>IF($C$4="Attiecināmās izmaksas",IF('10a+c+n'!$Q36="A",'10a+c+n'!H36,0),0)</f>
        <v>0</v>
      </c>
      <c r="I36" s="28"/>
      <c r="J36" s="28"/>
      <c r="K36" s="59">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x14ac:dyDescent="0.2">
      <c r="A37" s="64">
        <f>IF(P37=0,0,IF(COUNTBLANK(P37)=1,0,COUNTA($P$14:P37)))</f>
        <v>0</v>
      </c>
      <c r="B37" s="28" t="str">
        <f>IF($C$4="Attiecināmās izmaksas",IF('10a+c+n'!$Q37="A",'10a+c+n'!B37,0),0)</f>
        <v>17-00000</v>
      </c>
      <c r="C37" s="28" t="str">
        <f>IF($C$4="Attiecināmās izmaksas",IF('10a+c+n'!$Q37="A",'10a+c+n'!C37,0),0)</f>
        <v xml:space="preserve">Presējamās tērauda caurules,Viega vai ekvivalents dn15 </v>
      </c>
      <c r="D37" s="28" t="str">
        <f>IF($C$4="Attiecināmās izmaksas",IF('10a+c+n'!$Q37="A",'10a+c+n'!D37,0),0)</f>
        <v>m</v>
      </c>
      <c r="E37" s="59"/>
      <c r="F37" s="81"/>
      <c r="G37" s="28"/>
      <c r="H37" s="28">
        <f>IF($C$4="Attiecināmās izmaksas",IF('10a+c+n'!$Q37="A",'10a+c+n'!H37,0),0)</f>
        <v>0</v>
      </c>
      <c r="I37" s="28"/>
      <c r="J37" s="28"/>
      <c r="K37" s="59">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ht="22.5" x14ac:dyDescent="0.2">
      <c r="A38" s="64">
        <f>IF(P38=0,0,IF(COUNTBLANK(P38)=1,0,COUNTA($P$14:P38)))</f>
        <v>0</v>
      </c>
      <c r="B38" s="28" t="str">
        <f>IF($C$4="Attiecināmās izmaksas",IF('10a+c+n'!$Q38="A",'10a+c+n'!B38,0),0)</f>
        <v>17-00000</v>
      </c>
      <c r="C38" s="28" t="str">
        <f>IF($C$4="Attiecināmās izmaksas",IF('10a+c+n'!$Q38="A",'10a+c+n'!C38,0),0)</f>
        <v>Presējamās tērauda caurules,Viega vai ekvivalents dn20</v>
      </c>
      <c r="D38" s="28" t="str">
        <f>IF($C$4="Attiecināmās izmaksas",IF('10a+c+n'!$Q38="A",'10a+c+n'!D38,0),0)</f>
        <v>m</v>
      </c>
      <c r="E38" s="59"/>
      <c r="F38" s="81"/>
      <c r="G38" s="28"/>
      <c r="H38" s="28">
        <f>IF($C$4="Attiecināmās izmaksas",IF('10a+c+n'!$Q38="A",'10a+c+n'!H38,0),0)</f>
        <v>0</v>
      </c>
      <c r="I38" s="28"/>
      <c r="J38" s="28"/>
      <c r="K38" s="59">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x14ac:dyDescent="0.2">
      <c r="A39" s="64">
        <f>IF(P39=0,0,IF(COUNTBLANK(P39)=1,0,COUNTA($P$14:P39)))</f>
        <v>0</v>
      </c>
      <c r="B39" s="28" t="str">
        <f>IF($C$4="Attiecināmās izmaksas",IF('10a+c+n'!$Q39="A",'10a+c+n'!B39,0),0)</f>
        <v>17-00000</v>
      </c>
      <c r="C39" s="28" t="str">
        <f>IF($C$4="Attiecināmās izmaksas",IF('10a+c+n'!$Q39="A",'10a+c+n'!C39,0),0)</f>
        <v>Presējamās tērauda caurules,Viega vai ekvivalents dn25</v>
      </c>
      <c r="D39" s="28" t="str">
        <f>IF($C$4="Attiecināmās izmaksas",IF('10a+c+n'!$Q39="A",'10a+c+n'!D39,0),0)</f>
        <v>m</v>
      </c>
      <c r="E39" s="59"/>
      <c r="F39" s="81"/>
      <c r="G39" s="28"/>
      <c r="H39" s="28">
        <f>IF($C$4="Attiecināmās izmaksas",IF('10a+c+n'!$Q39="A",'10a+c+n'!H39,0),0)</f>
        <v>0</v>
      </c>
      <c r="I39" s="28"/>
      <c r="J39" s="28"/>
      <c r="K39" s="59">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ht="22.5" x14ac:dyDescent="0.2">
      <c r="A40" s="64">
        <f>IF(P40=0,0,IF(COUNTBLANK(P40)=1,0,COUNTA($P$14:P40)))</f>
        <v>0</v>
      </c>
      <c r="B40" s="28" t="str">
        <f>IF($C$4="Attiecināmās izmaksas",IF('10a+c+n'!$Q40="A",'10a+c+n'!B40,0),0)</f>
        <v>17-00000</v>
      </c>
      <c r="C40" s="28" t="str">
        <f>IF($C$4="Attiecināmās izmaksas",IF('10a+c+n'!$Q40="A",'10a+c+n'!C40,0),0)</f>
        <v>Presējamās tērauda caurules,Viega vai ekvivalents dn32</v>
      </c>
      <c r="D40" s="28" t="str">
        <f>IF($C$4="Attiecināmās izmaksas",IF('10a+c+n'!$Q40="A",'10a+c+n'!D40,0),0)</f>
        <v>m</v>
      </c>
      <c r="E40" s="59"/>
      <c r="F40" s="81"/>
      <c r="G40" s="28"/>
      <c r="H40" s="28">
        <f>IF($C$4="Attiecināmās izmaksas",IF('10a+c+n'!$Q40="A",'10a+c+n'!H40,0),0)</f>
        <v>0</v>
      </c>
      <c r="I40" s="28"/>
      <c r="J40" s="28"/>
      <c r="K40" s="59">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ht="22.5" x14ac:dyDescent="0.2">
      <c r="A41" s="64">
        <f>IF(P41=0,0,IF(COUNTBLANK(P41)=1,0,COUNTA($P$14:P41)))</f>
        <v>0</v>
      </c>
      <c r="B41" s="28" t="str">
        <f>IF($C$4="Attiecināmās izmaksas",IF('10a+c+n'!$Q41="A",'10a+c+n'!B41,0),0)</f>
        <v>17-00000</v>
      </c>
      <c r="C41" s="28" t="str">
        <f>IF($C$4="Attiecināmās izmaksas",IF('10a+c+n'!$Q41="A",'10a+c+n'!C41,0),0)</f>
        <v>Presējamās tērauda caurules,Viega vai ekvivalents dn50</v>
      </c>
      <c r="D41" s="28" t="str">
        <f>IF($C$4="Attiecināmās izmaksas",IF('10a+c+n'!$Q41="A",'10a+c+n'!D41,0),0)</f>
        <v>m</v>
      </c>
      <c r="E41" s="59"/>
      <c r="F41" s="81"/>
      <c r="G41" s="28"/>
      <c r="H41" s="28">
        <f>IF($C$4="Attiecināmās izmaksas",IF('10a+c+n'!$Q41="A",'10a+c+n'!H41,0),0)</f>
        <v>0</v>
      </c>
      <c r="I41" s="28"/>
      <c r="J41" s="28"/>
      <c r="K41" s="59">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ht="22.5" x14ac:dyDescent="0.2">
      <c r="A42" s="64">
        <f>IF(P42=0,0,IF(COUNTBLANK(P42)=1,0,COUNTA($P$14:P42)))</f>
        <v>0</v>
      </c>
      <c r="B42" s="28" t="str">
        <f>IF($C$4="Attiecināmās izmaksas",IF('10a+c+n'!$Q42="A",'10a+c+n'!B42,0),0)</f>
        <v>17-00000</v>
      </c>
      <c r="C42" s="28" t="str">
        <f>IF($C$4="Attiecināmās izmaksas",IF('10a+c+n'!$Q42="A",'10a+c+n'!C42,0),0)</f>
        <v>Cauruļvadu fasondaļas (fitingi, savienojumi, pārejas)</v>
      </c>
      <c r="D42" s="28" t="str">
        <f>IF($C$4="Attiecināmās izmaksas",IF('10a+c+n'!$Q42="A",'10a+c+n'!D42,0),0)</f>
        <v>kompl.</v>
      </c>
      <c r="E42" s="59"/>
      <c r="F42" s="81"/>
      <c r="G42" s="28"/>
      <c r="H42" s="28">
        <f>IF($C$4="Attiecināmās izmaksas",IF('10a+c+n'!$Q42="A",'10a+c+n'!H42,0),0)</f>
        <v>0</v>
      </c>
      <c r="I42" s="28"/>
      <c r="J42" s="28"/>
      <c r="K42" s="59">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33.75" x14ac:dyDescent="0.2">
      <c r="A43" s="64">
        <f>IF(P43=0,0,IF(COUNTBLANK(P43)=1,0,COUNTA($P$14:P43)))</f>
        <v>0</v>
      </c>
      <c r="B43" s="28" t="str">
        <f>IF($C$4="Attiecināmās izmaksas",IF('10a+c+n'!$Q43="A",'10a+c+n'!B43,0),0)</f>
        <v>17-00000</v>
      </c>
      <c r="C43" s="28" t="str">
        <f>IF($C$4="Attiecināmās izmaksas",IF('10a+c+n'!$Q43="A",'10a+c+n'!C43,0),0)</f>
        <v>Siltumizolācija cauruļvadiem pagrabā, PAROC Hvac Section AluCoat T vai ekvivalents. λ50=0,037 W/mK (pie temperatūras 50oC). Biezums, b=50, Dn15</v>
      </c>
      <c r="D43" s="28" t="str">
        <f>IF($C$4="Attiecināmās izmaksas",IF('10a+c+n'!$Q43="A",'10a+c+n'!D43,0),0)</f>
        <v>m</v>
      </c>
      <c r="E43" s="59"/>
      <c r="F43" s="81"/>
      <c r="G43" s="28"/>
      <c r="H43" s="28">
        <f>IF($C$4="Attiecināmās izmaksas",IF('10a+c+n'!$Q43="A",'10a+c+n'!H43,0),0)</f>
        <v>0</v>
      </c>
      <c r="I43" s="28"/>
      <c r="J43" s="28"/>
      <c r="K43" s="59">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33.75" x14ac:dyDescent="0.2">
      <c r="A44" s="64">
        <f>IF(P44=0,0,IF(COUNTBLANK(P44)=1,0,COUNTA($P$14:P44)))</f>
        <v>0</v>
      </c>
      <c r="B44" s="28" t="str">
        <f>IF($C$4="Attiecināmās izmaksas",IF('10a+c+n'!$Q44="A",'10a+c+n'!B44,0),0)</f>
        <v>17-00000</v>
      </c>
      <c r="C44" s="28" t="str">
        <f>IF($C$4="Attiecināmās izmaksas",IF('10a+c+n'!$Q44="A",'10a+c+n'!C44,0),0)</f>
        <v>Siltumizolācija cauruļvadiem pagrabā, PAROC Hvac Section AluCoat T vai ekvivalents. λ50=0,037 W/mK (pie temperatūras 50oC). Biezums, b=50, Dn20</v>
      </c>
      <c r="D44" s="28" t="str">
        <f>IF($C$4="Attiecināmās izmaksas",IF('10a+c+n'!$Q44="A",'10a+c+n'!D44,0),0)</f>
        <v>m</v>
      </c>
      <c r="E44" s="59"/>
      <c r="F44" s="81"/>
      <c r="G44" s="28"/>
      <c r="H44" s="28">
        <f>IF($C$4="Attiecināmās izmaksas",IF('10a+c+n'!$Q44="A",'10a+c+n'!H44,0),0)</f>
        <v>0</v>
      </c>
      <c r="I44" s="28"/>
      <c r="J44" s="28"/>
      <c r="K44" s="59">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33.75" x14ac:dyDescent="0.2">
      <c r="A45" s="64">
        <f>IF(P45=0,0,IF(COUNTBLANK(P45)=1,0,COUNTA($P$14:P45)))</f>
        <v>0</v>
      </c>
      <c r="B45" s="28" t="str">
        <f>IF($C$4="Attiecināmās izmaksas",IF('10a+c+n'!$Q45="A",'10a+c+n'!B45,0),0)</f>
        <v>17-00000</v>
      </c>
      <c r="C45" s="28" t="str">
        <f>IF($C$4="Attiecināmās izmaksas",IF('10a+c+n'!$Q45="A",'10a+c+n'!C45,0),0)</f>
        <v>Siltumizolācija cauruļvadiem pagrabā, PAROC Hvac Section AluCoat T vai ekvivalents. λ50=0,037 W/mK (pie temperatūras 50oC). Biezums, b=50, Dn25</v>
      </c>
      <c r="D45" s="28" t="str">
        <f>IF($C$4="Attiecināmās izmaksas",IF('10a+c+n'!$Q45="A",'10a+c+n'!D45,0),0)</f>
        <v>m</v>
      </c>
      <c r="E45" s="59"/>
      <c r="F45" s="81"/>
      <c r="G45" s="28"/>
      <c r="H45" s="28">
        <f>IF($C$4="Attiecināmās izmaksas",IF('10a+c+n'!$Q45="A",'10a+c+n'!H45,0),0)</f>
        <v>0</v>
      </c>
      <c r="I45" s="28"/>
      <c r="J45" s="28"/>
      <c r="K45" s="59">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33.75" x14ac:dyDescent="0.2">
      <c r="A46" s="64">
        <f>IF(P46=0,0,IF(COUNTBLANK(P46)=1,0,COUNTA($P$14:P46)))</f>
        <v>0</v>
      </c>
      <c r="B46" s="28" t="str">
        <f>IF($C$4="Attiecināmās izmaksas",IF('10a+c+n'!$Q46="A",'10a+c+n'!B46,0),0)</f>
        <v>17-00000</v>
      </c>
      <c r="C46" s="28" t="str">
        <f>IF($C$4="Attiecināmās izmaksas",IF('10a+c+n'!$Q46="A",'10a+c+n'!C46,0),0)</f>
        <v>Siltumizolācija cauruļvadiem pagrabā, PAROC Hvac Section AluCoat T vai ekvivalents. λ50=0,037 W/mK (pie temperatūras 50oC). Biezums, b=50, Dn32</v>
      </c>
      <c r="D46" s="28" t="str">
        <f>IF($C$4="Attiecināmās izmaksas",IF('10a+c+n'!$Q46="A",'10a+c+n'!D46,0),0)</f>
        <v>m</v>
      </c>
      <c r="E46" s="59"/>
      <c r="F46" s="81"/>
      <c r="G46" s="28"/>
      <c r="H46" s="28">
        <f>IF($C$4="Attiecināmās izmaksas",IF('10a+c+n'!$Q46="A",'10a+c+n'!H46,0),0)</f>
        <v>0</v>
      </c>
      <c r="I46" s="28"/>
      <c r="J46" s="28"/>
      <c r="K46" s="59">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33.75" x14ac:dyDescent="0.2">
      <c r="A47" s="64">
        <f>IF(P47=0,0,IF(COUNTBLANK(P47)=1,0,COUNTA($P$14:P47)))</f>
        <v>0</v>
      </c>
      <c r="B47" s="28" t="str">
        <f>IF($C$4="Attiecināmās izmaksas",IF('10a+c+n'!$Q47="A",'10a+c+n'!B47,0),0)</f>
        <v>17-00000</v>
      </c>
      <c r="C47" s="28" t="str">
        <f>IF($C$4="Attiecināmās izmaksas",IF('10a+c+n'!$Q47="A",'10a+c+n'!C47,0),0)</f>
        <v>Siltumizolācija cauruļvadiem pagrabā, PAROC Hvac Section AluCoat T vai ekvivalents. λ50=0,037 W/mK (pie temperatūras 50oC). Biezums, b=50, Dn50</v>
      </c>
      <c r="D47" s="28" t="str">
        <f>IF($C$4="Attiecināmās izmaksas",IF('10a+c+n'!$Q47="A",'10a+c+n'!D47,0),0)</f>
        <v>m</v>
      </c>
      <c r="E47" s="59"/>
      <c r="F47" s="81"/>
      <c r="G47" s="28"/>
      <c r="H47" s="28">
        <f>IF($C$4="Attiecināmās izmaksas",IF('10a+c+n'!$Q47="A",'10a+c+n'!H47,0),0)</f>
        <v>0</v>
      </c>
      <c r="I47" s="28"/>
      <c r="J47" s="28"/>
      <c r="K47" s="59">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22.5" x14ac:dyDescent="0.2">
      <c r="A48" s="64">
        <f>IF(P48=0,0,IF(COUNTBLANK(P48)=1,0,COUNTA($P$14:P48)))</f>
        <v>0</v>
      </c>
      <c r="B48" s="28" t="str">
        <f>IF($C$4="Attiecināmās izmaksas",IF('10a+c+n'!$Q48="A",'10a+c+n'!B48,0),0)</f>
        <v>17-00000</v>
      </c>
      <c r="C48" s="28" t="str">
        <f>IF($C$4="Attiecināmās izmaksas",IF('10a+c+n'!$Q48="A",'10a+c+n'!C48,0),0)</f>
        <v>Noslēgvārsti dn50</v>
      </c>
      <c r="D48" s="28" t="str">
        <f>IF($C$4="Attiecināmās izmaksas",IF('10a+c+n'!$Q48="A",'10a+c+n'!D48,0),0)</f>
        <v>gb</v>
      </c>
      <c r="E48" s="59"/>
      <c r="F48" s="81"/>
      <c r="G48" s="28"/>
      <c r="H48" s="28">
        <f>IF($C$4="Attiecināmās izmaksas",IF('10a+c+n'!$Q48="A",'10a+c+n'!H48,0),0)</f>
        <v>0</v>
      </c>
      <c r="I48" s="28"/>
      <c r="J48" s="28"/>
      <c r="K48" s="59">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22.5" x14ac:dyDescent="0.2">
      <c r="A49" s="64">
        <f>IF(P49=0,0,IF(COUNTBLANK(P49)=1,0,COUNTA($P$14:P49)))</f>
        <v>0</v>
      </c>
      <c r="B49" s="28" t="str">
        <f>IF($C$4="Attiecināmās izmaksas",IF('10a+c+n'!$Q49="A",'10a+c+n'!B49,0),0)</f>
        <v>17-00000</v>
      </c>
      <c r="C49" s="28" t="str">
        <f>IF($C$4="Attiecināmās izmaksas",IF('10a+c+n'!$Q49="A",'10a+c+n'!C49,0),0)</f>
        <v>Balansēšanas vārsts STRÖMAX-M 4017 vai ekvivalents,ar mērnipeļiem, dn20</v>
      </c>
      <c r="D49" s="28" t="str">
        <f>IF($C$4="Attiecināmās izmaksas",IF('10a+c+n'!$Q49="A",'10a+c+n'!D49,0),0)</f>
        <v>gb</v>
      </c>
      <c r="E49" s="59"/>
      <c r="F49" s="81"/>
      <c r="G49" s="28"/>
      <c r="H49" s="28">
        <f>IF($C$4="Attiecināmās izmaksas",IF('10a+c+n'!$Q49="A",'10a+c+n'!H49,0),0)</f>
        <v>0</v>
      </c>
      <c r="I49" s="28"/>
      <c r="J49" s="28"/>
      <c r="K49" s="59">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22.5" x14ac:dyDescent="0.2">
      <c r="A50" s="64">
        <f>IF(P50=0,0,IF(COUNTBLANK(P50)=1,0,COUNTA($P$14:P50)))</f>
        <v>0</v>
      </c>
      <c r="B50" s="28" t="str">
        <f>IF($C$4="Attiecināmās izmaksas",IF('10a+c+n'!$Q50="A",'10a+c+n'!B50,0),0)</f>
        <v>17-00000</v>
      </c>
      <c r="C50" s="28" t="str">
        <f>IF($C$4="Attiecināmās izmaksas",IF('10a+c+n'!$Q50="A",'10a+c+n'!C50,0),0)</f>
        <v>Lodveida vārsts dn25</v>
      </c>
      <c r="D50" s="28" t="str">
        <f>IF($C$4="Attiecināmās izmaksas",IF('10a+c+n'!$Q50="A",'10a+c+n'!D50,0),0)</f>
        <v>gb</v>
      </c>
      <c r="E50" s="59"/>
      <c r="F50" s="81"/>
      <c r="G50" s="28"/>
      <c r="H50" s="28">
        <f>IF($C$4="Attiecināmās izmaksas",IF('10a+c+n'!$Q50="A",'10a+c+n'!H50,0),0)</f>
        <v>0</v>
      </c>
      <c r="I50" s="28"/>
      <c r="J50" s="28"/>
      <c r="K50" s="59">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22.5" x14ac:dyDescent="0.2">
      <c r="A51" s="64">
        <f>IF(P51=0,0,IF(COUNTBLANK(P51)=1,0,COUNTA($P$14:P51)))</f>
        <v>0</v>
      </c>
      <c r="B51" s="28" t="str">
        <f>IF($C$4="Attiecināmās izmaksas",IF('10a+c+n'!$Q51="A",'10a+c+n'!B51,0),0)</f>
        <v>17-00000</v>
      </c>
      <c r="C51" s="28" t="str">
        <f>IF($C$4="Attiecināmās izmaksas",IF('10a+c+n'!$Q51="A",'10a+c+n'!C51,0),0)</f>
        <v xml:space="preserve">Tukšošanas vārsti </v>
      </c>
      <c r="D51" s="28" t="str">
        <f>IF($C$4="Attiecināmās izmaksas",IF('10a+c+n'!$Q51="A",'10a+c+n'!D51,0),0)</f>
        <v>gb</v>
      </c>
      <c r="E51" s="59"/>
      <c r="F51" s="81"/>
      <c r="G51" s="28"/>
      <c r="H51" s="28">
        <f>IF($C$4="Attiecināmās izmaksas",IF('10a+c+n'!$Q51="A",'10a+c+n'!H51,0),0)</f>
        <v>0</v>
      </c>
      <c r="I51" s="28"/>
      <c r="J51" s="28"/>
      <c r="K51" s="59">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x14ac:dyDescent="0.2">
      <c r="A52" s="64">
        <f>IF(P52=0,0,IF(COUNTBLANK(P52)=1,0,COUNTA($P$14:P52)))</f>
        <v>0</v>
      </c>
      <c r="B52" s="28">
        <f>IF($C$4="Attiecināmās izmaksas",IF('10a+c+n'!$Q52="A",'10a+c+n'!B52,0),0)</f>
        <v>0</v>
      </c>
      <c r="C52" s="28">
        <f>IF($C$4="Attiecināmās izmaksas",IF('10a+c+n'!$Q52="A",'10a+c+n'!C52,0),0)</f>
        <v>0</v>
      </c>
      <c r="D52" s="28">
        <f>IF($C$4="Attiecināmās izmaksas",IF('10a+c+n'!$Q52="A",'10a+c+n'!D52,0),0)</f>
        <v>0</v>
      </c>
      <c r="E52" s="59"/>
      <c r="F52" s="81"/>
      <c r="G52" s="28"/>
      <c r="H52" s="28">
        <f>IF($C$4="Attiecināmās izmaksas",IF('10a+c+n'!$Q52="A",'10a+c+n'!H52,0),0)</f>
        <v>0</v>
      </c>
      <c r="I52" s="28"/>
      <c r="J52" s="28"/>
      <c r="K52" s="59">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22.5" x14ac:dyDescent="0.2">
      <c r="A53" s="64">
        <f>IF(P53=0,0,IF(COUNTBLANK(P53)=1,0,COUNTA($P$14:P53)))</f>
        <v>0</v>
      </c>
      <c r="B53" s="28" t="str">
        <f>IF($C$4="Attiecināmās izmaksas",IF('10a+c+n'!$Q53="A",'10a+c+n'!B53,0),0)</f>
        <v>17-00000</v>
      </c>
      <c r="C53" s="28" t="str">
        <f>IF($C$4="Attiecināmās izmaksas",IF('10a+c+n'!$Q53="A",'10a+c+n'!C53,0),0)</f>
        <v>Ieregulēšanas un palaišanas darbi</v>
      </c>
      <c r="D53" s="28" t="str">
        <f>IF($C$4="Attiecināmās izmaksas",IF('10a+c+n'!$Q53="A",'10a+c+n'!D53,0),0)</f>
        <v>gb</v>
      </c>
      <c r="E53" s="59"/>
      <c r="F53" s="81"/>
      <c r="G53" s="28"/>
      <c r="H53" s="28">
        <f>IF($C$4="Attiecināmās izmaksas",IF('10a+c+n'!$Q53="A",'10a+c+n'!H53,0),0)</f>
        <v>0</v>
      </c>
      <c r="I53" s="28"/>
      <c r="J53" s="28"/>
      <c r="K53" s="59">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ht="22.5" x14ac:dyDescent="0.2">
      <c r="A54" s="64">
        <f>IF(P54=0,0,IF(COUNTBLANK(P54)=1,0,COUNTA($P$14:P54)))</f>
        <v>0</v>
      </c>
      <c r="B54" s="28" t="str">
        <f>IF($C$4="Attiecināmās izmaksas",IF('10a+c+n'!$Q54="A",'10a+c+n'!B54,0),0)</f>
        <v>17-00000</v>
      </c>
      <c r="C54" s="28" t="str">
        <f>IF($C$4="Attiecināmās izmaksas",IF('10a+c+n'!$Q54="A",'10a+c+n'!C54,0),0)</f>
        <v xml:space="preserve">Pieslēgums pie siltummezgla </v>
      </c>
      <c r="D54" s="28" t="str">
        <f>IF($C$4="Attiecināmās izmaksas",IF('10a+c+n'!$Q54="A",'10a+c+n'!D54,0),0)</f>
        <v>kompl</v>
      </c>
      <c r="E54" s="59"/>
      <c r="F54" s="81"/>
      <c r="G54" s="28"/>
      <c r="H54" s="28">
        <f>IF($C$4="Attiecināmās izmaksas",IF('10a+c+n'!$Q54="A",'10a+c+n'!H54,0),0)</f>
        <v>0</v>
      </c>
      <c r="I54" s="28"/>
      <c r="J54" s="28"/>
      <c r="K54" s="59">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22.5" x14ac:dyDescent="0.2">
      <c r="A55" s="64">
        <f>IF(P55=0,0,IF(COUNTBLANK(P55)=1,0,COUNTA($P$14:P55)))</f>
        <v>0</v>
      </c>
      <c r="B55" s="28" t="str">
        <f>IF($C$4="Attiecināmās izmaksas",IF('10a+c+n'!$Q55="A",'10a+c+n'!B55,0),0)</f>
        <v>17-00000</v>
      </c>
      <c r="C55" s="28" t="str">
        <f>IF($C$4="Attiecināmās izmaksas",IF('10a+c+n'!$Q55="A",'10a+c+n'!C55,0),0)</f>
        <v>Cauruļvadu stiprinājumi</v>
      </c>
      <c r="D55" s="28" t="str">
        <f>IF($C$4="Attiecināmās izmaksas",IF('10a+c+n'!$Q55="A",'10a+c+n'!D55,0),0)</f>
        <v>kompl.</v>
      </c>
      <c r="E55" s="59"/>
      <c r="F55" s="81"/>
      <c r="G55" s="28"/>
      <c r="H55" s="28">
        <f>IF($C$4="Attiecināmās izmaksas",IF('10a+c+n'!$Q55="A",'10a+c+n'!H55,0),0)</f>
        <v>0</v>
      </c>
      <c r="I55" s="28"/>
      <c r="J55" s="28"/>
      <c r="K55" s="59">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ht="22.5" x14ac:dyDescent="0.2">
      <c r="A56" s="64">
        <f>IF(P56=0,0,IF(COUNTBLANK(P56)=1,0,COUNTA($P$14:P56)))</f>
        <v>0</v>
      </c>
      <c r="B56" s="28" t="str">
        <f>IF($C$4="Attiecināmās izmaksas",IF('10a+c+n'!$Q56="A",'10a+c+n'!B56,0),0)</f>
        <v>17-00000</v>
      </c>
      <c r="C56" s="28" t="str">
        <f>IF($C$4="Attiecināmās izmaksas",IF('10a+c+n'!$Q56="A",'10a+c+n'!C56,0),0)</f>
        <v>Caurumu aizdare, ugunsdrošā aizdare</v>
      </c>
      <c r="D56" s="28" t="str">
        <f>IF($C$4="Attiecināmās izmaksas",IF('10a+c+n'!$Q56="A",'10a+c+n'!D56,0),0)</f>
        <v>kompl.</v>
      </c>
      <c r="E56" s="59"/>
      <c r="F56" s="81"/>
      <c r="G56" s="28"/>
      <c r="H56" s="28">
        <f>IF($C$4="Attiecināmās izmaksas",IF('10a+c+n'!$Q56="A",'10a+c+n'!H56,0),0)</f>
        <v>0</v>
      </c>
      <c r="I56" s="28"/>
      <c r="J56" s="28"/>
      <c r="K56" s="59">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x14ac:dyDescent="0.2">
      <c r="A57" s="64">
        <f>IF(P57=0,0,IF(COUNTBLANK(P57)=1,0,COUNTA($P$14:P57)))</f>
        <v>0</v>
      </c>
      <c r="B57" s="28" t="str">
        <f>IF($C$4="Attiecināmās izmaksas",IF('10a+c+n'!$Q57="A",'10a+c+n'!B57,0),0)</f>
        <v>17-00000</v>
      </c>
      <c r="C57" s="28" t="str">
        <f>IF($C$4="Attiecināmās izmaksas",IF('10a+c+n'!$Q57="A",'10a+c+n'!C57,0),0)</f>
        <v>Palīgmateriāli</v>
      </c>
      <c r="D57" s="28" t="str">
        <f>IF($C$4="Attiecināmās izmaksas",IF('10a+c+n'!$Q57="A",'10a+c+n'!D57,0),0)</f>
        <v>kompl.</v>
      </c>
      <c r="E57" s="59"/>
      <c r="F57" s="81"/>
      <c r="G57" s="28"/>
      <c r="H57" s="28">
        <f>IF($C$4="Attiecināmās izmaksas",IF('10a+c+n'!$Q57="A",'10a+c+n'!H57,0),0)</f>
        <v>0</v>
      </c>
      <c r="I57" s="28"/>
      <c r="J57" s="28"/>
      <c r="K57" s="59">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ht="22.5" x14ac:dyDescent="0.2">
      <c r="A58" s="64">
        <f>IF(P58=0,0,IF(COUNTBLANK(P58)=1,0,COUNTA($P$14:P58)))</f>
        <v>0</v>
      </c>
      <c r="B58" s="28" t="str">
        <f>IF($C$4="Attiecināmās izmaksas",IF('10a+c+n'!$Q58="A",'10a+c+n'!B58,0),0)</f>
        <v>17-00000</v>
      </c>
      <c r="C58" s="28" t="str">
        <f>IF($C$4="Attiecināmās izmaksas",IF('10a+c+n'!$Q58="A",'10a+c+n'!C58,0),0)</f>
        <v>Cauruļvadu hidrauliskā pārbaude</v>
      </c>
      <c r="D58" s="28" t="str">
        <f>IF($C$4="Attiecināmās izmaksas",IF('10a+c+n'!$Q58="A",'10a+c+n'!D58,0),0)</f>
        <v>kompl.</v>
      </c>
      <c r="E58" s="59"/>
      <c r="F58" s="81"/>
      <c r="G58" s="28"/>
      <c r="H58" s="28">
        <f>IF($C$4="Attiecināmās izmaksas",IF('10a+c+n'!$Q58="A",'10a+c+n'!H58,0),0)</f>
        <v>0</v>
      </c>
      <c r="I58" s="28"/>
      <c r="J58" s="28"/>
      <c r="K58" s="59">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ht="22.5" x14ac:dyDescent="0.2">
      <c r="A59" s="64">
        <f>IF(P59=0,0,IF(COUNTBLANK(P59)=1,0,COUNTA($P$14:P59)))</f>
        <v>0</v>
      </c>
      <c r="B59" s="28" t="str">
        <f>IF($C$4="Attiecināmās izmaksas",IF('10a+c+n'!$Q59="A",'10a+c+n'!B59,0),0)</f>
        <v>17-00000</v>
      </c>
      <c r="C59" s="28" t="str">
        <f>IF($C$4="Attiecināmās izmaksas",IF('10a+c+n'!$Q59="A",'10a+c+n'!C59,0),0)</f>
        <v>Esošās apkures sistēmas demontāža</v>
      </c>
      <c r="D59" s="28" t="str">
        <f>IF($C$4="Attiecināmās izmaksas",IF('10a+c+n'!$Q59="A",'10a+c+n'!D59,0),0)</f>
        <v>kompl.</v>
      </c>
      <c r="E59" s="59"/>
      <c r="F59" s="81"/>
      <c r="G59" s="28"/>
      <c r="H59" s="28">
        <f>IF($C$4="Attiecināmās izmaksas",IF('10a+c+n'!$Q59="A",'10a+c+n'!H59,0),0)</f>
        <v>0</v>
      </c>
      <c r="I59" s="28"/>
      <c r="J59" s="28"/>
      <c r="K59" s="59">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x14ac:dyDescent="0.2">
      <c r="A60" s="64">
        <f>IF(P60=0,0,IF(COUNTBLANK(P60)=1,0,COUNTA($P$14:P60)))</f>
        <v>0</v>
      </c>
      <c r="B60" s="28" t="str">
        <f>IF($C$4="Attiecināmās izmaksas",IF('10a+c+n'!$Q60="A",'10a+c+n'!B60,0),0)</f>
        <v>17-00000</v>
      </c>
      <c r="C60" s="28" t="str">
        <f>IF($C$4="Attiecināmās izmaksas",IF('10a+c+n'!$Q60="A",'10a+c+n'!C60,0),0)</f>
        <v>Esošo radiatoru demontāža</v>
      </c>
      <c r="D60" s="28" t="str">
        <f>IF($C$4="Attiecināmās izmaksas",IF('10a+c+n'!$Q60="A",'10a+c+n'!D60,0),0)</f>
        <v>kompl.</v>
      </c>
      <c r="E60" s="59"/>
      <c r="F60" s="81"/>
      <c r="G60" s="28"/>
      <c r="H60" s="28">
        <f>IF($C$4="Attiecināmās izmaksas",IF('10a+c+n'!$Q60="A",'10a+c+n'!H60,0),0)</f>
        <v>0</v>
      </c>
      <c r="I60" s="28"/>
      <c r="J60" s="28"/>
      <c r="K60" s="59">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12" customHeight="1" thickBot="1" x14ac:dyDescent="0.25">
      <c r="A61" s="264" t="s">
        <v>63</v>
      </c>
      <c r="B61" s="265"/>
      <c r="C61" s="265"/>
      <c r="D61" s="265"/>
      <c r="E61" s="265"/>
      <c r="F61" s="265"/>
      <c r="G61" s="265"/>
      <c r="H61" s="265"/>
      <c r="I61" s="265"/>
      <c r="J61" s="265"/>
      <c r="K61" s="266"/>
      <c r="L61" s="74">
        <f>SUM(L14:L60)</f>
        <v>0</v>
      </c>
      <c r="M61" s="75">
        <f>SUM(M14:M60)</f>
        <v>0</v>
      </c>
      <c r="N61" s="75">
        <f>SUM(N14:N60)</f>
        <v>0</v>
      </c>
      <c r="O61" s="75">
        <f>SUM(O14:O60)</f>
        <v>0</v>
      </c>
      <c r="P61" s="76">
        <f>SUM(P14:P60)</f>
        <v>0</v>
      </c>
    </row>
    <row r="62" spans="1:16" x14ac:dyDescent="0.2">
      <c r="A62" s="20"/>
      <c r="B62" s="20"/>
      <c r="C62" s="20"/>
      <c r="D62" s="20"/>
      <c r="E62" s="20"/>
      <c r="F62" s="20"/>
      <c r="G62" s="20"/>
      <c r="H62" s="20"/>
      <c r="I62" s="20"/>
      <c r="J62" s="20"/>
      <c r="K62" s="20"/>
      <c r="L62" s="20"/>
      <c r="M62" s="20"/>
      <c r="N62" s="20"/>
      <c r="O62" s="20"/>
      <c r="P62" s="20"/>
    </row>
    <row r="63" spans="1:16" x14ac:dyDescent="0.2">
      <c r="A63" s="20"/>
      <c r="B63" s="20"/>
      <c r="C63" s="20"/>
      <c r="D63" s="20"/>
      <c r="E63" s="20"/>
      <c r="F63" s="20"/>
      <c r="G63" s="20"/>
      <c r="H63" s="20"/>
      <c r="I63" s="20"/>
      <c r="J63" s="20"/>
      <c r="K63" s="20"/>
      <c r="L63" s="20"/>
      <c r="M63" s="20"/>
      <c r="N63" s="20"/>
      <c r="O63" s="20"/>
      <c r="P63" s="20"/>
    </row>
    <row r="64" spans="1:16" x14ac:dyDescent="0.2">
      <c r="A64" s="1" t="s">
        <v>14</v>
      </c>
      <c r="B64" s="20"/>
      <c r="C64" s="267">
        <f>'Kops n'!C35:H35</f>
        <v>0</v>
      </c>
      <c r="D64" s="267"/>
      <c r="E64" s="267"/>
      <c r="F64" s="267"/>
      <c r="G64" s="267"/>
      <c r="H64" s="267"/>
      <c r="I64" s="20"/>
      <c r="J64" s="20"/>
      <c r="K64" s="20"/>
      <c r="L64" s="20"/>
      <c r="M64" s="20"/>
      <c r="N64" s="20"/>
      <c r="O64" s="20"/>
      <c r="P64" s="20"/>
    </row>
    <row r="65" spans="1:16" x14ac:dyDescent="0.2">
      <c r="A65" s="20"/>
      <c r="B65" s="20"/>
      <c r="C65" s="193" t="s">
        <v>15</v>
      </c>
      <c r="D65" s="193"/>
      <c r="E65" s="193"/>
      <c r="F65" s="193"/>
      <c r="G65" s="193"/>
      <c r="H65" s="193"/>
      <c r="I65" s="20"/>
      <c r="J65" s="20"/>
      <c r="K65" s="20"/>
      <c r="L65" s="20"/>
      <c r="M65" s="20"/>
      <c r="N65" s="20"/>
      <c r="O65" s="20"/>
      <c r="P65" s="20"/>
    </row>
    <row r="66" spans="1:16" x14ac:dyDescent="0.2">
      <c r="A66" s="20"/>
      <c r="B66" s="20"/>
      <c r="C66" s="20"/>
      <c r="D66" s="20"/>
      <c r="E66" s="20"/>
      <c r="F66" s="20"/>
      <c r="G66" s="20"/>
      <c r="H66" s="20"/>
      <c r="I66" s="20"/>
      <c r="J66" s="20"/>
      <c r="K66" s="20"/>
      <c r="L66" s="20"/>
      <c r="M66" s="20"/>
      <c r="N66" s="20"/>
      <c r="O66" s="20"/>
      <c r="P66" s="20"/>
    </row>
    <row r="67" spans="1:16" x14ac:dyDescent="0.2">
      <c r="A67" s="210" t="str">
        <f>'Kops n'!A38:D38</f>
        <v>Tāme sastādīta 2023. gada __. ________</v>
      </c>
      <c r="B67" s="211"/>
      <c r="C67" s="211"/>
      <c r="D67" s="211"/>
      <c r="E67" s="20"/>
      <c r="F67" s="20"/>
      <c r="G67" s="20"/>
      <c r="H67" s="20"/>
      <c r="I67" s="20"/>
      <c r="J67" s="20"/>
      <c r="K67" s="20"/>
      <c r="L67" s="20"/>
      <c r="M67" s="20"/>
      <c r="N67" s="20"/>
      <c r="O67" s="20"/>
      <c r="P67" s="20"/>
    </row>
    <row r="68" spans="1:16" x14ac:dyDescent="0.2">
      <c r="A68" s="20"/>
      <c r="B68" s="20"/>
      <c r="C68" s="20"/>
      <c r="D68" s="20"/>
      <c r="E68" s="20"/>
      <c r="F68" s="20"/>
      <c r="G68" s="20"/>
      <c r="H68" s="20"/>
      <c r="I68" s="20"/>
      <c r="J68" s="20"/>
      <c r="K68" s="20"/>
      <c r="L68" s="20"/>
      <c r="M68" s="20"/>
      <c r="N68" s="20"/>
      <c r="O68" s="20"/>
      <c r="P68" s="20"/>
    </row>
    <row r="69" spans="1:16" x14ac:dyDescent="0.2">
      <c r="A69" s="1" t="s">
        <v>41</v>
      </c>
      <c r="B69" s="20"/>
      <c r="C69" s="267">
        <f>'Kops n'!C40:H40</f>
        <v>0</v>
      </c>
      <c r="D69" s="267"/>
      <c r="E69" s="267"/>
      <c r="F69" s="267"/>
      <c r="G69" s="267"/>
      <c r="H69" s="267"/>
      <c r="I69" s="20"/>
      <c r="J69" s="20"/>
      <c r="K69" s="20"/>
      <c r="L69" s="20"/>
      <c r="M69" s="20"/>
      <c r="N69" s="20"/>
      <c r="O69" s="20"/>
      <c r="P69" s="20"/>
    </row>
    <row r="70" spans="1:16" x14ac:dyDescent="0.2">
      <c r="A70" s="20"/>
      <c r="B70" s="20"/>
      <c r="C70" s="193" t="s">
        <v>15</v>
      </c>
      <c r="D70" s="193"/>
      <c r="E70" s="193"/>
      <c r="F70" s="193"/>
      <c r="G70" s="193"/>
      <c r="H70" s="193"/>
      <c r="I70" s="20"/>
      <c r="J70" s="20"/>
      <c r="K70" s="20"/>
      <c r="L70" s="20"/>
      <c r="M70" s="20"/>
      <c r="N70" s="20"/>
      <c r="O70" s="20"/>
      <c r="P70" s="20"/>
    </row>
    <row r="71" spans="1:16" x14ac:dyDescent="0.2">
      <c r="A71" s="20"/>
      <c r="B71" s="20"/>
      <c r="C71" s="20"/>
      <c r="D71" s="20"/>
      <c r="E71" s="20"/>
      <c r="F71" s="20"/>
      <c r="G71" s="20"/>
      <c r="H71" s="20"/>
      <c r="I71" s="20"/>
      <c r="J71" s="20"/>
      <c r="K71" s="20"/>
      <c r="L71" s="20"/>
      <c r="M71" s="20"/>
      <c r="N71" s="20"/>
      <c r="O71" s="20"/>
      <c r="P71" s="20"/>
    </row>
    <row r="72" spans="1:16" x14ac:dyDescent="0.2">
      <c r="A72" s="104" t="s">
        <v>16</v>
      </c>
      <c r="B72" s="52"/>
      <c r="C72" s="115">
        <f>'Kops n'!C43</f>
        <v>0</v>
      </c>
      <c r="D72" s="52"/>
      <c r="E72" s="20"/>
      <c r="F72" s="20"/>
      <c r="G72" s="20"/>
      <c r="H72" s="20"/>
      <c r="I72" s="20"/>
      <c r="J72" s="20"/>
      <c r="K72" s="20"/>
      <c r="L72" s="20"/>
      <c r="M72" s="20"/>
      <c r="N72" s="20"/>
      <c r="O72" s="20"/>
      <c r="P72" s="20"/>
    </row>
    <row r="73" spans="1:16" x14ac:dyDescent="0.2">
      <c r="A73" s="20"/>
      <c r="B73" s="20"/>
      <c r="C73" s="20"/>
      <c r="D73" s="20"/>
      <c r="E73" s="20"/>
      <c r="F73" s="20"/>
      <c r="G73" s="20"/>
      <c r="H73" s="20"/>
      <c r="I73" s="20"/>
      <c r="J73" s="20"/>
      <c r="K73" s="20"/>
      <c r="L73" s="20"/>
      <c r="M73" s="20"/>
      <c r="N73" s="20"/>
      <c r="O73" s="20"/>
      <c r="P73" s="20"/>
    </row>
  </sheetData>
  <mergeCells count="23">
    <mergeCell ref="C2:I2"/>
    <mergeCell ref="C3:I3"/>
    <mergeCell ref="C4:I4"/>
    <mergeCell ref="D5:L5"/>
    <mergeCell ref="D6:L6"/>
    <mergeCell ref="D8:L8"/>
    <mergeCell ref="A9:F9"/>
    <mergeCell ref="J9:M9"/>
    <mergeCell ref="N9:O9"/>
    <mergeCell ref="D7:L7"/>
    <mergeCell ref="C70:H70"/>
    <mergeCell ref="L12:P12"/>
    <mergeCell ref="A61:K61"/>
    <mergeCell ref="C64:H64"/>
    <mergeCell ref="C65:H65"/>
    <mergeCell ref="A67:D67"/>
    <mergeCell ref="C69:H69"/>
    <mergeCell ref="A12:A13"/>
    <mergeCell ref="B12:B13"/>
    <mergeCell ref="C12:C13"/>
    <mergeCell ref="D12:D13"/>
    <mergeCell ref="E12:E13"/>
    <mergeCell ref="F12:K12"/>
  </mergeCells>
  <conditionalFormatting sqref="A61:K61">
    <cfRule type="containsText" dxfId="48" priority="3" operator="containsText" text="Tiešās izmaksas kopā, t. sk. darba devēja sociālais nodoklis __.__% ">
      <formula>NOT(ISERROR(SEARCH("Tiešās izmaksas kopā, t. sk. darba devēja sociālais nodoklis __.__% ",A61)))</formula>
    </cfRule>
  </conditionalFormatting>
  <conditionalFormatting sqref="D5:L8 C2:I2 N9:O9 L61:P61 C64:H64 C69:H69 C72 B14:P60">
    <cfRule type="cellIs" dxfId="47" priority="2" operator="equal">
      <formula>0</formula>
    </cfRule>
  </conditionalFormatting>
  <conditionalFormatting sqref="A14:A60">
    <cfRule type="cellIs" dxfId="46" priority="1"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39"/>
  <sheetViews>
    <sheetView topLeftCell="A2" workbookViewId="0">
      <selection activeCell="A58" sqref="A27:XFD5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79" t="str">
        <f>'10a+c+n'!C2:I2</f>
        <v>Apkure, vēdināšana un gaisa kondicionēšana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238</v>
      </c>
      <c r="B9" s="276"/>
      <c r="C9" s="276"/>
      <c r="D9" s="276"/>
      <c r="E9" s="276"/>
      <c r="F9" s="276"/>
      <c r="G9" s="35"/>
      <c r="H9" s="35"/>
      <c r="I9" s="35"/>
      <c r="J9" s="277" t="s">
        <v>46</v>
      </c>
      <c r="K9" s="277"/>
      <c r="L9" s="277"/>
      <c r="M9" s="277"/>
      <c r="N9" s="278">
        <f>P27</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9">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x14ac:dyDescent="0.2">
      <c r="A15" s="64">
        <f>IF(P15=0,0,IF(COUNTBLANK(P15)=1,0,COUNTA($P$14:P15)))</f>
        <v>0</v>
      </c>
      <c r="B15" s="28">
        <f>IF($C$4="citu pasākumu izmaksas",IF('10a+c+n'!$Q15="C",'10a+c+n'!B15,0))</f>
        <v>0</v>
      </c>
      <c r="C15" s="28">
        <f>IF($C$4="citu pasākumu izmaksas",IF('10a+c+n'!$Q15="C",'10a+c+n'!C15,0))</f>
        <v>0</v>
      </c>
      <c r="D15" s="28">
        <f>IF($C$4="citu pasākumu izmaksas",IF('10a+c+n'!$Q15="C",'10a+c+n'!D15,0))</f>
        <v>0</v>
      </c>
      <c r="E15" s="59"/>
      <c r="F15" s="81"/>
      <c r="G15" s="28"/>
      <c r="H15" s="28">
        <f>IF($C$4="citu pasākumu izmaksas",IF('10a+c+n'!$Q15="C",'10a+c+n'!H15,0))</f>
        <v>0</v>
      </c>
      <c r="I15" s="28"/>
      <c r="J15" s="28"/>
      <c r="K15" s="59">
        <f>IF($C$4="citu pasākumu izmaksas",IF('10a+c+n'!$Q15="C",'10a+c+n'!K15,0))</f>
        <v>0</v>
      </c>
      <c r="L15" s="110">
        <f>IF($C$4="citu pasākumu izmaksas",IF('10a+c+n'!$Q15="C",'10a+c+n'!L15,0))</f>
        <v>0</v>
      </c>
      <c r="M15" s="28">
        <f>IF($C$4="citu pasākumu izmaksas",IF('10a+c+n'!$Q15="C",'10a+c+n'!M15,0))</f>
        <v>0</v>
      </c>
      <c r="N15" s="28">
        <f>IF($C$4="citu pasākumu izmaksas",IF('10a+c+n'!$Q15="C",'10a+c+n'!N15,0))</f>
        <v>0</v>
      </c>
      <c r="O15" s="28">
        <f>IF($C$4="citu pasākumu izmaksas",IF('10a+c+n'!$Q15="C",'10a+c+n'!O15,0))</f>
        <v>0</v>
      </c>
      <c r="P15" s="59">
        <f>IF($C$4="citu pasākumu izmaksas",IF('10a+c+n'!$Q15="C",'10a+c+n'!P15,0))</f>
        <v>0</v>
      </c>
    </row>
    <row r="16" spans="1:16" x14ac:dyDescent="0.2">
      <c r="A16" s="64">
        <f>IF(P16=0,0,IF(COUNTBLANK(P16)=1,0,COUNTA($P$14:P16)))</f>
        <v>0</v>
      </c>
      <c r="B16" s="28">
        <f>IF($C$4="citu pasākumu izmaksas",IF('10a+c+n'!$Q16="C",'10a+c+n'!B16,0))</f>
        <v>0</v>
      </c>
      <c r="C16" s="28">
        <f>IF($C$4="citu pasākumu izmaksas",IF('10a+c+n'!$Q16="C",'10a+c+n'!C16,0))</f>
        <v>0</v>
      </c>
      <c r="D16" s="28">
        <f>IF($C$4="citu pasākumu izmaksas",IF('10a+c+n'!$Q16="C",'10a+c+n'!D16,0))</f>
        <v>0</v>
      </c>
      <c r="E16" s="59"/>
      <c r="F16" s="81"/>
      <c r="G16" s="28"/>
      <c r="H16" s="28">
        <f>IF($C$4="citu pasākumu izmaksas",IF('10a+c+n'!$Q16="C",'10a+c+n'!H16,0))</f>
        <v>0</v>
      </c>
      <c r="I16" s="28"/>
      <c r="J16" s="28"/>
      <c r="K16" s="59">
        <f>IF($C$4="citu pasākumu izmaksas",IF('10a+c+n'!$Q16="C",'10a+c+n'!K16,0))</f>
        <v>0</v>
      </c>
      <c r="L16" s="110">
        <f>IF($C$4="citu pasākumu izmaksas",IF('10a+c+n'!$Q16="C",'10a+c+n'!L16,0))</f>
        <v>0</v>
      </c>
      <c r="M16" s="28">
        <f>IF($C$4="citu pasākumu izmaksas",IF('10a+c+n'!$Q16="C",'10a+c+n'!M16,0))</f>
        <v>0</v>
      </c>
      <c r="N16" s="28">
        <f>IF($C$4="citu pasākumu izmaksas",IF('10a+c+n'!$Q16="C",'10a+c+n'!N16,0))</f>
        <v>0</v>
      </c>
      <c r="O16" s="28">
        <f>IF($C$4="citu pasākumu izmaksas",IF('10a+c+n'!$Q16="C",'10a+c+n'!O16,0))</f>
        <v>0</v>
      </c>
      <c r="P16" s="59">
        <f>IF($C$4="citu pasākumu izmaksas",IF('10a+c+n'!$Q16="C",'10a+c+n'!P16,0))</f>
        <v>0</v>
      </c>
    </row>
    <row r="17" spans="1:16" x14ac:dyDescent="0.2">
      <c r="A17" s="64">
        <f>IF(P17=0,0,IF(COUNTBLANK(P17)=1,0,COUNTA($P$14:P17)))</f>
        <v>0</v>
      </c>
      <c r="B17" s="28">
        <f>IF($C$4="citu pasākumu izmaksas",IF('10a+c+n'!$Q17="C",'10a+c+n'!B17,0))</f>
        <v>0</v>
      </c>
      <c r="C17" s="28">
        <f>IF($C$4="citu pasākumu izmaksas",IF('10a+c+n'!$Q17="C",'10a+c+n'!C17,0))</f>
        <v>0</v>
      </c>
      <c r="D17" s="28">
        <f>IF($C$4="citu pasākumu izmaksas",IF('10a+c+n'!$Q17="C",'10a+c+n'!D17,0))</f>
        <v>0</v>
      </c>
      <c r="E17" s="59"/>
      <c r="F17" s="81"/>
      <c r="G17" s="28"/>
      <c r="H17" s="28">
        <f>IF($C$4="citu pasākumu izmaksas",IF('10a+c+n'!$Q17="C",'10a+c+n'!H17,0))</f>
        <v>0</v>
      </c>
      <c r="I17" s="28"/>
      <c r="J17" s="28"/>
      <c r="K17" s="59">
        <f>IF($C$4="citu pasākumu izmaksas",IF('10a+c+n'!$Q17="C",'10a+c+n'!K17,0))</f>
        <v>0</v>
      </c>
      <c r="L17" s="110">
        <f>IF($C$4="citu pasākumu izmaksas",IF('10a+c+n'!$Q17="C",'10a+c+n'!L17,0))</f>
        <v>0</v>
      </c>
      <c r="M17" s="28">
        <f>IF($C$4="citu pasākumu izmaksas",IF('10a+c+n'!$Q17="C",'10a+c+n'!M17,0))</f>
        <v>0</v>
      </c>
      <c r="N17" s="28">
        <f>IF($C$4="citu pasākumu izmaksas",IF('10a+c+n'!$Q17="C",'10a+c+n'!N17,0))</f>
        <v>0</v>
      </c>
      <c r="O17" s="28">
        <f>IF($C$4="citu pasākumu izmaksas",IF('10a+c+n'!$Q17="C",'10a+c+n'!O17,0))</f>
        <v>0</v>
      </c>
      <c r="P17" s="59">
        <f>IF($C$4="citu pasākumu izmaksas",IF('10a+c+n'!$Q17="C",'10a+c+n'!P17,0))</f>
        <v>0</v>
      </c>
    </row>
    <row r="18" spans="1:16" x14ac:dyDescent="0.2">
      <c r="A18" s="64">
        <f>IF(P18=0,0,IF(COUNTBLANK(P18)=1,0,COUNTA($P$14:P18)))</f>
        <v>0</v>
      </c>
      <c r="B18" s="28">
        <f>IF($C$4="citu pasākumu izmaksas",IF('10a+c+n'!$Q18="C",'10a+c+n'!B18,0))</f>
        <v>0</v>
      </c>
      <c r="C18" s="28">
        <f>IF($C$4="citu pasākumu izmaksas",IF('10a+c+n'!$Q18="C",'10a+c+n'!C18,0))</f>
        <v>0</v>
      </c>
      <c r="D18" s="28">
        <f>IF($C$4="citu pasākumu izmaksas",IF('10a+c+n'!$Q18="C",'10a+c+n'!D18,0))</f>
        <v>0</v>
      </c>
      <c r="E18" s="59"/>
      <c r="F18" s="81"/>
      <c r="G18" s="28"/>
      <c r="H18" s="28">
        <f>IF($C$4="citu pasākumu izmaksas",IF('10a+c+n'!$Q18="C",'10a+c+n'!H18,0))</f>
        <v>0</v>
      </c>
      <c r="I18" s="28"/>
      <c r="J18" s="28"/>
      <c r="K18" s="59">
        <f>IF($C$4="citu pasākumu izmaksas",IF('10a+c+n'!$Q18="C",'10a+c+n'!K18,0))</f>
        <v>0</v>
      </c>
      <c r="L18" s="110">
        <f>IF($C$4="citu pasākumu izmaksas",IF('10a+c+n'!$Q18="C",'10a+c+n'!L18,0))</f>
        <v>0</v>
      </c>
      <c r="M18" s="28">
        <f>IF($C$4="citu pasākumu izmaksas",IF('10a+c+n'!$Q18="C",'10a+c+n'!M18,0))</f>
        <v>0</v>
      </c>
      <c r="N18" s="28">
        <f>IF($C$4="citu pasākumu izmaksas",IF('10a+c+n'!$Q18="C",'10a+c+n'!N18,0))</f>
        <v>0</v>
      </c>
      <c r="O18" s="28">
        <f>IF($C$4="citu pasākumu izmaksas",IF('10a+c+n'!$Q18="C",'10a+c+n'!O18,0))</f>
        <v>0</v>
      </c>
      <c r="P18" s="59">
        <f>IF($C$4="citu pasākumu izmaksas",IF('10a+c+n'!$Q18="C",'10a+c+n'!P18,0))</f>
        <v>0</v>
      </c>
    </row>
    <row r="19" spans="1:16" x14ac:dyDescent="0.2">
      <c r="A19" s="64">
        <f>IF(P19=0,0,IF(COUNTBLANK(P19)=1,0,COUNTA($P$14:P19)))</f>
        <v>0</v>
      </c>
      <c r="B19" s="28">
        <f>IF($C$4="citu pasākumu izmaksas",IF('10a+c+n'!$Q19="C",'10a+c+n'!B19,0))</f>
        <v>0</v>
      </c>
      <c r="C19" s="28">
        <f>IF($C$4="citu pasākumu izmaksas",IF('10a+c+n'!$Q19="C",'10a+c+n'!C19,0))</f>
        <v>0</v>
      </c>
      <c r="D19" s="28">
        <f>IF($C$4="citu pasākumu izmaksas",IF('10a+c+n'!$Q19="C",'10a+c+n'!D19,0))</f>
        <v>0</v>
      </c>
      <c r="E19" s="59"/>
      <c r="F19" s="81"/>
      <c r="G19" s="28"/>
      <c r="H19" s="28">
        <f>IF($C$4="citu pasākumu izmaksas",IF('10a+c+n'!$Q19="C",'10a+c+n'!H19,0))</f>
        <v>0</v>
      </c>
      <c r="I19" s="28"/>
      <c r="J19" s="28"/>
      <c r="K19" s="59">
        <f>IF($C$4="citu pasākumu izmaksas",IF('10a+c+n'!$Q19="C",'10a+c+n'!K19,0))</f>
        <v>0</v>
      </c>
      <c r="L19" s="110">
        <f>IF($C$4="citu pasākumu izmaksas",IF('10a+c+n'!$Q19="C",'10a+c+n'!L19,0))</f>
        <v>0</v>
      </c>
      <c r="M19" s="28">
        <f>IF($C$4="citu pasākumu izmaksas",IF('10a+c+n'!$Q19="C",'10a+c+n'!M19,0))</f>
        <v>0</v>
      </c>
      <c r="N19" s="28">
        <f>IF($C$4="citu pasākumu izmaksas",IF('10a+c+n'!$Q19="C",'10a+c+n'!N19,0))</f>
        <v>0</v>
      </c>
      <c r="O19" s="28">
        <f>IF($C$4="citu pasākumu izmaksas",IF('10a+c+n'!$Q19="C",'10a+c+n'!O19,0))</f>
        <v>0</v>
      </c>
      <c r="P19" s="59">
        <f>IF($C$4="citu pasākumu izmaksas",IF('10a+c+n'!$Q19="C",'10a+c+n'!P19,0))</f>
        <v>0</v>
      </c>
    </row>
    <row r="20" spans="1:16" x14ac:dyDescent="0.2">
      <c r="A20" s="64">
        <f>IF(P20=0,0,IF(COUNTBLANK(P20)=1,0,COUNTA($P$14:P20)))</f>
        <v>0</v>
      </c>
      <c r="B20" s="28">
        <f>IF($C$4="citu pasākumu izmaksas",IF('10a+c+n'!$Q20="C",'10a+c+n'!B20,0))</f>
        <v>0</v>
      </c>
      <c r="C20" s="28">
        <f>IF($C$4="citu pasākumu izmaksas",IF('10a+c+n'!$Q20="C",'10a+c+n'!C20,0))</f>
        <v>0</v>
      </c>
      <c r="D20" s="28">
        <f>IF($C$4="citu pasākumu izmaksas",IF('10a+c+n'!$Q20="C",'10a+c+n'!D20,0))</f>
        <v>0</v>
      </c>
      <c r="E20" s="59"/>
      <c r="F20" s="81"/>
      <c r="G20" s="28"/>
      <c r="H20" s="28">
        <f>IF($C$4="citu pasākumu izmaksas",IF('10a+c+n'!$Q20="C",'10a+c+n'!H20,0))</f>
        <v>0</v>
      </c>
      <c r="I20" s="28"/>
      <c r="J20" s="28"/>
      <c r="K20" s="59">
        <f>IF($C$4="citu pasākumu izmaksas",IF('10a+c+n'!$Q20="C",'10a+c+n'!K20,0))</f>
        <v>0</v>
      </c>
      <c r="L20" s="110">
        <f>IF($C$4="citu pasākumu izmaksas",IF('10a+c+n'!$Q20="C",'10a+c+n'!L20,0))</f>
        <v>0</v>
      </c>
      <c r="M20" s="28">
        <f>IF($C$4="citu pasākumu izmaksas",IF('10a+c+n'!$Q20="C",'10a+c+n'!M20,0))</f>
        <v>0</v>
      </c>
      <c r="N20" s="28">
        <f>IF($C$4="citu pasākumu izmaksas",IF('10a+c+n'!$Q20="C",'10a+c+n'!N20,0))</f>
        <v>0</v>
      </c>
      <c r="O20" s="28">
        <f>IF($C$4="citu pasākumu izmaksas",IF('10a+c+n'!$Q20="C",'10a+c+n'!O20,0))</f>
        <v>0</v>
      </c>
      <c r="P20" s="59">
        <f>IF($C$4="citu pasākumu izmaksas",IF('10a+c+n'!$Q20="C",'10a+c+n'!P20,0))</f>
        <v>0</v>
      </c>
    </row>
    <row r="21" spans="1:16" x14ac:dyDescent="0.2">
      <c r="A21" s="64">
        <f>IF(P21=0,0,IF(COUNTBLANK(P21)=1,0,COUNTA($P$14:P21)))</f>
        <v>0</v>
      </c>
      <c r="B21" s="28">
        <f>IF($C$4="citu pasākumu izmaksas",IF('10a+c+n'!$Q21="C",'10a+c+n'!B21,0))</f>
        <v>0</v>
      </c>
      <c r="C21" s="28">
        <f>IF($C$4="citu pasākumu izmaksas",IF('10a+c+n'!$Q21="C",'10a+c+n'!C21,0))</f>
        <v>0</v>
      </c>
      <c r="D21" s="28">
        <f>IF($C$4="citu pasākumu izmaksas",IF('10a+c+n'!$Q21="C",'10a+c+n'!D21,0))</f>
        <v>0</v>
      </c>
      <c r="E21" s="59"/>
      <c r="F21" s="81"/>
      <c r="G21" s="28"/>
      <c r="H21" s="28">
        <f>IF($C$4="citu pasākumu izmaksas",IF('10a+c+n'!$Q21="C",'10a+c+n'!H21,0))</f>
        <v>0</v>
      </c>
      <c r="I21" s="28"/>
      <c r="J21" s="28"/>
      <c r="K21" s="59">
        <f>IF($C$4="citu pasākumu izmaksas",IF('10a+c+n'!$Q21="C",'10a+c+n'!K21,0))</f>
        <v>0</v>
      </c>
      <c r="L21" s="110">
        <f>IF($C$4="citu pasākumu izmaksas",IF('10a+c+n'!$Q21="C",'10a+c+n'!L21,0))</f>
        <v>0</v>
      </c>
      <c r="M21" s="28">
        <f>IF($C$4="citu pasākumu izmaksas",IF('10a+c+n'!$Q21="C",'10a+c+n'!M21,0))</f>
        <v>0</v>
      </c>
      <c r="N21" s="28">
        <f>IF($C$4="citu pasākumu izmaksas",IF('10a+c+n'!$Q21="C",'10a+c+n'!N21,0))</f>
        <v>0</v>
      </c>
      <c r="O21" s="28">
        <f>IF($C$4="citu pasākumu izmaksas",IF('10a+c+n'!$Q21="C",'10a+c+n'!O21,0))</f>
        <v>0</v>
      </c>
      <c r="P21" s="59">
        <f>IF($C$4="citu pasākumu izmaksas",IF('10a+c+n'!$Q21="C",'10a+c+n'!P21,0))</f>
        <v>0</v>
      </c>
    </row>
    <row r="22" spans="1:16" x14ac:dyDescent="0.2">
      <c r="A22" s="64">
        <f>IF(P22=0,0,IF(COUNTBLANK(P22)=1,0,COUNTA($P$14:P22)))</f>
        <v>0</v>
      </c>
      <c r="B22" s="28">
        <f>IF($C$4="citu pasākumu izmaksas",IF('10a+c+n'!$Q22="C",'10a+c+n'!B22,0))</f>
        <v>0</v>
      </c>
      <c r="C22" s="28">
        <f>IF($C$4="citu pasākumu izmaksas",IF('10a+c+n'!$Q22="C",'10a+c+n'!C22,0))</f>
        <v>0</v>
      </c>
      <c r="D22" s="28">
        <f>IF($C$4="citu pasākumu izmaksas",IF('10a+c+n'!$Q22="C",'10a+c+n'!D22,0))</f>
        <v>0</v>
      </c>
      <c r="E22" s="59"/>
      <c r="F22" s="81"/>
      <c r="G22" s="28"/>
      <c r="H22" s="28">
        <f>IF($C$4="citu pasākumu izmaksas",IF('10a+c+n'!$Q22="C",'10a+c+n'!H22,0))</f>
        <v>0</v>
      </c>
      <c r="I22" s="28"/>
      <c r="J22" s="28"/>
      <c r="K22" s="59">
        <f>IF($C$4="citu pasākumu izmaksas",IF('10a+c+n'!$Q22="C",'10a+c+n'!K22,0))</f>
        <v>0</v>
      </c>
      <c r="L22" s="110">
        <f>IF($C$4="citu pasākumu izmaksas",IF('10a+c+n'!$Q22="C",'10a+c+n'!L22,0))</f>
        <v>0</v>
      </c>
      <c r="M22" s="28">
        <f>IF($C$4="citu pasākumu izmaksas",IF('10a+c+n'!$Q22="C",'10a+c+n'!M22,0))</f>
        <v>0</v>
      </c>
      <c r="N22" s="28">
        <f>IF($C$4="citu pasākumu izmaksas",IF('10a+c+n'!$Q22="C",'10a+c+n'!N22,0))</f>
        <v>0</v>
      </c>
      <c r="O22" s="28">
        <f>IF($C$4="citu pasākumu izmaksas",IF('10a+c+n'!$Q22="C",'10a+c+n'!O22,0))</f>
        <v>0</v>
      </c>
      <c r="P22" s="59">
        <f>IF($C$4="citu pasākumu izmaksas",IF('10a+c+n'!$Q22="C",'10a+c+n'!P22,0))</f>
        <v>0</v>
      </c>
    </row>
    <row r="23" spans="1:16" x14ac:dyDescent="0.2">
      <c r="A23" s="64">
        <f>IF(P23=0,0,IF(COUNTBLANK(P23)=1,0,COUNTA($P$14:P23)))</f>
        <v>0</v>
      </c>
      <c r="B23" s="28">
        <f>IF($C$4="citu pasākumu izmaksas",IF('10a+c+n'!$Q23="C",'10a+c+n'!B23,0))</f>
        <v>0</v>
      </c>
      <c r="C23" s="28">
        <f>IF($C$4="citu pasākumu izmaksas",IF('10a+c+n'!$Q23="C",'10a+c+n'!C23,0))</f>
        <v>0</v>
      </c>
      <c r="D23" s="28">
        <f>IF($C$4="citu pasākumu izmaksas",IF('10a+c+n'!$Q23="C",'10a+c+n'!D23,0))</f>
        <v>0</v>
      </c>
      <c r="E23" s="59"/>
      <c r="F23" s="81"/>
      <c r="G23" s="28"/>
      <c r="H23" s="28">
        <f>IF($C$4="citu pasākumu izmaksas",IF('10a+c+n'!$Q23="C",'10a+c+n'!H23,0))</f>
        <v>0</v>
      </c>
      <c r="I23" s="28"/>
      <c r="J23" s="28"/>
      <c r="K23" s="59">
        <f>IF($C$4="citu pasākumu izmaksas",IF('10a+c+n'!$Q23="C",'10a+c+n'!K23,0))</f>
        <v>0</v>
      </c>
      <c r="L23" s="110">
        <f>IF($C$4="citu pasākumu izmaksas",IF('10a+c+n'!$Q23="C",'10a+c+n'!L23,0))</f>
        <v>0</v>
      </c>
      <c r="M23" s="28">
        <f>IF($C$4="citu pasākumu izmaksas",IF('10a+c+n'!$Q23="C",'10a+c+n'!M23,0))</f>
        <v>0</v>
      </c>
      <c r="N23" s="28">
        <f>IF($C$4="citu pasākumu izmaksas",IF('10a+c+n'!$Q23="C",'10a+c+n'!N23,0))</f>
        <v>0</v>
      </c>
      <c r="O23" s="28">
        <f>IF($C$4="citu pasākumu izmaksas",IF('10a+c+n'!$Q23="C",'10a+c+n'!O23,0))</f>
        <v>0</v>
      </c>
      <c r="P23" s="59">
        <f>IF($C$4="citu pasākumu izmaksas",IF('10a+c+n'!$Q23="C",'10a+c+n'!P23,0))</f>
        <v>0</v>
      </c>
    </row>
    <row r="24" spans="1:16" x14ac:dyDescent="0.2">
      <c r="A24" s="64">
        <f>IF(P24=0,0,IF(COUNTBLANK(P24)=1,0,COUNTA($P$14:P24)))</f>
        <v>0</v>
      </c>
      <c r="B24" s="28">
        <f>IF($C$4="citu pasākumu izmaksas",IF('10a+c+n'!$Q24="C",'10a+c+n'!B24,0))</f>
        <v>0</v>
      </c>
      <c r="C24" s="28">
        <f>IF($C$4="citu pasākumu izmaksas",IF('10a+c+n'!$Q24="C",'10a+c+n'!C24,0))</f>
        <v>0</v>
      </c>
      <c r="D24" s="28">
        <f>IF($C$4="citu pasākumu izmaksas",IF('10a+c+n'!$Q24="C",'10a+c+n'!D24,0))</f>
        <v>0</v>
      </c>
      <c r="E24" s="59"/>
      <c r="F24" s="81"/>
      <c r="G24" s="28"/>
      <c r="H24" s="28">
        <f>IF($C$4="citu pasākumu izmaksas",IF('10a+c+n'!$Q24="C",'10a+c+n'!H24,0))</f>
        <v>0</v>
      </c>
      <c r="I24" s="28"/>
      <c r="J24" s="28"/>
      <c r="K24" s="59">
        <f>IF($C$4="citu pasākumu izmaksas",IF('10a+c+n'!$Q24="C",'10a+c+n'!K24,0))</f>
        <v>0</v>
      </c>
      <c r="L24" s="110">
        <f>IF($C$4="citu pasākumu izmaksas",IF('10a+c+n'!$Q24="C",'10a+c+n'!L24,0))</f>
        <v>0</v>
      </c>
      <c r="M24" s="28">
        <f>IF($C$4="citu pasākumu izmaksas",IF('10a+c+n'!$Q24="C",'10a+c+n'!M24,0))</f>
        <v>0</v>
      </c>
      <c r="N24" s="28">
        <f>IF($C$4="citu pasākumu izmaksas",IF('10a+c+n'!$Q24="C",'10a+c+n'!N24,0))</f>
        <v>0</v>
      </c>
      <c r="O24" s="28">
        <f>IF($C$4="citu pasākumu izmaksas",IF('10a+c+n'!$Q24="C",'10a+c+n'!O24,0))</f>
        <v>0</v>
      </c>
      <c r="P24" s="59">
        <f>IF($C$4="citu pasākumu izmaksas",IF('10a+c+n'!$Q24="C",'10a+c+n'!P24,0))</f>
        <v>0</v>
      </c>
    </row>
    <row r="25" spans="1:16" x14ac:dyDescent="0.2">
      <c r="A25" s="64">
        <f>IF(P25=0,0,IF(COUNTBLANK(P25)=1,0,COUNTA($P$14:P25)))</f>
        <v>0</v>
      </c>
      <c r="B25" s="28">
        <f>IF($C$4="citu pasākumu izmaksas",IF('10a+c+n'!$Q25="C",'10a+c+n'!B25,0))</f>
        <v>0</v>
      </c>
      <c r="C25" s="28">
        <f>IF($C$4="citu pasākumu izmaksas",IF('10a+c+n'!$Q25="C",'10a+c+n'!C25,0))</f>
        <v>0</v>
      </c>
      <c r="D25" s="28">
        <f>IF($C$4="citu pasākumu izmaksas",IF('10a+c+n'!$Q25="C",'10a+c+n'!D25,0))</f>
        <v>0</v>
      </c>
      <c r="E25" s="59"/>
      <c r="F25" s="81"/>
      <c r="G25" s="28"/>
      <c r="H25" s="28">
        <f>IF($C$4="citu pasākumu izmaksas",IF('10a+c+n'!$Q25="C",'10a+c+n'!H25,0))</f>
        <v>0</v>
      </c>
      <c r="I25" s="28"/>
      <c r="J25" s="28"/>
      <c r="K25" s="59">
        <f>IF($C$4="citu pasākumu izmaksas",IF('10a+c+n'!$Q25="C",'10a+c+n'!K25,0))</f>
        <v>0</v>
      </c>
      <c r="L25" s="110">
        <f>IF($C$4="citu pasākumu izmaksas",IF('10a+c+n'!$Q25="C",'10a+c+n'!L25,0))</f>
        <v>0</v>
      </c>
      <c r="M25" s="28">
        <f>IF($C$4="citu pasākumu izmaksas",IF('10a+c+n'!$Q25="C",'10a+c+n'!M25,0))</f>
        <v>0</v>
      </c>
      <c r="N25" s="28">
        <f>IF($C$4="citu pasākumu izmaksas",IF('10a+c+n'!$Q25="C",'10a+c+n'!N25,0))</f>
        <v>0</v>
      </c>
      <c r="O25" s="28">
        <f>IF($C$4="citu pasākumu izmaksas",IF('10a+c+n'!$Q25="C",'10a+c+n'!O25,0))</f>
        <v>0</v>
      </c>
      <c r="P25" s="59">
        <f>IF($C$4="citu pasākumu izmaksas",IF('10a+c+n'!$Q25="C",'10a+c+n'!P25,0))</f>
        <v>0</v>
      </c>
    </row>
    <row r="26" spans="1:16" ht="12" thickBot="1" x14ac:dyDescent="0.25">
      <c r="A26" s="64">
        <f>IF(P26=0,0,IF(COUNTBLANK(P26)=1,0,COUNTA($P$14:P26)))</f>
        <v>0</v>
      </c>
      <c r="B26" s="28">
        <f>IF($C$4="citu pasākumu izmaksas",IF('10a+c+n'!$Q26="C",'10a+c+n'!B26,0))</f>
        <v>0</v>
      </c>
      <c r="C26" s="28">
        <f>IF($C$4="citu pasākumu izmaksas",IF('10a+c+n'!$Q26="C",'10a+c+n'!C26,0))</f>
        <v>0</v>
      </c>
      <c r="D26" s="28">
        <f>IF($C$4="citu pasākumu izmaksas",IF('10a+c+n'!$Q26="C",'10a+c+n'!D26,0))</f>
        <v>0</v>
      </c>
      <c r="E26" s="59"/>
      <c r="F26" s="81"/>
      <c r="G26" s="28"/>
      <c r="H26" s="28">
        <f>IF($C$4="citu pasākumu izmaksas",IF('10a+c+n'!$Q26="C",'10a+c+n'!H26,0))</f>
        <v>0</v>
      </c>
      <c r="I26" s="28"/>
      <c r="J26" s="28"/>
      <c r="K26" s="59">
        <f>IF($C$4="citu pasākumu izmaksas",IF('10a+c+n'!$Q26="C",'10a+c+n'!K26,0))</f>
        <v>0</v>
      </c>
      <c r="L26" s="110">
        <f>IF($C$4="citu pasākumu izmaksas",IF('10a+c+n'!$Q26="C",'10a+c+n'!L26,0))</f>
        <v>0</v>
      </c>
      <c r="M26" s="28">
        <f>IF($C$4="citu pasākumu izmaksas",IF('10a+c+n'!$Q26="C",'10a+c+n'!M26,0))</f>
        <v>0</v>
      </c>
      <c r="N26" s="28">
        <f>IF($C$4="citu pasākumu izmaksas",IF('10a+c+n'!$Q26="C",'10a+c+n'!N26,0))</f>
        <v>0</v>
      </c>
      <c r="O26" s="28">
        <f>IF($C$4="citu pasākumu izmaksas",IF('10a+c+n'!$Q26="C",'10a+c+n'!O26,0))</f>
        <v>0</v>
      </c>
      <c r="P26" s="59">
        <f>IF($C$4="citu pasākumu izmaksas",IF('10a+c+n'!$Q26="C",'10a+c+n'!P26,0))</f>
        <v>0</v>
      </c>
    </row>
    <row r="27" spans="1:16" ht="12" customHeight="1" thickBot="1" x14ac:dyDescent="0.25">
      <c r="A27" s="264" t="s">
        <v>63</v>
      </c>
      <c r="B27" s="265"/>
      <c r="C27" s="265"/>
      <c r="D27" s="265"/>
      <c r="E27" s="265"/>
      <c r="F27" s="265"/>
      <c r="G27" s="265"/>
      <c r="H27" s="265"/>
      <c r="I27" s="265"/>
      <c r="J27" s="265"/>
      <c r="K27" s="266"/>
      <c r="L27" s="111">
        <f>SUM(L14:L26)</f>
        <v>0</v>
      </c>
      <c r="M27" s="112">
        <f>SUM(M14:M26)</f>
        <v>0</v>
      </c>
      <c r="N27" s="112">
        <f>SUM(N14:N26)</f>
        <v>0</v>
      </c>
      <c r="O27" s="112">
        <f>SUM(O14:O26)</f>
        <v>0</v>
      </c>
      <c r="P27" s="113">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267">
        <f>'Kops c'!C35:H35</f>
        <v>0</v>
      </c>
      <c r="D30" s="267"/>
      <c r="E30" s="267"/>
      <c r="F30" s="267"/>
      <c r="G30" s="267"/>
      <c r="H30" s="267"/>
      <c r="I30" s="20"/>
      <c r="J30" s="20"/>
      <c r="K30" s="20"/>
      <c r="L30" s="20"/>
      <c r="M30" s="20"/>
      <c r="N30" s="20"/>
      <c r="O30" s="20"/>
      <c r="P30" s="20"/>
    </row>
    <row r="31" spans="1:16" x14ac:dyDescent="0.2">
      <c r="A31" s="20"/>
      <c r="B31" s="20"/>
      <c r="C31" s="193" t="s">
        <v>15</v>
      </c>
      <c r="D31" s="193"/>
      <c r="E31" s="193"/>
      <c r="F31" s="193"/>
      <c r="G31" s="193"/>
      <c r="H31" s="193"/>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10" t="str">
        <f>'Kops n'!A38:D38</f>
        <v>Tāme sastādīta 2023. gada __. ________</v>
      </c>
      <c r="B33" s="211"/>
      <c r="C33" s="211"/>
      <c r="D33" s="211"/>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267">
        <f>'Kops c'!C40:H40</f>
        <v>0</v>
      </c>
      <c r="D35" s="267"/>
      <c r="E35" s="267"/>
      <c r="F35" s="267"/>
      <c r="G35" s="267"/>
      <c r="H35" s="267"/>
      <c r="I35" s="20"/>
      <c r="J35" s="20"/>
      <c r="K35" s="20"/>
      <c r="L35" s="20"/>
      <c r="M35" s="20"/>
      <c r="N35" s="20"/>
      <c r="O35" s="20"/>
      <c r="P35" s="20"/>
    </row>
    <row r="36" spans="1:16" x14ac:dyDescent="0.2">
      <c r="A36" s="20"/>
      <c r="B36" s="20"/>
      <c r="C36" s="193" t="s">
        <v>15</v>
      </c>
      <c r="D36" s="193"/>
      <c r="E36" s="193"/>
      <c r="F36" s="193"/>
      <c r="G36" s="193"/>
      <c r="H36" s="193"/>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4" t="s">
        <v>16</v>
      </c>
      <c r="B38" s="52"/>
      <c r="C38" s="115">
        <f>'Kops c'!C43</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36:H36"/>
    <mergeCell ref="L12:P12"/>
    <mergeCell ref="A27:K27"/>
    <mergeCell ref="C30:H30"/>
    <mergeCell ref="C31:H31"/>
    <mergeCell ref="A33:D33"/>
    <mergeCell ref="C35:H35"/>
  </mergeCells>
  <conditionalFormatting sqref="A27:K27">
    <cfRule type="containsText" dxfId="45" priority="3" operator="containsText" text="Tiešās izmaksas kopā, t. sk. darba devēja sociālais nodoklis __.__% ">
      <formula>NOT(ISERROR(SEARCH("Tiešās izmaksas kopā, t. sk. darba devēja sociālais nodoklis __.__% ",A27)))</formula>
    </cfRule>
  </conditionalFormatting>
  <conditionalFormatting sqref="N9:O9 C2:I2 D5:L8 L27:P27 C30:H30 C35:H35 C38 A14:P26">
    <cfRule type="cellIs" dxfId="44"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36"/>
  <sheetViews>
    <sheetView topLeftCell="A2" workbookViewId="0">
      <selection activeCell="A58" sqref="A24:XFD5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'10a+c+n'!D1</f>
        <v>10</v>
      </c>
      <c r="E1" s="26"/>
      <c r="F1" s="26"/>
      <c r="G1" s="26"/>
      <c r="H1" s="26"/>
      <c r="I1" s="26"/>
      <c r="J1" s="26"/>
      <c r="N1" s="30"/>
      <c r="O1" s="31"/>
      <c r="P1" s="32"/>
    </row>
    <row r="2" spans="1:16" x14ac:dyDescent="0.2">
      <c r="A2" s="33"/>
      <c r="B2" s="33"/>
      <c r="C2" s="279" t="str">
        <f>'10a+c+n'!C2:I2</f>
        <v>Apkure, vēdināšana un gaisa kondicionēšana</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238</v>
      </c>
      <c r="B9" s="276"/>
      <c r="C9" s="276"/>
      <c r="D9" s="276"/>
      <c r="E9" s="276"/>
      <c r="F9" s="276"/>
      <c r="G9" s="35"/>
      <c r="H9" s="35"/>
      <c r="I9" s="35"/>
      <c r="J9" s="277" t="s">
        <v>46</v>
      </c>
      <c r="K9" s="277"/>
      <c r="L9" s="277"/>
      <c r="M9" s="277"/>
      <c r="N9" s="278">
        <f>P24</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9">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x14ac:dyDescent="0.2">
      <c r="A15" s="64">
        <f>IF(P15=0,0,IF(COUNTBLANK(P15)=1,0,COUNTA($P$14:P15)))</f>
        <v>0</v>
      </c>
      <c r="B15" s="28">
        <f>IF($C$4="Neattiecināmās izmaksas",IF('10a+c+n'!$Q15="N",'10a+c+n'!B15,0))</f>
        <v>0</v>
      </c>
      <c r="C15" s="28">
        <f>IF($C$4="Neattiecināmās izmaksas",IF('10a+c+n'!$Q15="N",'10a+c+n'!C15,0))</f>
        <v>0</v>
      </c>
      <c r="D15" s="28">
        <f>IF($C$4="Neattiecināmās izmaksas",IF('10a+c+n'!$Q15="N",'10a+c+n'!D15,0))</f>
        <v>0</v>
      </c>
      <c r="E15" s="59"/>
      <c r="F15" s="81"/>
      <c r="G15" s="28"/>
      <c r="H15" s="28">
        <f>IF($C$4="Neattiecināmās izmaksas",IF('10a+c+n'!$Q15="N",'10a+c+n'!H15,0))</f>
        <v>0</v>
      </c>
      <c r="I15" s="28"/>
      <c r="J15" s="28"/>
      <c r="K15" s="59">
        <f>IF($C$4="Neattiecināmās izmaksas",IF('10a+c+n'!$Q15="N",'10a+c+n'!K15,0))</f>
        <v>0</v>
      </c>
      <c r="L15" s="110">
        <f>IF($C$4="Neattiecināmās izmaksas",IF('10a+c+n'!$Q15="N",'10a+c+n'!L15,0))</f>
        <v>0</v>
      </c>
      <c r="M15" s="28">
        <f>IF($C$4="Neattiecināmās izmaksas",IF('10a+c+n'!$Q15="N",'10a+c+n'!M15,0))</f>
        <v>0</v>
      </c>
      <c r="N15" s="28">
        <f>IF($C$4="Neattiecināmās izmaksas",IF('10a+c+n'!$Q15="N",'10a+c+n'!N15,0))</f>
        <v>0</v>
      </c>
      <c r="O15" s="28">
        <f>IF($C$4="Neattiecināmās izmaksas",IF('10a+c+n'!$Q15="N",'10a+c+n'!O15,0))</f>
        <v>0</v>
      </c>
      <c r="P15" s="59">
        <f>IF($C$4="Neattiecināmās izmaksas",IF('10a+c+n'!$Q15="N",'10a+c+n'!P15,0))</f>
        <v>0</v>
      </c>
    </row>
    <row r="16" spans="1:16" x14ac:dyDescent="0.2">
      <c r="A16" s="64">
        <f>IF(P16=0,0,IF(COUNTBLANK(P16)=1,0,COUNTA($P$14:P16)))</f>
        <v>0</v>
      </c>
      <c r="B16" s="28">
        <f>IF($C$4="Neattiecināmās izmaksas",IF('10a+c+n'!$Q16="N",'10a+c+n'!B16,0))</f>
        <v>0</v>
      </c>
      <c r="C16" s="28">
        <f>IF($C$4="Neattiecināmās izmaksas",IF('10a+c+n'!$Q16="N",'10a+c+n'!C16,0))</f>
        <v>0</v>
      </c>
      <c r="D16" s="28">
        <f>IF($C$4="Neattiecināmās izmaksas",IF('10a+c+n'!$Q16="N",'10a+c+n'!D16,0))</f>
        <v>0</v>
      </c>
      <c r="E16" s="59"/>
      <c r="F16" s="81"/>
      <c r="G16" s="28"/>
      <c r="H16" s="28">
        <f>IF($C$4="Neattiecināmās izmaksas",IF('10a+c+n'!$Q16="N",'10a+c+n'!H16,0))</f>
        <v>0</v>
      </c>
      <c r="I16" s="28"/>
      <c r="J16" s="28"/>
      <c r="K16" s="59">
        <f>IF($C$4="Neattiecināmās izmaksas",IF('10a+c+n'!$Q16="N",'10a+c+n'!K16,0))</f>
        <v>0</v>
      </c>
      <c r="L16" s="110">
        <f>IF($C$4="Neattiecināmās izmaksas",IF('10a+c+n'!$Q16="N",'10a+c+n'!L16,0))</f>
        <v>0</v>
      </c>
      <c r="M16" s="28">
        <f>IF($C$4="Neattiecināmās izmaksas",IF('10a+c+n'!$Q16="N",'10a+c+n'!M16,0))</f>
        <v>0</v>
      </c>
      <c r="N16" s="28">
        <f>IF($C$4="Neattiecināmās izmaksas",IF('10a+c+n'!$Q16="N",'10a+c+n'!N16,0))</f>
        <v>0</v>
      </c>
      <c r="O16" s="28">
        <f>IF($C$4="Neattiecināmās izmaksas",IF('10a+c+n'!$Q16="N",'10a+c+n'!O16,0))</f>
        <v>0</v>
      </c>
      <c r="P16" s="59">
        <f>IF($C$4="Neattiecināmās izmaksas",IF('10a+c+n'!$Q16="N",'10a+c+n'!P16,0))</f>
        <v>0</v>
      </c>
    </row>
    <row r="17" spans="1:16" x14ac:dyDescent="0.2">
      <c r="A17" s="64">
        <f>IF(P17=0,0,IF(COUNTBLANK(P17)=1,0,COUNTA($P$14:P17)))</f>
        <v>0</v>
      </c>
      <c r="B17" s="28">
        <f>IF($C$4="Neattiecināmās izmaksas",IF('10a+c+n'!$Q17="N",'10a+c+n'!B17,0))</f>
        <v>0</v>
      </c>
      <c r="C17" s="28">
        <f>IF($C$4="Neattiecināmās izmaksas",IF('10a+c+n'!$Q17="N",'10a+c+n'!C17,0))</f>
        <v>0</v>
      </c>
      <c r="D17" s="28">
        <f>IF($C$4="Neattiecināmās izmaksas",IF('10a+c+n'!$Q17="N",'10a+c+n'!D17,0))</f>
        <v>0</v>
      </c>
      <c r="E17" s="59"/>
      <c r="F17" s="81"/>
      <c r="G17" s="28"/>
      <c r="H17" s="28">
        <f>IF($C$4="Neattiecināmās izmaksas",IF('10a+c+n'!$Q17="N",'10a+c+n'!H17,0))</f>
        <v>0</v>
      </c>
      <c r="I17" s="28"/>
      <c r="J17" s="28"/>
      <c r="K17" s="59">
        <f>IF($C$4="Neattiecināmās izmaksas",IF('10a+c+n'!$Q17="N",'10a+c+n'!K17,0))</f>
        <v>0</v>
      </c>
      <c r="L17" s="110">
        <f>IF($C$4="Neattiecināmās izmaksas",IF('10a+c+n'!$Q17="N",'10a+c+n'!L17,0))</f>
        <v>0</v>
      </c>
      <c r="M17" s="28">
        <f>IF($C$4="Neattiecināmās izmaksas",IF('10a+c+n'!$Q17="N",'10a+c+n'!M17,0))</f>
        <v>0</v>
      </c>
      <c r="N17" s="28">
        <f>IF($C$4="Neattiecināmās izmaksas",IF('10a+c+n'!$Q17="N",'10a+c+n'!N17,0))</f>
        <v>0</v>
      </c>
      <c r="O17" s="28">
        <f>IF($C$4="Neattiecināmās izmaksas",IF('10a+c+n'!$Q17="N",'10a+c+n'!O17,0))</f>
        <v>0</v>
      </c>
      <c r="P17" s="59">
        <f>IF($C$4="Neattiecināmās izmaksas",IF('10a+c+n'!$Q17="N",'10a+c+n'!P17,0))</f>
        <v>0</v>
      </c>
    </row>
    <row r="18" spans="1:16" x14ac:dyDescent="0.2">
      <c r="A18" s="64">
        <f>IF(P18=0,0,IF(COUNTBLANK(P18)=1,0,COUNTA($P$14:P18)))</f>
        <v>0</v>
      </c>
      <c r="B18" s="28">
        <f>IF($C$4="Neattiecināmās izmaksas",IF('10a+c+n'!$Q18="N",'10a+c+n'!B18,0))</f>
        <v>0</v>
      </c>
      <c r="C18" s="28">
        <f>IF($C$4="Neattiecināmās izmaksas",IF('10a+c+n'!$Q18="N",'10a+c+n'!C18,0))</f>
        <v>0</v>
      </c>
      <c r="D18" s="28">
        <f>IF($C$4="Neattiecināmās izmaksas",IF('10a+c+n'!$Q18="N",'10a+c+n'!D18,0))</f>
        <v>0</v>
      </c>
      <c r="E18" s="59"/>
      <c r="F18" s="81"/>
      <c r="G18" s="28"/>
      <c r="H18" s="28">
        <f>IF($C$4="Neattiecināmās izmaksas",IF('10a+c+n'!$Q18="N",'10a+c+n'!H18,0))</f>
        <v>0</v>
      </c>
      <c r="I18" s="28"/>
      <c r="J18" s="28"/>
      <c r="K18" s="59">
        <f>IF($C$4="Neattiecināmās izmaksas",IF('10a+c+n'!$Q18="N",'10a+c+n'!K18,0))</f>
        <v>0</v>
      </c>
      <c r="L18" s="110">
        <f>IF($C$4="Neattiecināmās izmaksas",IF('10a+c+n'!$Q18="N",'10a+c+n'!L18,0))</f>
        <v>0</v>
      </c>
      <c r="M18" s="28">
        <f>IF($C$4="Neattiecināmās izmaksas",IF('10a+c+n'!$Q18="N",'10a+c+n'!M18,0))</f>
        <v>0</v>
      </c>
      <c r="N18" s="28">
        <f>IF($C$4="Neattiecināmās izmaksas",IF('10a+c+n'!$Q18="N",'10a+c+n'!N18,0))</f>
        <v>0</v>
      </c>
      <c r="O18" s="28">
        <f>IF($C$4="Neattiecināmās izmaksas",IF('10a+c+n'!$Q18="N",'10a+c+n'!O18,0))</f>
        <v>0</v>
      </c>
      <c r="P18" s="59">
        <f>IF($C$4="Neattiecināmās izmaksas",IF('10a+c+n'!$Q18="N",'10a+c+n'!P18,0))</f>
        <v>0</v>
      </c>
    </row>
    <row r="19" spans="1:16" x14ac:dyDescent="0.2">
      <c r="A19" s="64">
        <f>IF(P19=0,0,IF(COUNTBLANK(P19)=1,0,COUNTA($P$14:P19)))</f>
        <v>0</v>
      </c>
      <c r="B19" s="28">
        <f>IF($C$4="Neattiecināmās izmaksas",IF('10a+c+n'!$Q19="N",'10a+c+n'!B19,0))</f>
        <v>0</v>
      </c>
      <c r="C19" s="28">
        <f>IF($C$4="Neattiecināmās izmaksas",IF('10a+c+n'!$Q19="N",'10a+c+n'!C19,0))</f>
        <v>0</v>
      </c>
      <c r="D19" s="28">
        <f>IF($C$4="Neattiecināmās izmaksas",IF('10a+c+n'!$Q19="N",'10a+c+n'!D19,0))</f>
        <v>0</v>
      </c>
      <c r="E19" s="59"/>
      <c r="F19" s="81"/>
      <c r="G19" s="28"/>
      <c r="H19" s="28">
        <f>IF($C$4="Neattiecināmās izmaksas",IF('10a+c+n'!$Q19="N",'10a+c+n'!H19,0))</f>
        <v>0</v>
      </c>
      <c r="I19" s="28"/>
      <c r="J19" s="28"/>
      <c r="K19" s="59">
        <f>IF($C$4="Neattiecināmās izmaksas",IF('10a+c+n'!$Q19="N",'10a+c+n'!K19,0))</f>
        <v>0</v>
      </c>
      <c r="L19" s="110">
        <f>IF($C$4="Neattiecināmās izmaksas",IF('10a+c+n'!$Q19="N",'10a+c+n'!L19,0))</f>
        <v>0</v>
      </c>
      <c r="M19" s="28">
        <f>IF($C$4="Neattiecināmās izmaksas",IF('10a+c+n'!$Q19="N",'10a+c+n'!M19,0))</f>
        <v>0</v>
      </c>
      <c r="N19" s="28">
        <f>IF($C$4="Neattiecināmās izmaksas",IF('10a+c+n'!$Q19="N",'10a+c+n'!N19,0))</f>
        <v>0</v>
      </c>
      <c r="O19" s="28">
        <f>IF($C$4="Neattiecināmās izmaksas",IF('10a+c+n'!$Q19="N",'10a+c+n'!O19,0))</f>
        <v>0</v>
      </c>
      <c r="P19" s="59">
        <f>IF($C$4="Neattiecināmās izmaksas",IF('10a+c+n'!$Q19="N",'10a+c+n'!P19,0))</f>
        <v>0</v>
      </c>
    </row>
    <row r="20" spans="1:16" x14ac:dyDescent="0.2">
      <c r="A20" s="64">
        <f>IF(P20=0,0,IF(COUNTBLANK(P20)=1,0,COUNTA($P$14:P20)))</f>
        <v>0</v>
      </c>
      <c r="B20" s="28">
        <f>IF($C$4="Neattiecināmās izmaksas",IF('10a+c+n'!$Q20="N",'10a+c+n'!B20,0))</f>
        <v>0</v>
      </c>
      <c r="C20" s="28">
        <f>IF($C$4="Neattiecināmās izmaksas",IF('10a+c+n'!$Q20="N",'10a+c+n'!C20,0))</f>
        <v>0</v>
      </c>
      <c r="D20" s="28">
        <f>IF($C$4="Neattiecināmās izmaksas",IF('10a+c+n'!$Q20="N",'10a+c+n'!D20,0))</f>
        <v>0</v>
      </c>
      <c r="E20" s="59"/>
      <c r="F20" s="81"/>
      <c r="G20" s="28"/>
      <c r="H20" s="28">
        <f>IF($C$4="Neattiecināmās izmaksas",IF('10a+c+n'!$Q20="N",'10a+c+n'!H20,0))</f>
        <v>0</v>
      </c>
      <c r="I20" s="28"/>
      <c r="J20" s="28"/>
      <c r="K20" s="59">
        <f>IF($C$4="Neattiecināmās izmaksas",IF('10a+c+n'!$Q20="N",'10a+c+n'!K20,0))</f>
        <v>0</v>
      </c>
      <c r="L20" s="110">
        <f>IF($C$4="Neattiecināmās izmaksas",IF('10a+c+n'!$Q20="N",'10a+c+n'!L20,0))</f>
        <v>0</v>
      </c>
      <c r="M20" s="28">
        <f>IF($C$4="Neattiecināmās izmaksas",IF('10a+c+n'!$Q20="N",'10a+c+n'!M20,0))</f>
        <v>0</v>
      </c>
      <c r="N20" s="28">
        <f>IF($C$4="Neattiecināmās izmaksas",IF('10a+c+n'!$Q20="N",'10a+c+n'!N20,0))</f>
        <v>0</v>
      </c>
      <c r="O20" s="28">
        <f>IF($C$4="Neattiecināmās izmaksas",IF('10a+c+n'!$Q20="N",'10a+c+n'!O20,0))</f>
        <v>0</v>
      </c>
      <c r="P20" s="59">
        <f>IF($C$4="Neattiecināmās izmaksas",IF('10a+c+n'!$Q20="N",'10a+c+n'!P20,0))</f>
        <v>0</v>
      </c>
    </row>
    <row r="21" spans="1:16" x14ac:dyDescent="0.2">
      <c r="A21" s="64">
        <f>IF(P21=0,0,IF(COUNTBLANK(P21)=1,0,COUNTA($P$14:P21)))</f>
        <v>0</v>
      </c>
      <c r="B21" s="28">
        <f>IF($C$4="Neattiecināmās izmaksas",IF('10a+c+n'!$Q21="N",'10a+c+n'!B21,0))</f>
        <v>0</v>
      </c>
      <c r="C21" s="28">
        <f>IF($C$4="Neattiecināmās izmaksas",IF('10a+c+n'!$Q21="N",'10a+c+n'!C21,0))</f>
        <v>0</v>
      </c>
      <c r="D21" s="28">
        <f>IF($C$4="Neattiecināmās izmaksas",IF('10a+c+n'!$Q21="N",'10a+c+n'!D21,0))</f>
        <v>0</v>
      </c>
      <c r="E21" s="59"/>
      <c r="F21" s="81"/>
      <c r="G21" s="28"/>
      <c r="H21" s="28">
        <f>IF($C$4="Neattiecināmās izmaksas",IF('10a+c+n'!$Q21="N",'10a+c+n'!H21,0))</f>
        <v>0</v>
      </c>
      <c r="I21" s="28"/>
      <c r="J21" s="28"/>
      <c r="K21" s="59">
        <f>IF($C$4="Neattiecināmās izmaksas",IF('10a+c+n'!$Q21="N",'10a+c+n'!K21,0))</f>
        <v>0</v>
      </c>
      <c r="L21" s="110">
        <f>IF($C$4="Neattiecināmās izmaksas",IF('10a+c+n'!$Q21="N",'10a+c+n'!L21,0))</f>
        <v>0</v>
      </c>
      <c r="M21" s="28">
        <f>IF($C$4="Neattiecināmās izmaksas",IF('10a+c+n'!$Q21="N",'10a+c+n'!M21,0))</f>
        <v>0</v>
      </c>
      <c r="N21" s="28">
        <f>IF($C$4="Neattiecināmās izmaksas",IF('10a+c+n'!$Q21="N",'10a+c+n'!N21,0))</f>
        <v>0</v>
      </c>
      <c r="O21" s="28">
        <f>IF($C$4="Neattiecināmās izmaksas",IF('10a+c+n'!$Q21="N",'10a+c+n'!O21,0))</f>
        <v>0</v>
      </c>
      <c r="P21" s="59">
        <f>IF($C$4="Neattiecināmās izmaksas",IF('10a+c+n'!$Q21="N",'10a+c+n'!P21,0))</f>
        <v>0</v>
      </c>
    </row>
    <row r="22" spans="1:16" x14ac:dyDescent="0.2">
      <c r="A22" s="64">
        <f>IF(P22=0,0,IF(COUNTBLANK(P22)=1,0,COUNTA($P$14:P22)))</f>
        <v>0</v>
      </c>
      <c r="B22" s="28">
        <f>IF($C$4="Neattiecināmās izmaksas",IF('10a+c+n'!$Q22="N",'10a+c+n'!B22,0))</f>
        <v>0</v>
      </c>
      <c r="C22" s="28">
        <f>IF($C$4="Neattiecināmās izmaksas",IF('10a+c+n'!$Q22="N",'10a+c+n'!C22,0))</f>
        <v>0</v>
      </c>
      <c r="D22" s="28">
        <f>IF($C$4="Neattiecināmās izmaksas",IF('10a+c+n'!$Q22="N",'10a+c+n'!D22,0))</f>
        <v>0</v>
      </c>
      <c r="E22" s="59"/>
      <c r="F22" s="81"/>
      <c r="G22" s="28"/>
      <c r="H22" s="28">
        <f>IF($C$4="Neattiecināmās izmaksas",IF('10a+c+n'!$Q22="N",'10a+c+n'!H22,0))</f>
        <v>0</v>
      </c>
      <c r="I22" s="28"/>
      <c r="J22" s="28"/>
      <c r="K22" s="59">
        <f>IF($C$4="Neattiecināmās izmaksas",IF('10a+c+n'!$Q22="N",'10a+c+n'!K22,0))</f>
        <v>0</v>
      </c>
      <c r="L22" s="110">
        <f>IF($C$4="Neattiecināmās izmaksas",IF('10a+c+n'!$Q22="N",'10a+c+n'!L22,0))</f>
        <v>0</v>
      </c>
      <c r="M22" s="28">
        <f>IF($C$4="Neattiecināmās izmaksas",IF('10a+c+n'!$Q22="N",'10a+c+n'!M22,0))</f>
        <v>0</v>
      </c>
      <c r="N22" s="28">
        <f>IF($C$4="Neattiecināmās izmaksas",IF('10a+c+n'!$Q22="N",'10a+c+n'!N22,0))</f>
        <v>0</v>
      </c>
      <c r="O22" s="28">
        <f>IF($C$4="Neattiecināmās izmaksas",IF('10a+c+n'!$Q22="N",'10a+c+n'!O22,0))</f>
        <v>0</v>
      </c>
      <c r="P22" s="59">
        <f>IF($C$4="Neattiecināmās izmaksas",IF('10a+c+n'!$Q22="N",'10a+c+n'!P22,0))</f>
        <v>0</v>
      </c>
    </row>
    <row r="23" spans="1:16" ht="12" thickBot="1" x14ac:dyDescent="0.25">
      <c r="A23" s="64">
        <f>IF(P23=0,0,IF(COUNTBLANK(P23)=1,0,COUNTA($P$14:P23)))</f>
        <v>0</v>
      </c>
      <c r="B23" s="28">
        <f>IF($C$4="Neattiecināmās izmaksas",IF('10a+c+n'!$Q23="N",'10a+c+n'!B23,0))</f>
        <v>0</v>
      </c>
      <c r="C23" s="28">
        <f>IF($C$4="Neattiecināmās izmaksas",IF('10a+c+n'!$Q23="N",'10a+c+n'!C23,0))</f>
        <v>0</v>
      </c>
      <c r="D23" s="28">
        <f>IF($C$4="Neattiecināmās izmaksas",IF('10a+c+n'!$Q23="N",'10a+c+n'!D23,0))</f>
        <v>0</v>
      </c>
      <c r="E23" s="59"/>
      <c r="F23" s="81"/>
      <c r="G23" s="28"/>
      <c r="H23" s="28">
        <f>IF($C$4="Neattiecināmās izmaksas",IF('10a+c+n'!$Q23="N",'10a+c+n'!H23,0))</f>
        <v>0</v>
      </c>
      <c r="I23" s="28"/>
      <c r="J23" s="28"/>
      <c r="K23" s="59">
        <f>IF($C$4="Neattiecināmās izmaksas",IF('10a+c+n'!$Q23="N",'10a+c+n'!K23,0))</f>
        <v>0</v>
      </c>
      <c r="L23" s="110">
        <f>IF($C$4="Neattiecināmās izmaksas",IF('10a+c+n'!$Q23="N",'10a+c+n'!L23,0))</f>
        <v>0</v>
      </c>
      <c r="M23" s="28">
        <f>IF($C$4="Neattiecināmās izmaksas",IF('10a+c+n'!$Q23="N",'10a+c+n'!M23,0))</f>
        <v>0</v>
      </c>
      <c r="N23" s="28">
        <f>IF($C$4="Neattiecināmās izmaksas",IF('10a+c+n'!$Q23="N",'10a+c+n'!N23,0))</f>
        <v>0</v>
      </c>
      <c r="O23" s="28">
        <f>IF($C$4="Neattiecināmās izmaksas",IF('10a+c+n'!$Q23="N",'10a+c+n'!O23,0))</f>
        <v>0</v>
      </c>
      <c r="P23" s="59">
        <f>IF($C$4="Neattiecināmās izmaksas",IF('10a+c+n'!$Q23="N",'10a+c+n'!P23,0))</f>
        <v>0</v>
      </c>
    </row>
    <row r="24" spans="1:16" ht="12" customHeight="1" thickBot="1" x14ac:dyDescent="0.25">
      <c r="A24" s="264" t="s">
        <v>63</v>
      </c>
      <c r="B24" s="265"/>
      <c r="C24" s="265"/>
      <c r="D24" s="265"/>
      <c r="E24" s="265"/>
      <c r="F24" s="265"/>
      <c r="G24" s="265"/>
      <c r="H24" s="265"/>
      <c r="I24" s="265"/>
      <c r="J24" s="265"/>
      <c r="K24" s="266"/>
      <c r="L24" s="111">
        <f>SUM(L14:L23)</f>
        <v>0</v>
      </c>
      <c r="M24" s="112">
        <f>SUM(M14:M23)</f>
        <v>0</v>
      </c>
      <c r="N24" s="112">
        <f>SUM(N14:N23)</f>
        <v>0</v>
      </c>
      <c r="O24" s="112">
        <f>SUM(O14:O23)</f>
        <v>0</v>
      </c>
      <c r="P24" s="113">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267">
        <f>'Kops n'!C35:H35</f>
        <v>0</v>
      </c>
      <c r="D27" s="267"/>
      <c r="E27" s="267"/>
      <c r="F27" s="267"/>
      <c r="G27" s="267"/>
      <c r="H27" s="267"/>
      <c r="I27" s="20"/>
      <c r="J27" s="20"/>
      <c r="K27" s="20"/>
      <c r="L27" s="20"/>
      <c r="M27" s="20"/>
      <c r="N27" s="20"/>
      <c r="O27" s="20"/>
      <c r="P27" s="20"/>
    </row>
    <row r="28" spans="1:16" x14ac:dyDescent="0.2">
      <c r="A28" s="20"/>
      <c r="B28" s="20"/>
      <c r="C28" s="193" t="s">
        <v>15</v>
      </c>
      <c r="D28" s="193"/>
      <c r="E28" s="193"/>
      <c r="F28" s="193"/>
      <c r="G28" s="193"/>
      <c r="H28" s="193"/>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10" t="str">
        <f>'Kops n'!A38:D38</f>
        <v>Tāme sastādīta 2023. gada __. ________</v>
      </c>
      <c r="B30" s="211"/>
      <c r="C30" s="211"/>
      <c r="D30" s="211"/>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267">
        <f>'Kops n'!C40:H40</f>
        <v>0</v>
      </c>
      <c r="D32" s="267"/>
      <c r="E32" s="267"/>
      <c r="F32" s="267"/>
      <c r="G32" s="267"/>
      <c r="H32" s="267"/>
      <c r="I32" s="20"/>
      <c r="J32" s="20"/>
      <c r="K32" s="20"/>
      <c r="L32" s="20"/>
      <c r="M32" s="20"/>
      <c r="N32" s="20"/>
      <c r="O32" s="20"/>
      <c r="P32" s="20"/>
    </row>
    <row r="33" spans="1:16" x14ac:dyDescent="0.2">
      <c r="A33" s="20"/>
      <c r="B33" s="20"/>
      <c r="C33" s="193" t="s">
        <v>15</v>
      </c>
      <c r="D33" s="193"/>
      <c r="E33" s="193"/>
      <c r="F33" s="193"/>
      <c r="G33" s="193"/>
      <c r="H33" s="193"/>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4" t="s">
        <v>16</v>
      </c>
      <c r="B35" s="52"/>
      <c r="C35" s="115">
        <f>'Kops n'!C43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2:I2"/>
    <mergeCell ref="C3:I3"/>
    <mergeCell ref="C4:I4"/>
    <mergeCell ref="D5:L5"/>
    <mergeCell ref="D6:L6"/>
    <mergeCell ref="D8:L8"/>
    <mergeCell ref="A9:F9"/>
    <mergeCell ref="J9:M9"/>
    <mergeCell ref="N9:O9"/>
    <mergeCell ref="D7:L7"/>
    <mergeCell ref="C33:H33"/>
    <mergeCell ref="L12:P12"/>
    <mergeCell ref="A24:K24"/>
    <mergeCell ref="C27:H27"/>
    <mergeCell ref="C28:H28"/>
    <mergeCell ref="A30:D30"/>
    <mergeCell ref="C32:H32"/>
    <mergeCell ref="A12:A13"/>
    <mergeCell ref="B12:B13"/>
    <mergeCell ref="C12:C13"/>
    <mergeCell ref="D12:D13"/>
    <mergeCell ref="E12:E13"/>
    <mergeCell ref="F12:K12"/>
  </mergeCells>
  <conditionalFormatting sqref="A24:K24">
    <cfRule type="containsText" dxfId="43" priority="3" operator="containsText" text="Tiešās izmaksas kopā, t. sk. darba devēja sociālais nodoklis __.__% ">
      <formula>NOT(ISERROR(SEARCH("Tiešās izmaksas kopā, t. sk. darba devēja sociālais nodoklis __.__% ",A24)))</formula>
    </cfRule>
  </conditionalFormatting>
  <conditionalFormatting sqref="N9:O9 C2:I2 D5:L8 L24:P24 C27:H27 C32:H32 C35 A14:P23">
    <cfRule type="cellIs" dxfId="42"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1"/>
  <sheetViews>
    <sheetView topLeftCell="A14" zoomScale="85" zoomScaleNormal="85" workbookViewId="0">
      <selection activeCell="I14" sqref="I14:J3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6">
        <v>11</v>
      </c>
      <c r="E1" s="26"/>
      <c r="F1" s="26"/>
      <c r="G1" s="26"/>
      <c r="H1" s="26"/>
      <c r="I1" s="26"/>
      <c r="J1" s="26"/>
      <c r="N1" s="30"/>
      <c r="O1" s="31"/>
      <c r="P1" s="32"/>
    </row>
    <row r="2" spans="1:17" x14ac:dyDescent="0.2">
      <c r="A2" s="33"/>
      <c r="B2" s="33"/>
      <c r="C2" s="279" t="s">
        <v>239</v>
      </c>
      <c r="D2" s="279"/>
      <c r="E2" s="279"/>
      <c r="F2" s="279"/>
      <c r="G2" s="279"/>
      <c r="H2" s="279"/>
      <c r="I2" s="279"/>
      <c r="J2" s="33"/>
    </row>
    <row r="3" spans="1:17" x14ac:dyDescent="0.2">
      <c r="A3" s="34"/>
      <c r="B3" s="34"/>
      <c r="C3" s="234" t="s">
        <v>21</v>
      </c>
      <c r="D3" s="234"/>
      <c r="E3" s="234"/>
      <c r="F3" s="234"/>
      <c r="G3" s="234"/>
      <c r="H3" s="234"/>
      <c r="I3" s="234"/>
      <c r="J3" s="34"/>
    </row>
    <row r="4" spans="1:17" x14ac:dyDescent="0.2">
      <c r="A4" s="34"/>
      <c r="B4" s="34"/>
      <c r="C4" s="280" t="s">
        <v>64</v>
      </c>
      <c r="D4" s="280"/>
      <c r="E4" s="280"/>
      <c r="F4" s="280"/>
      <c r="G4" s="280"/>
      <c r="H4" s="280"/>
      <c r="I4" s="280"/>
      <c r="J4" s="34"/>
    </row>
    <row r="5" spans="1:17" x14ac:dyDescent="0.2">
      <c r="A5" s="26"/>
      <c r="B5" s="26"/>
      <c r="C5" s="31" t="s">
        <v>5</v>
      </c>
      <c r="D5" s="275" t="str">
        <f>'Kops a+c+n'!D6</f>
        <v>Daudzdzīvokļu dzīvojamā ēka</v>
      </c>
      <c r="E5" s="275"/>
      <c r="F5" s="275"/>
      <c r="G5" s="275"/>
      <c r="H5" s="275"/>
      <c r="I5" s="275"/>
      <c r="J5" s="275"/>
      <c r="K5" s="275"/>
      <c r="L5" s="275"/>
      <c r="M5" s="20"/>
      <c r="N5" s="20"/>
      <c r="O5" s="20"/>
      <c r="P5" s="20"/>
    </row>
    <row r="6" spans="1:17"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7"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7" x14ac:dyDescent="0.2">
      <c r="A8" s="26"/>
      <c r="B8" s="26"/>
      <c r="C8" s="4" t="s">
        <v>24</v>
      </c>
      <c r="D8" s="275" t="str">
        <f>'Kops a+c+n'!D9</f>
        <v>Iepirkums Nr.AS OŪS 2023/05_E</v>
      </c>
      <c r="E8" s="275"/>
      <c r="F8" s="275"/>
      <c r="G8" s="275"/>
      <c r="H8" s="275"/>
      <c r="I8" s="275"/>
      <c r="J8" s="275"/>
      <c r="K8" s="275"/>
      <c r="L8" s="275"/>
      <c r="M8" s="20"/>
      <c r="N8" s="20"/>
      <c r="O8" s="20"/>
      <c r="P8" s="20"/>
    </row>
    <row r="9" spans="1:17" ht="11.25" customHeight="1" x14ac:dyDescent="0.2">
      <c r="A9" s="276" t="s">
        <v>240</v>
      </c>
      <c r="B9" s="276"/>
      <c r="C9" s="276"/>
      <c r="D9" s="276"/>
      <c r="E9" s="276"/>
      <c r="F9" s="276"/>
      <c r="G9" s="35"/>
      <c r="H9" s="35"/>
      <c r="I9" s="35"/>
      <c r="J9" s="277" t="s">
        <v>46</v>
      </c>
      <c r="K9" s="277"/>
      <c r="L9" s="277"/>
      <c r="M9" s="277"/>
      <c r="N9" s="278">
        <f>P39</f>
        <v>0</v>
      </c>
      <c r="O9" s="278"/>
      <c r="P9" s="35"/>
      <c r="Q9" s="122" t="str">
        <f>""</f>
        <v/>
      </c>
    </row>
    <row r="10" spans="1:17" ht="15" customHeight="1" x14ac:dyDescent="0.2">
      <c r="A10" s="36"/>
      <c r="B10" s="37"/>
      <c r="C10" s="4"/>
      <c r="D10" s="26"/>
      <c r="E10" s="26"/>
      <c r="F10" s="26"/>
      <c r="G10" s="26"/>
      <c r="H10" s="26"/>
      <c r="I10" s="26"/>
      <c r="J10" s="26"/>
      <c r="K10" s="26"/>
      <c r="L10" s="116"/>
      <c r="M10" s="116"/>
      <c r="N10" s="116"/>
      <c r="O10" s="116"/>
      <c r="P10" s="31" t="str">
        <f>'Kopt a+c+n'!A35</f>
        <v>Tāme sastādīta 2023. gada __. ________</v>
      </c>
      <c r="Q10" s="122" t="s">
        <v>47</v>
      </c>
    </row>
    <row r="11" spans="1:17" ht="12" thickBot="1" x14ac:dyDescent="0.25">
      <c r="A11" s="36"/>
      <c r="B11" s="37"/>
      <c r="C11" s="4"/>
      <c r="D11" s="26"/>
      <c r="E11" s="26"/>
      <c r="F11" s="26"/>
      <c r="G11" s="26"/>
      <c r="H11" s="26"/>
      <c r="I11" s="26"/>
      <c r="J11" s="26"/>
      <c r="K11" s="26"/>
      <c r="L11" s="38"/>
      <c r="M11" s="38"/>
      <c r="N11" s="39"/>
      <c r="O11" s="30"/>
      <c r="P11" s="26"/>
      <c r="Q11" s="122" t="s">
        <v>48</v>
      </c>
    </row>
    <row r="12" spans="1:17" ht="12" thickBot="1" x14ac:dyDescent="0.25">
      <c r="A12" s="247" t="s">
        <v>27</v>
      </c>
      <c r="B12" s="268" t="s">
        <v>49</v>
      </c>
      <c r="C12" s="262" t="s">
        <v>50</v>
      </c>
      <c r="D12" s="271" t="s">
        <v>51</v>
      </c>
      <c r="E12" s="273" t="s">
        <v>52</v>
      </c>
      <c r="F12" s="261" t="s">
        <v>53</v>
      </c>
      <c r="G12" s="262"/>
      <c r="H12" s="262"/>
      <c r="I12" s="262"/>
      <c r="J12" s="262"/>
      <c r="K12" s="263"/>
      <c r="L12" s="261" t="s">
        <v>54</v>
      </c>
      <c r="M12" s="262"/>
      <c r="N12" s="262"/>
      <c r="O12" s="262"/>
      <c r="P12" s="263"/>
      <c r="Q12" s="122" t="s">
        <v>55</v>
      </c>
    </row>
    <row r="13" spans="1:17"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72" t="s">
        <v>61</v>
      </c>
      <c r="Q13" s="73" t="s">
        <v>62</v>
      </c>
    </row>
    <row r="14" spans="1:17" x14ac:dyDescent="0.2">
      <c r="A14" s="63"/>
      <c r="B14" s="27"/>
      <c r="C14" s="151" t="s">
        <v>188</v>
      </c>
      <c r="D14" s="27"/>
      <c r="E14" s="57"/>
      <c r="F14" s="90"/>
      <c r="G14" s="91"/>
      <c r="H14" s="91">
        <f>F14*G14</f>
        <v>0</v>
      </c>
      <c r="I14" s="91"/>
      <c r="J14" s="91"/>
      <c r="K14" s="92">
        <f>SUM(H14:J14)</f>
        <v>0</v>
      </c>
      <c r="L14" s="90">
        <f>E14*F14</f>
        <v>0</v>
      </c>
      <c r="M14" s="91">
        <f>H14*E14</f>
        <v>0</v>
      </c>
      <c r="N14" s="91">
        <f>I14*E14</f>
        <v>0</v>
      </c>
      <c r="O14" s="91">
        <f>J14*E14</f>
        <v>0</v>
      </c>
      <c r="P14" s="107">
        <f>SUM(M14:O14)</f>
        <v>0</v>
      </c>
      <c r="Q14" s="70"/>
    </row>
    <row r="15" spans="1:17" ht="22.5" x14ac:dyDescent="0.2">
      <c r="A15" s="40">
        <v>1</v>
      </c>
      <c r="B15" s="28" t="s">
        <v>204</v>
      </c>
      <c r="C15" s="161" t="s">
        <v>372</v>
      </c>
      <c r="D15" s="140" t="s">
        <v>112</v>
      </c>
      <c r="E15" s="140">
        <v>1</v>
      </c>
      <c r="F15" s="51"/>
      <c r="G15" s="143"/>
      <c r="H15" s="49">
        <f>F15*G15</f>
        <v>0</v>
      </c>
      <c r="I15" s="49"/>
      <c r="J15" s="49"/>
      <c r="K15" s="50">
        <f t="shared" ref="K15:K38" si="0">SUM(H15:J15)</f>
        <v>0</v>
      </c>
      <c r="L15" s="51">
        <f t="shared" ref="L15:L38" si="1">E15*F15</f>
        <v>0</v>
      </c>
      <c r="M15" s="49">
        <f t="shared" ref="M15:M38" si="2">H15*E15</f>
        <v>0</v>
      </c>
      <c r="N15" s="49">
        <f t="shared" ref="N15:N38" si="3">I15*E15</f>
        <v>0</v>
      </c>
      <c r="O15" s="49">
        <f t="shared" ref="O15:O38" si="4">J15*E15</f>
        <v>0</v>
      </c>
      <c r="P15" s="108">
        <f t="shared" ref="P15:P38" si="5">SUM(M15:O15)</f>
        <v>0</v>
      </c>
      <c r="Q15" s="77" t="s">
        <v>48</v>
      </c>
    </row>
    <row r="16" spans="1:17" ht="22.5" x14ac:dyDescent="0.2">
      <c r="A16" s="40">
        <v>2</v>
      </c>
      <c r="B16" s="28" t="s">
        <v>204</v>
      </c>
      <c r="C16" s="161" t="s">
        <v>373</v>
      </c>
      <c r="D16" s="140" t="s">
        <v>112</v>
      </c>
      <c r="E16" s="140">
        <v>1</v>
      </c>
      <c r="F16" s="51"/>
      <c r="G16" s="143"/>
      <c r="H16" s="49">
        <f t="shared" ref="H16:H38" si="6">F16*G16</f>
        <v>0</v>
      </c>
      <c r="I16" s="49"/>
      <c r="J16" s="49"/>
      <c r="K16" s="50">
        <f t="shared" si="0"/>
        <v>0</v>
      </c>
      <c r="L16" s="51">
        <f t="shared" si="1"/>
        <v>0</v>
      </c>
      <c r="M16" s="49">
        <f t="shared" si="2"/>
        <v>0</v>
      </c>
      <c r="N16" s="49">
        <f t="shared" si="3"/>
        <v>0</v>
      </c>
      <c r="O16" s="49">
        <f t="shared" si="4"/>
        <v>0</v>
      </c>
      <c r="P16" s="108">
        <f t="shared" si="5"/>
        <v>0</v>
      </c>
      <c r="Q16" s="77" t="s">
        <v>48</v>
      </c>
    </row>
    <row r="17" spans="1:17" ht="22.5" x14ac:dyDescent="0.2">
      <c r="A17" s="40">
        <v>3</v>
      </c>
      <c r="B17" s="28" t="s">
        <v>204</v>
      </c>
      <c r="C17" s="161" t="s">
        <v>189</v>
      </c>
      <c r="D17" s="140" t="s">
        <v>112</v>
      </c>
      <c r="E17" s="140">
        <v>1</v>
      </c>
      <c r="F17" s="51"/>
      <c r="G17" s="143"/>
      <c r="H17" s="49">
        <f t="shared" si="6"/>
        <v>0</v>
      </c>
      <c r="I17" s="49"/>
      <c r="J17" s="49"/>
      <c r="K17" s="50">
        <f t="shared" si="0"/>
        <v>0</v>
      </c>
      <c r="L17" s="51">
        <f t="shared" si="1"/>
        <v>0</v>
      </c>
      <c r="M17" s="49">
        <f t="shared" si="2"/>
        <v>0</v>
      </c>
      <c r="N17" s="49">
        <f t="shared" si="3"/>
        <v>0</v>
      </c>
      <c r="O17" s="49">
        <f t="shared" si="4"/>
        <v>0</v>
      </c>
      <c r="P17" s="108">
        <f t="shared" si="5"/>
        <v>0</v>
      </c>
      <c r="Q17" s="77" t="s">
        <v>48</v>
      </c>
    </row>
    <row r="18" spans="1:17" ht="33.75" x14ac:dyDescent="0.2">
      <c r="A18" s="40">
        <v>4</v>
      </c>
      <c r="B18" s="28" t="s">
        <v>204</v>
      </c>
      <c r="C18" s="161" t="s">
        <v>190</v>
      </c>
      <c r="D18" s="140" t="s">
        <v>162</v>
      </c>
      <c r="E18" s="140">
        <v>65</v>
      </c>
      <c r="F18" s="51"/>
      <c r="G18" s="143"/>
      <c r="H18" s="49">
        <f t="shared" si="6"/>
        <v>0</v>
      </c>
      <c r="I18" s="49"/>
      <c r="J18" s="49"/>
      <c r="K18" s="50">
        <f t="shared" si="0"/>
        <v>0</v>
      </c>
      <c r="L18" s="51">
        <f t="shared" si="1"/>
        <v>0</v>
      </c>
      <c r="M18" s="49">
        <f t="shared" si="2"/>
        <v>0</v>
      </c>
      <c r="N18" s="49">
        <f t="shared" si="3"/>
        <v>0</v>
      </c>
      <c r="O18" s="49">
        <f t="shared" si="4"/>
        <v>0</v>
      </c>
      <c r="P18" s="108">
        <f t="shared" si="5"/>
        <v>0</v>
      </c>
      <c r="Q18" s="77" t="s">
        <v>48</v>
      </c>
    </row>
    <row r="19" spans="1:17" ht="33.75" x14ac:dyDescent="0.2">
      <c r="A19" s="40">
        <v>5</v>
      </c>
      <c r="B19" s="28" t="s">
        <v>204</v>
      </c>
      <c r="C19" s="161" t="s">
        <v>191</v>
      </c>
      <c r="D19" s="140" t="s">
        <v>162</v>
      </c>
      <c r="E19" s="140">
        <v>4</v>
      </c>
      <c r="F19" s="51"/>
      <c r="G19" s="143"/>
      <c r="H19" s="49">
        <f t="shared" si="6"/>
        <v>0</v>
      </c>
      <c r="I19" s="49"/>
      <c r="J19" s="49"/>
      <c r="K19" s="50">
        <f t="shared" si="0"/>
        <v>0</v>
      </c>
      <c r="L19" s="51">
        <f t="shared" si="1"/>
        <v>0</v>
      </c>
      <c r="M19" s="49">
        <f t="shared" si="2"/>
        <v>0</v>
      </c>
      <c r="N19" s="49">
        <f t="shared" si="3"/>
        <v>0</v>
      </c>
      <c r="O19" s="49">
        <f t="shared" si="4"/>
        <v>0</v>
      </c>
      <c r="P19" s="108">
        <f t="shared" si="5"/>
        <v>0</v>
      </c>
      <c r="Q19" s="77" t="s">
        <v>48</v>
      </c>
    </row>
    <row r="20" spans="1:17" ht="22.5" x14ac:dyDescent="0.2">
      <c r="A20" s="40">
        <v>6</v>
      </c>
      <c r="B20" s="28" t="s">
        <v>204</v>
      </c>
      <c r="C20" s="161" t="s">
        <v>192</v>
      </c>
      <c r="D20" s="140" t="s">
        <v>112</v>
      </c>
      <c r="E20" s="140">
        <v>4</v>
      </c>
      <c r="F20" s="51"/>
      <c r="G20" s="143"/>
      <c r="H20" s="49">
        <f t="shared" si="6"/>
        <v>0</v>
      </c>
      <c r="I20" s="49"/>
      <c r="J20" s="49"/>
      <c r="K20" s="50">
        <f t="shared" si="0"/>
        <v>0</v>
      </c>
      <c r="L20" s="51">
        <f t="shared" si="1"/>
        <v>0</v>
      </c>
      <c r="M20" s="49">
        <f t="shared" si="2"/>
        <v>0</v>
      </c>
      <c r="N20" s="49">
        <f t="shared" si="3"/>
        <v>0</v>
      </c>
      <c r="O20" s="49">
        <f t="shared" si="4"/>
        <v>0</v>
      </c>
      <c r="P20" s="108">
        <f t="shared" si="5"/>
        <v>0</v>
      </c>
      <c r="Q20" s="77" t="s">
        <v>48</v>
      </c>
    </row>
    <row r="21" spans="1:17" ht="33.75" x14ac:dyDescent="0.2">
      <c r="A21" s="40">
        <v>7</v>
      </c>
      <c r="B21" s="28" t="s">
        <v>204</v>
      </c>
      <c r="C21" s="161" t="s">
        <v>193</v>
      </c>
      <c r="D21" s="140" t="s">
        <v>112</v>
      </c>
      <c r="E21" s="140">
        <v>2</v>
      </c>
      <c r="F21" s="51"/>
      <c r="G21" s="143"/>
      <c r="H21" s="49">
        <f t="shared" si="6"/>
        <v>0</v>
      </c>
      <c r="I21" s="49"/>
      <c r="J21" s="49"/>
      <c r="K21" s="50">
        <f t="shared" si="0"/>
        <v>0</v>
      </c>
      <c r="L21" s="51">
        <f t="shared" si="1"/>
        <v>0</v>
      </c>
      <c r="M21" s="49">
        <f t="shared" si="2"/>
        <v>0</v>
      </c>
      <c r="N21" s="49">
        <f t="shared" si="3"/>
        <v>0</v>
      </c>
      <c r="O21" s="49">
        <f t="shared" si="4"/>
        <v>0</v>
      </c>
      <c r="P21" s="108">
        <f t="shared" si="5"/>
        <v>0</v>
      </c>
      <c r="Q21" s="77" t="s">
        <v>48</v>
      </c>
    </row>
    <row r="22" spans="1:17" ht="22.5" x14ac:dyDescent="0.2">
      <c r="A22" s="40">
        <v>8</v>
      </c>
      <c r="B22" s="28" t="s">
        <v>204</v>
      </c>
      <c r="C22" s="161" t="s">
        <v>194</v>
      </c>
      <c r="D22" s="140" t="s">
        <v>112</v>
      </c>
      <c r="E22" s="140">
        <v>2</v>
      </c>
      <c r="F22" s="51"/>
      <c r="G22" s="143"/>
      <c r="H22" s="49">
        <f t="shared" si="6"/>
        <v>0</v>
      </c>
      <c r="I22" s="49"/>
      <c r="J22" s="49"/>
      <c r="K22" s="50">
        <f t="shared" si="0"/>
        <v>0</v>
      </c>
      <c r="L22" s="51">
        <f t="shared" si="1"/>
        <v>0</v>
      </c>
      <c r="M22" s="49">
        <f t="shared" si="2"/>
        <v>0</v>
      </c>
      <c r="N22" s="49">
        <f t="shared" si="3"/>
        <v>0</v>
      </c>
      <c r="O22" s="49">
        <f t="shared" si="4"/>
        <v>0</v>
      </c>
      <c r="P22" s="108">
        <f t="shared" si="5"/>
        <v>0</v>
      </c>
      <c r="Q22" s="77" t="s">
        <v>48</v>
      </c>
    </row>
    <row r="23" spans="1:17" ht="33.75" x14ac:dyDescent="0.2">
      <c r="A23" s="40">
        <v>9</v>
      </c>
      <c r="B23" s="28" t="s">
        <v>204</v>
      </c>
      <c r="C23" s="161" t="s">
        <v>195</v>
      </c>
      <c r="D23" s="140" t="s">
        <v>112</v>
      </c>
      <c r="E23" s="140">
        <v>60</v>
      </c>
      <c r="F23" s="51"/>
      <c r="G23" s="143"/>
      <c r="H23" s="49">
        <f t="shared" si="6"/>
        <v>0</v>
      </c>
      <c r="I23" s="49"/>
      <c r="J23" s="49"/>
      <c r="K23" s="50">
        <f t="shared" si="0"/>
        <v>0</v>
      </c>
      <c r="L23" s="51">
        <f t="shared" si="1"/>
        <v>0</v>
      </c>
      <c r="M23" s="49">
        <f t="shared" si="2"/>
        <v>0</v>
      </c>
      <c r="N23" s="49">
        <f t="shared" si="3"/>
        <v>0</v>
      </c>
      <c r="O23" s="49">
        <f t="shared" si="4"/>
        <v>0</v>
      </c>
      <c r="P23" s="108">
        <f t="shared" si="5"/>
        <v>0</v>
      </c>
      <c r="Q23" s="77" t="s">
        <v>48</v>
      </c>
    </row>
    <row r="24" spans="1:17" ht="22.5" x14ac:dyDescent="0.2">
      <c r="A24" s="40">
        <v>10</v>
      </c>
      <c r="B24" s="28" t="s">
        <v>204</v>
      </c>
      <c r="C24" s="161" t="s">
        <v>196</v>
      </c>
      <c r="D24" s="140" t="s">
        <v>112</v>
      </c>
      <c r="E24" s="140">
        <v>30</v>
      </c>
      <c r="F24" s="51"/>
      <c r="G24" s="143"/>
      <c r="H24" s="49">
        <f t="shared" si="6"/>
        <v>0</v>
      </c>
      <c r="I24" s="49"/>
      <c r="J24" s="49"/>
      <c r="K24" s="50">
        <f t="shared" si="0"/>
        <v>0</v>
      </c>
      <c r="L24" s="51">
        <f t="shared" si="1"/>
        <v>0</v>
      </c>
      <c r="M24" s="49">
        <f t="shared" si="2"/>
        <v>0</v>
      </c>
      <c r="N24" s="49">
        <f t="shared" si="3"/>
        <v>0</v>
      </c>
      <c r="O24" s="49">
        <f t="shared" si="4"/>
        <v>0</v>
      </c>
      <c r="P24" s="108">
        <f t="shared" si="5"/>
        <v>0</v>
      </c>
      <c r="Q24" s="77" t="s">
        <v>48</v>
      </c>
    </row>
    <row r="25" spans="1:17" ht="22.5" x14ac:dyDescent="0.2">
      <c r="A25" s="40">
        <v>11</v>
      </c>
      <c r="B25" s="28" t="s">
        <v>204</v>
      </c>
      <c r="C25" s="161" t="s">
        <v>197</v>
      </c>
      <c r="D25" s="140" t="s">
        <v>112</v>
      </c>
      <c r="E25" s="140">
        <v>18</v>
      </c>
      <c r="F25" s="51"/>
      <c r="G25" s="143"/>
      <c r="H25" s="49">
        <f t="shared" si="6"/>
        <v>0</v>
      </c>
      <c r="I25" s="49"/>
      <c r="J25" s="49"/>
      <c r="K25" s="50">
        <f t="shared" si="0"/>
        <v>0</v>
      </c>
      <c r="L25" s="51">
        <f t="shared" si="1"/>
        <v>0</v>
      </c>
      <c r="M25" s="49">
        <f t="shared" si="2"/>
        <v>0</v>
      </c>
      <c r="N25" s="49">
        <f t="shared" si="3"/>
        <v>0</v>
      </c>
      <c r="O25" s="49">
        <f t="shared" si="4"/>
        <v>0</v>
      </c>
      <c r="P25" s="108">
        <f t="shared" si="5"/>
        <v>0</v>
      </c>
      <c r="Q25" s="77" t="s">
        <v>48</v>
      </c>
    </row>
    <row r="26" spans="1:17" ht="22.5" x14ac:dyDescent="0.2">
      <c r="A26" s="40">
        <v>12</v>
      </c>
      <c r="B26" s="28" t="s">
        <v>204</v>
      </c>
      <c r="C26" s="161" t="s">
        <v>198</v>
      </c>
      <c r="D26" s="140" t="s">
        <v>112</v>
      </c>
      <c r="E26" s="140">
        <v>18</v>
      </c>
      <c r="F26" s="51"/>
      <c r="G26" s="143"/>
      <c r="H26" s="49">
        <f t="shared" si="6"/>
        <v>0</v>
      </c>
      <c r="I26" s="49"/>
      <c r="J26" s="49"/>
      <c r="K26" s="50">
        <f t="shared" si="0"/>
        <v>0</v>
      </c>
      <c r="L26" s="51">
        <f t="shared" si="1"/>
        <v>0</v>
      </c>
      <c r="M26" s="49">
        <f t="shared" si="2"/>
        <v>0</v>
      </c>
      <c r="N26" s="49">
        <f t="shared" si="3"/>
        <v>0</v>
      </c>
      <c r="O26" s="49">
        <f t="shared" si="4"/>
        <v>0</v>
      </c>
      <c r="P26" s="108">
        <f t="shared" si="5"/>
        <v>0</v>
      </c>
      <c r="Q26" s="77" t="s">
        <v>48</v>
      </c>
    </row>
    <row r="27" spans="1:17" ht="22.5" x14ac:dyDescent="0.2">
      <c r="A27" s="40">
        <v>13</v>
      </c>
      <c r="B27" s="28" t="s">
        <v>204</v>
      </c>
      <c r="C27" s="161" t="s">
        <v>199</v>
      </c>
      <c r="D27" s="140" t="s">
        <v>112</v>
      </c>
      <c r="E27" s="140">
        <v>18</v>
      </c>
      <c r="F27" s="51"/>
      <c r="G27" s="143"/>
      <c r="H27" s="49">
        <f t="shared" si="6"/>
        <v>0</v>
      </c>
      <c r="I27" s="49"/>
      <c r="J27" s="49"/>
      <c r="K27" s="50">
        <f t="shared" si="0"/>
        <v>0</v>
      </c>
      <c r="L27" s="51">
        <f t="shared" si="1"/>
        <v>0</v>
      </c>
      <c r="M27" s="49">
        <f t="shared" si="2"/>
        <v>0</v>
      </c>
      <c r="N27" s="49">
        <f t="shared" si="3"/>
        <v>0</v>
      </c>
      <c r="O27" s="49">
        <f t="shared" si="4"/>
        <v>0</v>
      </c>
      <c r="P27" s="108">
        <f t="shared" si="5"/>
        <v>0</v>
      </c>
      <c r="Q27" s="77" t="s">
        <v>48</v>
      </c>
    </row>
    <row r="28" spans="1:17" ht="22.5" x14ac:dyDescent="0.2">
      <c r="A28" s="40">
        <v>14</v>
      </c>
      <c r="B28" s="28" t="s">
        <v>204</v>
      </c>
      <c r="C28" s="161" t="s">
        <v>200</v>
      </c>
      <c r="D28" s="140" t="s">
        <v>112</v>
      </c>
      <c r="E28" s="140">
        <v>4</v>
      </c>
      <c r="F28" s="51"/>
      <c r="G28" s="143"/>
      <c r="H28" s="49">
        <f t="shared" si="6"/>
        <v>0</v>
      </c>
      <c r="I28" s="49"/>
      <c r="J28" s="49"/>
      <c r="K28" s="50">
        <f t="shared" si="0"/>
        <v>0</v>
      </c>
      <c r="L28" s="51">
        <f t="shared" si="1"/>
        <v>0</v>
      </c>
      <c r="M28" s="49">
        <f t="shared" si="2"/>
        <v>0</v>
      </c>
      <c r="N28" s="49">
        <f t="shared" si="3"/>
        <v>0</v>
      </c>
      <c r="O28" s="49">
        <f t="shared" si="4"/>
        <v>0</v>
      </c>
      <c r="P28" s="108">
        <f t="shared" si="5"/>
        <v>0</v>
      </c>
      <c r="Q28" s="77" t="s">
        <v>48</v>
      </c>
    </row>
    <row r="29" spans="1:17" ht="22.5" x14ac:dyDescent="0.2">
      <c r="A29" s="40">
        <v>15</v>
      </c>
      <c r="B29" s="28" t="s">
        <v>204</v>
      </c>
      <c r="C29" s="161" t="s">
        <v>201</v>
      </c>
      <c r="D29" s="140" t="s">
        <v>162</v>
      </c>
      <c r="E29" s="140">
        <v>16</v>
      </c>
      <c r="F29" s="51"/>
      <c r="G29" s="143"/>
      <c r="H29" s="49">
        <f t="shared" si="6"/>
        <v>0</v>
      </c>
      <c r="I29" s="49"/>
      <c r="J29" s="49"/>
      <c r="K29" s="50">
        <f t="shared" si="0"/>
        <v>0</v>
      </c>
      <c r="L29" s="51">
        <f t="shared" si="1"/>
        <v>0</v>
      </c>
      <c r="M29" s="49">
        <f t="shared" si="2"/>
        <v>0</v>
      </c>
      <c r="N29" s="49">
        <f t="shared" si="3"/>
        <v>0</v>
      </c>
      <c r="O29" s="49">
        <f t="shared" si="4"/>
        <v>0</v>
      </c>
      <c r="P29" s="108">
        <f t="shared" si="5"/>
        <v>0</v>
      </c>
      <c r="Q29" s="77" t="s">
        <v>48</v>
      </c>
    </row>
    <row r="30" spans="1:17" ht="22.5" x14ac:dyDescent="0.2">
      <c r="A30" s="40">
        <v>16</v>
      </c>
      <c r="B30" s="28" t="s">
        <v>204</v>
      </c>
      <c r="C30" s="161" t="s">
        <v>202</v>
      </c>
      <c r="D30" s="140" t="s">
        <v>162</v>
      </c>
      <c r="E30" s="140">
        <v>10</v>
      </c>
      <c r="F30" s="51"/>
      <c r="G30" s="143"/>
      <c r="H30" s="49">
        <f t="shared" si="6"/>
        <v>0</v>
      </c>
      <c r="I30" s="49"/>
      <c r="J30" s="49"/>
      <c r="K30" s="50">
        <f t="shared" si="0"/>
        <v>0</v>
      </c>
      <c r="L30" s="51">
        <f t="shared" si="1"/>
        <v>0</v>
      </c>
      <c r="M30" s="49">
        <f t="shared" si="2"/>
        <v>0</v>
      </c>
      <c r="N30" s="49">
        <f t="shared" si="3"/>
        <v>0</v>
      </c>
      <c r="O30" s="49">
        <f t="shared" si="4"/>
        <v>0</v>
      </c>
      <c r="P30" s="108">
        <f t="shared" si="5"/>
        <v>0</v>
      </c>
      <c r="Q30" s="77" t="s">
        <v>48</v>
      </c>
    </row>
    <row r="31" spans="1:17" ht="22.5" x14ac:dyDescent="0.2">
      <c r="A31" s="40">
        <v>17</v>
      </c>
      <c r="B31" s="28" t="s">
        <v>204</v>
      </c>
      <c r="C31" s="161" t="s">
        <v>374</v>
      </c>
      <c r="D31" s="140" t="s">
        <v>112</v>
      </c>
      <c r="E31" s="140">
        <v>2</v>
      </c>
      <c r="F31" s="162"/>
      <c r="G31" s="143"/>
      <c r="H31" s="49">
        <f t="shared" ref="H31" si="7">ROUND(F31*G31,2)</f>
        <v>0</v>
      </c>
      <c r="I31" s="49"/>
      <c r="J31" s="49"/>
      <c r="K31" s="50">
        <f t="shared" ref="K31" si="8">SUM(H31:J31)</f>
        <v>0</v>
      </c>
      <c r="L31" s="51">
        <f t="shared" ref="L31" si="9">ROUND(E31*F31,2)</f>
        <v>0</v>
      </c>
      <c r="M31" s="49">
        <f t="shared" ref="M31" si="10">ROUND(H31*E31,2)</f>
        <v>0</v>
      </c>
      <c r="N31" s="49">
        <f t="shared" ref="N31" si="11">ROUND(I31*E31,2)</f>
        <v>0</v>
      </c>
      <c r="O31" s="49">
        <f t="shared" ref="O31" si="12">ROUND(J31*E31,2)</f>
        <v>0</v>
      </c>
      <c r="P31" s="50">
        <f t="shared" ref="P31" si="13">SUM(M31:O31)</f>
        <v>0</v>
      </c>
      <c r="Q31" s="77" t="s">
        <v>48</v>
      </c>
    </row>
    <row r="32" spans="1:17" ht="22.5" x14ac:dyDescent="0.2">
      <c r="A32" s="40">
        <v>18</v>
      </c>
      <c r="B32" s="28" t="s">
        <v>204</v>
      </c>
      <c r="C32" s="161" t="s">
        <v>203</v>
      </c>
      <c r="D32" s="140" t="s">
        <v>112</v>
      </c>
      <c r="E32" s="140">
        <v>1</v>
      </c>
      <c r="F32" s="51"/>
      <c r="G32" s="143"/>
      <c r="H32" s="49">
        <f t="shared" si="6"/>
        <v>0</v>
      </c>
      <c r="I32" s="49"/>
      <c r="J32" s="49"/>
      <c r="K32" s="50">
        <f t="shared" si="0"/>
        <v>0</v>
      </c>
      <c r="L32" s="51">
        <f t="shared" si="1"/>
        <v>0</v>
      </c>
      <c r="M32" s="49">
        <f t="shared" si="2"/>
        <v>0</v>
      </c>
      <c r="N32" s="49">
        <f t="shared" si="3"/>
        <v>0</v>
      </c>
      <c r="O32" s="49">
        <f t="shared" si="4"/>
        <v>0</v>
      </c>
      <c r="P32" s="108">
        <f t="shared" si="5"/>
        <v>0</v>
      </c>
      <c r="Q32" s="77" t="s">
        <v>48</v>
      </c>
    </row>
    <row r="33" spans="1:17" x14ac:dyDescent="0.2">
      <c r="A33" s="40">
        <v>19</v>
      </c>
      <c r="B33" s="93"/>
      <c r="C33" s="145" t="s">
        <v>205</v>
      </c>
      <c r="D33" s="28"/>
      <c r="E33" s="59"/>
      <c r="F33" s="51"/>
      <c r="G33" s="49"/>
      <c r="H33" s="49">
        <f t="shared" si="6"/>
        <v>0</v>
      </c>
      <c r="I33" s="49"/>
      <c r="J33" s="49"/>
      <c r="K33" s="50">
        <f t="shared" si="0"/>
        <v>0</v>
      </c>
      <c r="L33" s="51">
        <f t="shared" si="1"/>
        <v>0</v>
      </c>
      <c r="M33" s="49">
        <f t="shared" si="2"/>
        <v>0</v>
      </c>
      <c r="N33" s="49">
        <f t="shared" si="3"/>
        <v>0</v>
      </c>
      <c r="O33" s="49">
        <f t="shared" si="4"/>
        <v>0</v>
      </c>
      <c r="P33" s="108">
        <f t="shared" si="5"/>
        <v>0</v>
      </c>
      <c r="Q33" s="77"/>
    </row>
    <row r="34" spans="1:17" ht="22.5" x14ac:dyDescent="0.2">
      <c r="A34" s="40">
        <v>20</v>
      </c>
      <c r="B34" s="28" t="s">
        <v>204</v>
      </c>
      <c r="C34" s="161" t="s">
        <v>206</v>
      </c>
      <c r="D34" s="140" t="s">
        <v>162</v>
      </c>
      <c r="E34" s="160">
        <v>20</v>
      </c>
      <c r="F34" s="162"/>
      <c r="G34" s="143"/>
      <c r="H34" s="49">
        <f t="shared" si="6"/>
        <v>0</v>
      </c>
      <c r="I34" s="49"/>
      <c r="J34" s="49"/>
      <c r="K34" s="50">
        <f t="shared" si="0"/>
        <v>0</v>
      </c>
      <c r="L34" s="51">
        <f t="shared" si="1"/>
        <v>0</v>
      </c>
      <c r="M34" s="49">
        <f t="shared" si="2"/>
        <v>0</v>
      </c>
      <c r="N34" s="49">
        <f t="shared" si="3"/>
        <v>0</v>
      </c>
      <c r="O34" s="49">
        <f t="shared" si="4"/>
        <v>0</v>
      </c>
      <c r="P34" s="108">
        <f t="shared" si="5"/>
        <v>0</v>
      </c>
      <c r="Q34" s="77" t="s">
        <v>48</v>
      </c>
    </row>
    <row r="35" spans="1:17" ht="22.5" x14ac:dyDescent="0.2">
      <c r="A35" s="40">
        <v>21</v>
      </c>
      <c r="B35" s="28" t="s">
        <v>204</v>
      </c>
      <c r="C35" s="161" t="s">
        <v>207</v>
      </c>
      <c r="D35" s="140" t="s">
        <v>80</v>
      </c>
      <c r="E35" s="160">
        <v>20</v>
      </c>
      <c r="F35" s="162"/>
      <c r="G35" s="143"/>
      <c r="H35" s="49">
        <f t="shared" si="6"/>
        <v>0</v>
      </c>
      <c r="I35" s="49"/>
      <c r="J35" s="49"/>
      <c r="K35" s="50">
        <f t="shared" si="0"/>
        <v>0</v>
      </c>
      <c r="L35" s="51">
        <f t="shared" si="1"/>
        <v>0</v>
      </c>
      <c r="M35" s="49">
        <f t="shared" si="2"/>
        <v>0</v>
      </c>
      <c r="N35" s="49">
        <f t="shared" si="3"/>
        <v>0</v>
      </c>
      <c r="O35" s="49">
        <f t="shared" si="4"/>
        <v>0</v>
      </c>
      <c r="P35" s="108">
        <f t="shared" si="5"/>
        <v>0</v>
      </c>
      <c r="Q35" s="77" t="s">
        <v>48</v>
      </c>
    </row>
    <row r="36" spans="1:17" ht="22.5" x14ac:dyDescent="0.2">
      <c r="A36" s="40">
        <v>22</v>
      </c>
      <c r="B36" s="28" t="s">
        <v>204</v>
      </c>
      <c r="C36" s="161" t="s">
        <v>208</v>
      </c>
      <c r="D36" s="140" t="s">
        <v>125</v>
      </c>
      <c r="E36" s="160">
        <v>18</v>
      </c>
      <c r="F36" s="162"/>
      <c r="G36" s="143"/>
      <c r="H36" s="49">
        <f t="shared" si="6"/>
        <v>0</v>
      </c>
      <c r="I36" s="49"/>
      <c r="J36" s="49"/>
      <c r="K36" s="50">
        <f t="shared" si="0"/>
        <v>0</v>
      </c>
      <c r="L36" s="51">
        <f t="shared" si="1"/>
        <v>0</v>
      </c>
      <c r="M36" s="49">
        <f t="shared" si="2"/>
        <v>0</v>
      </c>
      <c r="N36" s="49">
        <f t="shared" si="3"/>
        <v>0</v>
      </c>
      <c r="O36" s="49">
        <f t="shared" si="4"/>
        <v>0</v>
      </c>
      <c r="P36" s="108">
        <f t="shared" si="5"/>
        <v>0</v>
      </c>
      <c r="Q36" s="77" t="s">
        <v>48</v>
      </c>
    </row>
    <row r="37" spans="1:17" ht="22.5" x14ac:dyDescent="0.2">
      <c r="A37" s="40">
        <v>23</v>
      </c>
      <c r="B37" s="28" t="s">
        <v>204</v>
      </c>
      <c r="C37" s="161" t="s">
        <v>209</v>
      </c>
      <c r="D37" s="140" t="s">
        <v>210</v>
      </c>
      <c r="E37" s="160">
        <v>1</v>
      </c>
      <c r="F37" s="162"/>
      <c r="G37" s="143"/>
      <c r="H37" s="49">
        <f t="shared" si="6"/>
        <v>0</v>
      </c>
      <c r="I37" s="49"/>
      <c r="J37" s="49"/>
      <c r="K37" s="50">
        <f t="shared" si="0"/>
        <v>0</v>
      </c>
      <c r="L37" s="51">
        <f t="shared" si="1"/>
        <v>0</v>
      </c>
      <c r="M37" s="49">
        <f t="shared" si="2"/>
        <v>0</v>
      </c>
      <c r="N37" s="49">
        <f t="shared" si="3"/>
        <v>0</v>
      </c>
      <c r="O37" s="49">
        <f t="shared" si="4"/>
        <v>0</v>
      </c>
      <c r="P37" s="108">
        <f t="shared" si="5"/>
        <v>0</v>
      </c>
      <c r="Q37" s="77" t="s">
        <v>48</v>
      </c>
    </row>
    <row r="38" spans="1:17" ht="22.5" x14ac:dyDescent="0.2">
      <c r="A38" s="40">
        <v>24</v>
      </c>
      <c r="B38" s="28" t="s">
        <v>204</v>
      </c>
      <c r="C38" s="161" t="s">
        <v>211</v>
      </c>
      <c r="D38" s="140" t="s">
        <v>210</v>
      </c>
      <c r="E38" s="160">
        <v>1</v>
      </c>
      <c r="F38" s="162"/>
      <c r="G38" s="143"/>
      <c r="H38" s="49">
        <f t="shared" si="6"/>
        <v>0</v>
      </c>
      <c r="I38" s="49"/>
      <c r="J38" s="49"/>
      <c r="K38" s="50">
        <f t="shared" si="0"/>
        <v>0</v>
      </c>
      <c r="L38" s="51">
        <f t="shared" si="1"/>
        <v>0</v>
      </c>
      <c r="M38" s="49">
        <f t="shared" si="2"/>
        <v>0</v>
      </c>
      <c r="N38" s="49">
        <f t="shared" si="3"/>
        <v>0</v>
      </c>
      <c r="O38" s="49">
        <f t="shared" si="4"/>
        <v>0</v>
      </c>
      <c r="P38" s="108">
        <f t="shared" si="5"/>
        <v>0</v>
      </c>
      <c r="Q38" s="77" t="s">
        <v>48</v>
      </c>
    </row>
    <row r="39" spans="1:17" ht="12" customHeight="1" thickBot="1" x14ac:dyDescent="0.25">
      <c r="A39" s="264" t="s">
        <v>63</v>
      </c>
      <c r="B39" s="265"/>
      <c r="C39" s="265"/>
      <c r="D39" s="265"/>
      <c r="E39" s="265"/>
      <c r="F39" s="265"/>
      <c r="G39" s="265"/>
      <c r="H39" s="265"/>
      <c r="I39" s="265"/>
      <c r="J39" s="265"/>
      <c r="K39" s="266"/>
      <c r="L39" s="74">
        <f>SUM(L14:L38)</f>
        <v>0</v>
      </c>
      <c r="M39" s="75">
        <f>SUM(M14:M38)</f>
        <v>0</v>
      </c>
      <c r="N39" s="75">
        <f>SUM(N14:N38)</f>
        <v>0</v>
      </c>
      <c r="O39" s="75">
        <f>SUM(O14:O38)</f>
        <v>0</v>
      </c>
      <c r="P39" s="76">
        <f>SUM(P14:P38)</f>
        <v>0</v>
      </c>
    </row>
    <row r="40" spans="1:17" x14ac:dyDescent="0.2">
      <c r="A40" s="20"/>
      <c r="B40" s="20"/>
      <c r="C40" s="20"/>
      <c r="D40" s="20"/>
      <c r="E40" s="20"/>
      <c r="F40" s="20"/>
      <c r="G40" s="20"/>
      <c r="H40" s="20"/>
      <c r="I40" s="20"/>
      <c r="J40" s="20"/>
      <c r="K40" s="20"/>
      <c r="L40" s="20"/>
      <c r="M40" s="20"/>
      <c r="N40" s="20"/>
      <c r="O40" s="20"/>
      <c r="P40" s="20"/>
    </row>
    <row r="41" spans="1:17" x14ac:dyDescent="0.2">
      <c r="A41" s="20"/>
      <c r="B41" s="20"/>
      <c r="C41" s="20"/>
      <c r="D41" s="20"/>
      <c r="E41" s="20"/>
      <c r="F41" s="20"/>
      <c r="G41" s="20"/>
      <c r="H41" s="20"/>
      <c r="I41" s="20"/>
      <c r="J41" s="20"/>
      <c r="K41" s="20"/>
      <c r="L41" s="20"/>
      <c r="M41" s="20"/>
      <c r="N41" s="20"/>
      <c r="O41" s="20"/>
      <c r="P41" s="20"/>
    </row>
    <row r="42" spans="1:17" x14ac:dyDescent="0.2">
      <c r="A42" s="1" t="s">
        <v>14</v>
      </c>
      <c r="B42" s="20"/>
      <c r="C42" s="267">
        <f>'Kops n'!C35:H35</f>
        <v>0</v>
      </c>
      <c r="D42" s="267"/>
      <c r="E42" s="267"/>
      <c r="F42" s="267"/>
      <c r="G42" s="267"/>
      <c r="H42" s="267"/>
      <c r="I42" s="20"/>
      <c r="J42" s="20"/>
      <c r="K42" s="20"/>
      <c r="L42" s="20"/>
      <c r="M42" s="20"/>
      <c r="N42" s="20"/>
      <c r="O42" s="20"/>
      <c r="P42" s="20"/>
    </row>
    <row r="43" spans="1:17" x14ac:dyDescent="0.2">
      <c r="A43" s="20"/>
      <c r="B43" s="20"/>
      <c r="C43" s="193" t="s">
        <v>15</v>
      </c>
      <c r="D43" s="193"/>
      <c r="E43" s="193"/>
      <c r="F43" s="193"/>
      <c r="G43" s="193"/>
      <c r="H43" s="193"/>
      <c r="I43" s="20"/>
      <c r="J43" s="20"/>
      <c r="K43" s="20"/>
      <c r="L43" s="20"/>
      <c r="M43" s="20"/>
      <c r="N43" s="20"/>
      <c r="O43" s="20"/>
      <c r="P43" s="20"/>
    </row>
    <row r="44" spans="1:17" x14ac:dyDescent="0.2">
      <c r="A44" s="20"/>
      <c r="B44" s="20"/>
      <c r="C44" s="20"/>
      <c r="D44" s="20"/>
      <c r="E44" s="20"/>
      <c r="F44" s="20"/>
      <c r="G44" s="20"/>
      <c r="H44" s="20"/>
      <c r="I44" s="20"/>
      <c r="J44" s="20"/>
      <c r="K44" s="20"/>
      <c r="L44" s="20"/>
      <c r="M44" s="20"/>
      <c r="N44" s="20"/>
      <c r="O44" s="20"/>
      <c r="P44" s="20"/>
    </row>
    <row r="45" spans="1:17" x14ac:dyDescent="0.2">
      <c r="A45" s="210" t="str">
        <f>'Kops n'!A38:D38</f>
        <v>Tāme sastādīta 2023. gada __. ________</v>
      </c>
      <c r="B45" s="211"/>
      <c r="C45" s="211"/>
      <c r="D45" s="211"/>
      <c r="E45" s="20"/>
      <c r="F45" s="20"/>
      <c r="G45" s="20"/>
      <c r="H45" s="20"/>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row r="47" spans="1:17" x14ac:dyDescent="0.2">
      <c r="A47" s="1" t="s">
        <v>41</v>
      </c>
      <c r="B47" s="20"/>
      <c r="C47" s="267">
        <f>'Kops n'!C40:H40</f>
        <v>0</v>
      </c>
      <c r="D47" s="267"/>
      <c r="E47" s="267"/>
      <c r="F47" s="267"/>
      <c r="G47" s="267"/>
      <c r="H47" s="267"/>
      <c r="I47" s="20"/>
      <c r="J47" s="20"/>
      <c r="K47" s="20"/>
      <c r="L47" s="20"/>
      <c r="M47" s="20"/>
      <c r="N47" s="20"/>
      <c r="O47" s="20"/>
      <c r="P47" s="20"/>
    </row>
    <row r="48" spans="1:17" x14ac:dyDescent="0.2">
      <c r="A48" s="20"/>
      <c r="B48" s="20"/>
      <c r="C48" s="193" t="s">
        <v>15</v>
      </c>
      <c r="D48" s="193"/>
      <c r="E48" s="193"/>
      <c r="F48" s="193"/>
      <c r="G48" s="193"/>
      <c r="H48" s="193"/>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row r="50" spans="1:16" x14ac:dyDescent="0.2">
      <c r="A50" s="104" t="s">
        <v>16</v>
      </c>
      <c r="B50" s="52"/>
      <c r="C50" s="115">
        <f>'Kops n'!C43</f>
        <v>0</v>
      </c>
      <c r="D50" s="52"/>
      <c r="E50" s="20"/>
      <c r="F50" s="20"/>
      <c r="G50" s="20"/>
      <c r="H50" s="20"/>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sheetData>
  <mergeCells count="23">
    <mergeCell ref="C2:I2"/>
    <mergeCell ref="C3:I3"/>
    <mergeCell ref="D5:L5"/>
    <mergeCell ref="D6:L6"/>
    <mergeCell ref="D7:L7"/>
    <mergeCell ref="N9:O9"/>
    <mergeCell ref="A12:A13"/>
    <mergeCell ref="B12:B13"/>
    <mergeCell ref="C12:C13"/>
    <mergeCell ref="D12:D13"/>
    <mergeCell ref="E12:E13"/>
    <mergeCell ref="L12:P12"/>
    <mergeCell ref="C48:H48"/>
    <mergeCell ref="C4:I4"/>
    <mergeCell ref="F12:K12"/>
    <mergeCell ref="A9:F9"/>
    <mergeCell ref="J9:M9"/>
    <mergeCell ref="D8:L8"/>
    <mergeCell ref="A39:K39"/>
    <mergeCell ref="C42:H42"/>
    <mergeCell ref="C43:H43"/>
    <mergeCell ref="A45:D45"/>
    <mergeCell ref="C47:H47"/>
  </mergeCells>
  <conditionalFormatting sqref="I14:J30 D14:G14 D33:G33 F15:F30 A14:B16 B32:B38 F32 I32:J33 B17:B30 A17:A38">
    <cfRule type="cellIs" dxfId="41" priority="40" operator="equal">
      <formula>0</formula>
    </cfRule>
  </conditionalFormatting>
  <conditionalFormatting sqref="N9:O9">
    <cfRule type="cellIs" dxfId="40" priority="39" operator="equal">
      <formula>0</formula>
    </cfRule>
  </conditionalFormatting>
  <conditionalFormatting sqref="A9:F9">
    <cfRule type="containsText" dxfId="39" priority="37"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38" priority="36" operator="equal">
      <formula>0</formula>
    </cfRule>
  </conditionalFormatting>
  <conditionalFormatting sqref="C47:H47">
    <cfRule type="cellIs" dxfId="37" priority="31" operator="equal">
      <formula>0</formula>
    </cfRule>
  </conditionalFormatting>
  <conditionalFormatting sqref="C42:H42">
    <cfRule type="cellIs" dxfId="36" priority="30" operator="equal">
      <formula>0</formula>
    </cfRule>
  </conditionalFormatting>
  <conditionalFormatting sqref="K14:K30 L39:P39 P14:P30 P32:P38 K32:K38">
    <cfRule type="cellIs" dxfId="35" priority="29" operator="equal">
      <formula>0</formula>
    </cfRule>
  </conditionalFormatting>
  <conditionalFormatting sqref="C4:I4">
    <cfRule type="cellIs" dxfId="34" priority="28" operator="equal">
      <formula>0</formula>
    </cfRule>
  </conditionalFormatting>
  <conditionalFormatting sqref="C14 C33">
    <cfRule type="cellIs" dxfId="33" priority="27" operator="equal">
      <formula>0</formula>
    </cfRule>
  </conditionalFormatting>
  <conditionalFormatting sqref="D5:L8">
    <cfRule type="cellIs" dxfId="32" priority="25" operator="equal">
      <formula>0</formula>
    </cfRule>
  </conditionalFormatting>
  <conditionalFormatting sqref="D1">
    <cfRule type="cellIs" dxfId="31" priority="24" operator="equal">
      <formula>0</formula>
    </cfRule>
  </conditionalFormatting>
  <conditionalFormatting sqref="A39:K39">
    <cfRule type="containsText" dxfId="30" priority="22" operator="containsText" text="Tiešās izmaksas kopā, t. sk. darba devēja sociālais nodoklis __.__% ">
      <formula>NOT(ISERROR(SEARCH("Tiešās izmaksas kopā, t. sk. darba devēja sociālais nodoklis __.__% ",A39)))</formula>
    </cfRule>
  </conditionalFormatting>
  <conditionalFormatting sqref="H14:H30 H32:H38">
    <cfRule type="cellIs" dxfId="29" priority="20" operator="equal">
      <formula>0</formula>
    </cfRule>
  </conditionalFormatting>
  <conditionalFormatting sqref="L14:O30 L32:O38">
    <cfRule type="cellIs" dxfId="28" priority="19" operator="equal">
      <formula>0</formula>
    </cfRule>
  </conditionalFormatting>
  <conditionalFormatting sqref="Q14:Q38">
    <cfRule type="cellIs" dxfId="27" priority="18" operator="equal">
      <formula>0</formula>
    </cfRule>
  </conditionalFormatting>
  <conditionalFormatting sqref="C15:C32">
    <cfRule type="cellIs" dxfId="26" priority="17" operator="equal">
      <formula>0</formula>
    </cfRule>
  </conditionalFormatting>
  <conditionalFormatting sqref="C30">
    <cfRule type="cellIs" dxfId="25" priority="15" operator="equal">
      <formula>0</formula>
    </cfRule>
  </conditionalFormatting>
  <conditionalFormatting sqref="C34:E38">
    <cfRule type="cellIs" dxfId="24" priority="14" operator="equal">
      <formula>0</formula>
    </cfRule>
  </conditionalFormatting>
  <conditionalFormatting sqref="F34:F38">
    <cfRule type="cellIs" dxfId="23" priority="13" operator="equal">
      <formula>0</formula>
    </cfRule>
  </conditionalFormatting>
  <conditionalFormatting sqref="F34:F38">
    <cfRule type="cellIs" dxfId="22" priority="12" operator="equal">
      <formula>0</formula>
    </cfRule>
  </conditionalFormatting>
  <conditionalFormatting sqref="I34:J38">
    <cfRule type="cellIs" dxfId="21" priority="11" operator="equal">
      <formula>0</formula>
    </cfRule>
  </conditionalFormatting>
  <conditionalFormatting sqref="I34:J38">
    <cfRule type="cellIs" dxfId="20" priority="10" operator="equal">
      <formula>0</formula>
    </cfRule>
  </conditionalFormatting>
  <conditionalFormatting sqref="G34:G38">
    <cfRule type="cellIs" dxfId="19" priority="9" operator="equal">
      <formula>0</formula>
    </cfRule>
  </conditionalFormatting>
  <conditionalFormatting sqref="G15:G32">
    <cfRule type="cellIs" dxfId="18" priority="8" operator="equal">
      <formula>0</formula>
    </cfRule>
  </conditionalFormatting>
  <conditionalFormatting sqref="C15:D15">
    <cfRule type="cellIs" dxfId="17" priority="7" operator="equal">
      <formula>0</formula>
    </cfRule>
  </conditionalFormatting>
  <conditionalFormatting sqref="C16">
    <cfRule type="cellIs" dxfId="16" priority="6" operator="equal">
      <formula>0</formula>
    </cfRule>
  </conditionalFormatting>
  <conditionalFormatting sqref="C31 I31:J31 F31">
    <cfRule type="cellIs" dxfId="15" priority="5" operator="equal">
      <formula>0</formula>
    </cfRule>
  </conditionalFormatting>
  <conditionalFormatting sqref="F31 H31:P31">
    <cfRule type="cellIs" dxfId="14" priority="4" operator="equal">
      <formula>0</formula>
    </cfRule>
  </conditionalFormatting>
  <conditionalFormatting sqref="D16:D32">
    <cfRule type="cellIs" dxfId="13" priority="3" operator="equal">
      <formula>0</formula>
    </cfRule>
  </conditionalFormatting>
  <conditionalFormatting sqref="E15:E32">
    <cfRule type="cellIs" dxfId="12" priority="2" operator="equal">
      <formula>0</formula>
    </cfRule>
  </conditionalFormatting>
  <conditionalFormatting sqref="B31">
    <cfRule type="cellIs" dxfId="11" priority="1" operator="equal">
      <formula>0</formula>
    </cfRule>
  </conditionalFormatting>
  <dataValidations count="1">
    <dataValidation type="list" allowBlank="1" showInputMessage="1" showErrorMessage="1" sqref="Q14:Q38"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3" operator="containsText" id="{B195B4F8-6F29-4EFD-9DCC-5C741641B7DC}">
            <xm:f>NOT(ISERROR(SEARCH("Tāme sastādīta ____. gada ___. ______________",A45)))</xm:f>
            <xm:f>"Tāme sastādīta ____. gada ___. ______________"</xm:f>
            <x14:dxf>
              <font>
                <color auto="1"/>
              </font>
              <fill>
                <patternFill>
                  <bgColor rgb="FFC6EFCE"/>
                </patternFill>
              </fill>
            </x14:dxf>
          </x14:cfRule>
          <xm:sqref>A45</xm:sqref>
        </x14:conditionalFormatting>
        <x14:conditionalFormatting xmlns:xm="http://schemas.microsoft.com/office/excel/2006/main">
          <x14:cfRule type="containsText" priority="32" operator="containsText" id="{E522233B-B020-4488-9289-B28CB884EB33}">
            <xm:f>NOT(ISERROR(SEARCH("Sertifikāta Nr. _________________________________",A50)))</xm:f>
            <xm:f>"Sertifikāta Nr. _________________________________"</xm:f>
            <x14:dxf>
              <font>
                <color auto="1"/>
              </font>
              <fill>
                <patternFill>
                  <bgColor rgb="FFC6EFCE"/>
                </patternFill>
              </fill>
            </x14:dxf>
          </x14:cfRule>
          <xm:sqref>A50</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50"/>
  <sheetViews>
    <sheetView workbookViewId="0">
      <selection activeCell="H10" sqref="H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79" t="str">
        <f>'11a+c+n'!C2:I2</f>
        <v>Ārējie elektrības tīkli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17</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240</v>
      </c>
      <c r="B9" s="276"/>
      <c r="C9" s="276"/>
      <c r="D9" s="276"/>
      <c r="E9" s="276"/>
      <c r="F9" s="276"/>
      <c r="G9" s="35"/>
      <c r="H9" s="35"/>
      <c r="I9" s="35"/>
      <c r="J9" s="277" t="s">
        <v>46</v>
      </c>
      <c r="K9" s="277"/>
      <c r="L9" s="277"/>
      <c r="M9" s="277"/>
      <c r="N9" s="278">
        <f>P38</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6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66" t="s">
        <v>56</v>
      </c>
      <c r="M13" s="69" t="s">
        <v>58</v>
      </c>
      <c r="N13" s="69" t="s">
        <v>59</v>
      </c>
      <c r="O13" s="69" t="s">
        <v>60</v>
      </c>
      <c r="P13" s="128" t="s">
        <v>61</v>
      </c>
    </row>
    <row r="14" spans="1:16" x14ac:dyDescent="0.2">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x14ac:dyDescent="0.2">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x14ac:dyDescent="0.2">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x14ac:dyDescent="0.2">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x14ac:dyDescent="0.2">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x14ac:dyDescent="0.2">
      <c r="A19" s="64">
        <f>IF(P19=0,0,IF(COUNTBLANK(P19)=1,0,COUNTA($P$14:P19)))</f>
        <v>0</v>
      </c>
      <c r="B19" s="28">
        <f>IF($C$4="Attiecināmās izmaksas",IF('11a+c+n'!$Q19="A",'11a+c+n'!B19,0),0)</f>
        <v>0</v>
      </c>
      <c r="C19" s="28">
        <f>IF($C$4="Attiecināmās izmaksas",IF('11a+c+n'!$Q19="A",'11a+c+n'!C19,0),0)</f>
        <v>0</v>
      </c>
      <c r="D19" s="28">
        <f>IF($C$4="Attiecināmās izmaksas",IF('11a+c+n'!$Q19="A",'11a+c+n'!D19,0),0)</f>
        <v>0</v>
      </c>
      <c r="E19" s="59"/>
      <c r="F19" s="81"/>
      <c r="G19" s="28"/>
      <c r="H19" s="28">
        <f>IF($C$4="Attiecināmās izmaksas",IF('11a+c+n'!$Q19="A",'11a+c+n'!H19,0),0)</f>
        <v>0</v>
      </c>
      <c r="I19" s="28"/>
      <c r="J19" s="28"/>
      <c r="K19" s="59">
        <f>IF($C$4="Attiecināmās izmaksas",IF('11a+c+n'!$Q19="A",'11a+c+n'!K19,0),0)</f>
        <v>0</v>
      </c>
      <c r="L19" s="81">
        <f>IF($C$4="Attiecināmās izmaksas",IF('11a+c+n'!$Q19="A",'11a+c+n'!L19,0),0)</f>
        <v>0</v>
      </c>
      <c r="M19" s="28">
        <f>IF($C$4="Attiecināmās izmaksas",IF('11a+c+n'!$Q19="A",'11a+c+n'!M19,0),0)</f>
        <v>0</v>
      </c>
      <c r="N19" s="28">
        <f>IF($C$4="Attiecināmās izmaksas",IF('11a+c+n'!$Q19="A",'11a+c+n'!N19,0),0)</f>
        <v>0</v>
      </c>
      <c r="O19" s="28">
        <f>IF($C$4="Attiecināmās izmaksas",IF('11a+c+n'!$Q19="A",'11a+c+n'!O19,0),0)</f>
        <v>0</v>
      </c>
      <c r="P19" s="59">
        <f>IF($C$4="Attiecināmās izmaksas",IF('11a+c+n'!$Q19="A",'11a+c+n'!P19,0),0)</f>
        <v>0</v>
      </c>
    </row>
    <row r="20" spans="1:16" x14ac:dyDescent="0.2">
      <c r="A20" s="64">
        <f>IF(P20=0,0,IF(COUNTBLANK(P20)=1,0,COUNTA($P$14:P20)))</f>
        <v>0</v>
      </c>
      <c r="B20" s="28">
        <f>IF($C$4="Attiecināmās izmaksas",IF('11a+c+n'!$Q20="A",'11a+c+n'!B20,0),0)</f>
        <v>0</v>
      </c>
      <c r="C20" s="28">
        <f>IF($C$4="Attiecināmās izmaksas",IF('11a+c+n'!$Q20="A",'11a+c+n'!C20,0),0)</f>
        <v>0</v>
      </c>
      <c r="D20" s="28">
        <f>IF($C$4="Attiecināmās izmaksas",IF('11a+c+n'!$Q20="A",'11a+c+n'!D20,0),0)</f>
        <v>0</v>
      </c>
      <c r="E20" s="59"/>
      <c r="F20" s="81"/>
      <c r="G20" s="28"/>
      <c r="H20" s="28">
        <f>IF($C$4="Attiecināmās izmaksas",IF('11a+c+n'!$Q20="A",'11a+c+n'!H20,0),0)</f>
        <v>0</v>
      </c>
      <c r="I20" s="28"/>
      <c r="J20" s="28"/>
      <c r="K20" s="59">
        <f>IF($C$4="Attiecināmās izmaksas",IF('11a+c+n'!$Q20="A",'11a+c+n'!K20,0),0)</f>
        <v>0</v>
      </c>
      <c r="L20" s="81">
        <f>IF($C$4="Attiecināmās izmaksas",IF('11a+c+n'!$Q20="A",'11a+c+n'!L20,0),0)</f>
        <v>0</v>
      </c>
      <c r="M20" s="28">
        <f>IF($C$4="Attiecināmās izmaksas",IF('11a+c+n'!$Q20="A",'11a+c+n'!M20,0),0)</f>
        <v>0</v>
      </c>
      <c r="N20" s="28">
        <f>IF($C$4="Attiecināmās izmaksas",IF('11a+c+n'!$Q20="A",'11a+c+n'!N20,0),0)</f>
        <v>0</v>
      </c>
      <c r="O20" s="28">
        <f>IF($C$4="Attiecināmās izmaksas",IF('11a+c+n'!$Q20="A",'11a+c+n'!O20,0),0)</f>
        <v>0</v>
      </c>
      <c r="P20" s="59">
        <f>IF($C$4="Attiecināmās izmaksas",IF('11a+c+n'!$Q20="A",'11a+c+n'!P20,0),0)</f>
        <v>0</v>
      </c>
    </row>
    <row r="21" spans="1:16" x14ac:dyDescent="0.2">
      <c r="A21" s="64">
        <f>IF(P21=0,0,IF(COUNTBLANK(P21)=1,0,COUNTA($P$14:P21)))</f>
        <v>0</v>
      </c>
      <c r="B21" s="28">
        <f>IF($C$4="Attiecināmās izmaksas",IF('11a+c+n'!$Q21="A",'11a+c+n'!B21,0),0)</f>
        <v>0</v>
      </c>
      <c r="C21" s="28">
        <f>IF($C$4="Attiecināmās izmaksas",IF('11a+c+n'!$Q21="A",'11a+c+n'!C21,0),0)</f>
        <v>0</v>
      </c>
      <c r="D21" s="28">
        <f>IF($C$4="Attiecināmās izmaksas",IF('11a+c+n'!$Q21="A",'11a+c+n'!D21,0),0)</f>
        <v>0</v>
      </c>
      <c r="E21" s="59"/>
      <c r="F21" s="81"/>
      <c r="G21" s="28"/>
      <c r="H21" s="28">
        <f>IF($C$4="Attiecināmās izmaksas",IF('11a+c+n'!$Q21="A",'11a+c+n'!H21,0),0)</f>
        <v>0</v>
      </c>
      <c r="I21" s="28"/>
      <c r="J21" s="28"/>
      <c r="K21" s="59">
        <f>IF($C$4="Attiecināmās izmaksas",IF('11a+c+n'!$Q21="A",'11a+c+n'!K21,0),0)</f>
        <v>0</v>
      </c>
      <c r="L21" s="81">
        <f>IF($C$4="Attiecināmās izmaksas",IF('11a+c+n'!$Q21="A",'11a+c+n'!L21,0),0)</f>
        <v>0</v>
      </c>
      <c r="M21" s="28">
        <f>IF($C$4="Attiecināmās izmaksas",IF('11a+c+n'!$Q21="A",'11a+c+n'!M21,0),0)</f>
        <v>0</v>
      </c>
      <c r="N21" s="28">
        <f>IF($C$4="Attiecināmās izmaksas",IF('11a+c+n'!$Q21="A",'11a+c+n'!N21,0),0)</f>
        <v>0</v>
      </c>
      <c r="O21" s="28">
        <f>IF($C$4="Attiecināmās izmaksas",IF('11a+c+n'!$Q21="A",'11a+c+n'!O21,0),0)</f>
        <v>0</v>
      </c>
      <c r="P21" s="59">
        <f>IF($C$4="Attiecināmās izmaksas",IF('11a+c+n'!$Q21="A",'11a+c+n'!P21,0),0)</f>
        <v>0</v>
      </c>
    </row>
    <row r="22" spans="1:16" x14ac:dyDescent="0.2">
      <c r="A22" s="64">
        <f>IF(P22=0,0,IF(COUNTBLANK(P22)=1,0,COUNTA($P$14:P22)))</f>
        <v>0</v>
      </c>
      <c r="B22" s="28">
        <f>IF($C$4="Attiecināmās izmaksas",IF('11a+c+n'!$Q22="A",'11a+c+n'!B22,0),0)</f>
        <v>0</v>
      </c>
      <c r="C22" s="28">
        <f>IF($C$4="Attiecināmās izmaksas",IF('11a+c+n'!$Q22="A",'11a+c+n'!C22,0),0)</f>
        <v>0</v>
      </c>
      <c r="D22" s="28">
        <f>IF($C$4="Attiecināmās izmaksas",IF('11a+c+n'!$Q22="A",'11a+c+n'!D22,0),0)</f>
        <v>0</v>
      </c>
      <c r="E22" s="59"/>
      <c r="F22" s="81"/>
      <c r="G22" s="28"/>
      <c r="H22" s="28">
        <f>IF($C$4="Attiecināmās izmaksas",IF('11a+c+n'!$Q22="A",'11a+c+n'!H22,0),0)</f>
        <v>0</v>
      </c>
      <c r="I22" s="28"/>
      <c r="J22" s="28"/>
      <c r="K22" s="59">
        <f>IF($C$4="Attiecināmās izmaksas",IF('11a+c+n'!$Q22="A",'11a+c+n'!K22,0),0)</f>
        <v>0</v>
      </c>
      <c r="L22" s="81">
        <f>IF($C$4="Attiecināmās izmaksas",IF('11a+c+n'!$Q22="A",'11a+c+n'!L22,0),0)</f>
        <v>0</v>
      </c>
      <c r="M22" s="28">
        <f>IF($C$4="Attiecināmās izmaksas",IF('11a+c+n'!$Q22="A",'11a+c+n'!M22,0),0)</f>
        <v>0</v>
      </c>
      <c r="N22" s="28">
        <f>IF($C$4="Attiecināmās izmaksas",IF('11a+c+n'!$Q22="A",'11a+c+n'!N22,0),0)</f>
        <v>0</v>
      </c>
      <c r="O22" s="28">
        <f>IF($C$4="Attiecināmās izmaksas",IF('11a+c+n'!$Q22="A",'11a+c+n'!O22,0),0)</f>
        <v>0</v>
      </c>
      <c r="P22" s="59">
        <f>IF($C$4="Attiecināmās izmaksas",IF('11a+c+n'!$Q22="A",'11a+c+n'!P22,0),0)</f>
        <v>0</v>
      </c>
    </row>
    <row r="23" spans="1:16" x14ac:dyDescent="0.2">
      <c r="A23" s="64">
        <f>IF(P23=0,0,IF(COUNTBLANK(P23)=1,0,COUNTA($P$14:P23)))</f>
        <v>0</v>
      </c>
      <c r="B23" s="28">
        <f>IF($C$4="Attiecināmās izmaksas",IF('11a+c+n'!$Q23="A",'11a+c+n'!B23,0),0)</f>
        <v>0</v>
      </c>
      <c r="C23" s="28">
        <f>IF($C$4="Attiecināmās izmaksas",IF('11a+c+n'!$Q23="A",'11a+c+n'!C23,0),0)</f>
        <v>0</v>
      </c>
      <c r="D23" s="28">
        <f>IF($C$4="Attiecināmās izmaksas",IF('11a+c+n'!$Q23="A",'11a+c+n'!D23,0),0)</f>
        <v>0</v>
      </c>
      <c r="E23" s="59"/>
      <c r="F23" s="81"/>
      <c r="G23" s="28"/>
      <c r="H23" s="28">
        <f>IF($C$4="Attiecināmās izmaksas",IF('11a+c+n'!$Q23="A",'11a+c+n'!H23,0),0)</f>
        <v>0</v>
      </c>
      <c r="I23" s="28"/>
      <c r="J23" s="28"/>
      <c r="K23" s="59">
        <f>IF($C$4="Attiecināmās izmaksas",IF('11a+c+n'!$Q23="A",'11a+c+n'!K23,0),0)</f>
        <v>0</v>
      </c>
      <c r="L23" s="81">
        <f>IF($C$4="Attiecināmās izmaksas",IF('11a+c+n'!$Q23="A",'11a+c+n'!L23,0),0)</f>
        <v>0</v>
      </c>
      <c r="M23" s="28">
        <f>IF($C$4="Attiecināmās izmaksas",IF('11a+c+n'!$Q23="A",'11a+c+n'!M23,0),0)</f>
        <v>0</v>
      </c>
      <c r="N23" s="28">
        <f>IF($C$4="Attiecināmās izmaksas",IF('11a+c+n'!$Q23="A",'11a+c+n'!N23,0),0)</f>
        <v>0</v>
      </c>
      <c r="O23" s="28">
        <f>IF($C$4="Attiecināmās izmaksas",IF('11a+c+n'!$Q23="A",'11a+c+n'!O23,0),0)</f>
        <v>0</v>
      </c>
      <c r="P23" s="59">
        <f>IF($C$4="Attiecināmās izmaksas",IF('11a+c+n'!$Q23="A",'11a+c+n'!P23,0),0)</f>
        <v>0</v>
      </c>
    </row>
    <row r="24" spans="1:16" x14ac:dyDescent="0.2">
      <c r="A24" s="64">
        <f>IF(P24=0,0,IF(COUNTBLANK(P24)=1,0,COUNTA($P$14:P24)))</f>
        <v>0</v>
      </c>
      <c r="B24" s="28">
        <f>IF($C$4="Attiecināmās izmaksas",IF('11a+c+n'!$Q24="A",'11a+c+n'!B24,0),0)</f>
        <v>0</v>
      </c>
      <c r="C24" s="28">
        <f>IF($C$4="Attiecināmās izmaksas",IF('11a+c+n'!$Q24="A",'11a+c+n'!C24,0),0)</f>
        <v>0</v>
      </c>
      <c r="D24" s="28">
        <f>IF($C$4="Attiecināmās izmaksas",IF('11a+c+n'!$Q24="A",'11a+c+n'!D24,0),0)</f>
        <v>0</v>
      </c>
      <c r="E24" s="59"/>
      <c r="F24" s="81"/>
      <c r="G24" s="28"/>
      <c r="H24" s="28">
        <f>IF($C$4="Attiecināmās izmaksas",IF('11a+c+n'!$Q24="A",'11a+c+n'!H24,0),0)</f>
        <v>0</v>
      </c>
      <c r="I24" s="28"/>
      <c r="J24" s="28"/>
      <c r="K24" s="59">
        <f>IF($C$4="Attiecināmās izmaksas",IF('11a+c+n'!$Q24="A",'11a+c+n'!K24,0),0)</f>
        <v>0</v>
      </c>
      <c r="L24" s="81">
        <f>IF($C$4="Attiecināmās izmaksas",IF('11a+c+n'!$Q24="A",'11a+c+n'!L24,0),0)</f>
        <v>0</v>
      </c>
      <c r="M24" s="28">
        <f>IF($C$4="Attiecināmās izmaksas",IF('11a+c+n'!$Q24="A",'11a+c+n'!M24,0),0)</f>
        <v>0</v>
      </c>
      <c r="N24" s="28">
        <f>IF($C$4="Attiecināmās izmaksas",IF('11a+c+n'!$Q24="A",'11a+c+n'!N24,0),0)</f>
        <v>0</v>
      </c>
      <c r="O24" s="28">
        <f>IF($C$4="Attiecināmās izmaksas",IF('11a+c+n'!$Q24="A",'11a+c+n'!O24,0),0)</f>
        <v>0</v>
      </c>
      <c r="P24" s="59">
        <f>IF($C$4="Attiecināmās izmaksas",IF('11a+c+n'!$Q24="A",'11a+c+n'!P24,0),0)</f>
        <v>0</v>
      </c>
    </row>
    <row r="25" spans="1:16" x14ac:dyDescent="0.2">
      <c r="A25" s="64">
        <f>IF(P25=0,0,IF(COUNTBLANK(P25)=1,0,COUNTA($P$14:P25)))</f>
        <v>0</v>
      </c>
      <c r="B25" s="28">
        <f>IF($C$4="Attiecināmās izmaksas",IF('11a+c+n'!$Q25="A",'11a+c+n'!B25,0),0)</f>
        <v>0</v>
      </c>
      <c r="C25" s="28">
        <f>IF($C$4="Attiecināmās izmaksas",IF('11a+c+n'!$Q25="A",'11a+c+n'!C25,0),0)</f>
        <v>0</v>
      </c>
      <c r="D25" s="28">
        <f>IF($C$4="Attiecināmās izmaksas",IF('11a+c+n'!$Q25="A",'11a+c+n'!D25,0),0)</f>
        <v>0</v>
      </c>
      <c r="E25" s="59"/>
      <c r="F25" s="81"/>
      <c r="G25" s="28"/>
      <c r="H25" s="28">
        <f>IF($C$4="Attiecināmās izmaksas",IF('11a+c+n'!$Q25="A",'11a+c+n'!H25,0),0)</f>
        <v>0</v>
      </c>
      <c r="I25" s="28"/>
      <c r="J25" s="28"/>
      <c r="K25" s="59">
        <f>IF($C$4="Attiecināmās izmaksas",IF('11a+c+n'!$Q25="A",'11a+c+n'!K25,0),0)</f>
        <v>0</v>
      </c>
      <c r="L25" s="81">
        <f>IF($C$4="Attiecināmās izmaksas",IF('11a+c+n'!$Q25="A",'11a+c+n'!L25,0),0)</f>
        <v>0</v>
      </c>
      <c r="M25" s="28">
        <f>IF($C$4="Attiecināmās izmaksas",IF('11a+c+n'!$Q25="A",'11a+c+n'!M25,0),0)</f>
        <v>0</v>
      </c>
      <c r="N25" s="28">
        <f>IF($C$4="Attiecināmās izmaksas",IF('11a+c+n'!$Q25="A",'11a+c+n'!N25,0),0)</f>
        <v>0</v>
      </c>
      <c r="O25" s="28">
        <f>IF($C$4="Attiecināmās izmaksas",IF('11a+c+n'!$Q25="A",'11a+c+n'!O25,0),0)</f>
        <v>0</v>
      </c>
      <c r="P25" s="59">
        <f>IF($C$4="Attiecināmās izmaksas",IF('11a+c+n'!$Q25="A",'11a+c+n'!P25,0),0)</f>
        <v>0</v>
      </c>
    </row>
    <row r="26" spans="1:16" x14ac:dyDescent="0.2">
      <c r="A26" s="64">
        <f>IF(P26=0,0,IF(COUNTBLANK(P26)=1,0,COUNTA($P$14:P26)))</f>
        <v>0</v>
      </c>
      <c r="B26" s="28">
        <f>IF($C$4="Attiecināmās izmaksas",IF('11a+c+n'!$Q26="A",'11a+c+n'!B26,0),0)</f>
        <v>0</v>
      </c>
      <c r="C26" s="28">
        <f>IF($C$4="Attiecināmās izmaksas",IF('11a+c+n'!$Q26="A",'11a+c+n'!C26,0),0)</f>
        <v>0</v>
      </c>
      <c r="D26" s="28">
        <f>IF($C$4="Attiecināmās izmaksas",IF('11a+c+n'!$Q26="A",'11a+c+n'!D26,0),0)</f>
        <v>0</v>
      </c>
      <c r="E26" s="59"/>
      <c r="F26" s="81"/>
      <c r="G26" s="28"/>
      <c r="H26" s="28">
        <f>IF($C$4="Attiecināmās izmaksas",IF('11a+c+n'!$Q26="A",'11a+c+n'!H26,0),0)</f>
        <v>0</v>
      </c>
      <c r="I26" s="28"/>
      <c r="J26" s="28"/>
      <c r="K26" s="59">
        <f>IF($C$4="Attiecināmās izmaksas",IF('11a+c+n'!$Q26="A",'11a+c+n'!K26,0),0)</f>
        <v>0</v>
      </c>
      <c r="L26" s="81">
        <f>IF($C$4="Attiecināmās izmaksas",IF('11a+c+n'!$Q26="A",'11a+c+n'!L26,0),0)</f>
        <v>0</v>
      </c>
      <c r="M26" s="28">
        <f>IF($C$4="Attiecināmās izmaksas",IF('11a+c+n'!$Q26="A",'11a+c+n'!M26,0),0)</f>
        <v>0</v>
      </c>
      <c r="N26" s="28">
        <f>IF($C$4="Attiecināmās izmaksas",IF('11a+c+n'!$Q26="A",'11a+c+n'!N26,0),0)</f>
        <v>0</v>
      </c>
      <c r="O26" s="28">
        <f>IF($C$4="Attiecināmās izmaksas",IF('11a+c+n'!$Q26="A",'11a+c+n'!O26,0),0)</f>
        <v>0</v>
      </c>
      <c r="P26" s="59">
        <f>IF($C$4="Attiecināmās izmaksas",IF('11a+c+n'!$Q26="A",'11a+c+n'!P26,0),0)</f>
        <v>0</v>
      </c>
    </row>
    <row r="27" spans="1:16" x14ac:dyDescent="0.2">
      <c r="A27" s="64">
        <f>IF(P27=0,0,IF(COUNTBLANK(P27)=1,0,COUNTA($P$14:P27)))</f>
        <v>0</v>
      </c>
      <c r="B27" s="28">
        <f>IF($C$4="Attiecināmās izmaksas",IF('11a+c+n'!$Q27="A",'11a+c+n'!B27,0),0)</f>
        <v>0</v>
      </c>
      <c r="C27" s="28">
        <f>IF($C$4="Attiecināmās izmaksas",IF('11a+c+n'!$Q27="A",'11a+c+n'!C27,0),0)</f>
        <v>0</v>
      </c>
      <c r="D27" s="28">
        <f>IF($C$4="Attiecināmās izmaksas",IF('11a+c+n'!$Q27="A",'11a+c+n'!D27,0),0)</f>
        <v>0</v>
      </c>
      <c r="E27" s="59"/>
      <c r="F27" s="81"/>
      <c r="G27" s="28"/>
      <c r="H27" s="28">
        <f>IF($C$4="Attiecināmās izmaksas",IF('11a+c+n'!$Q27="A",'11a+c+n'!H27,0),0)</f>
        <v>0</v>
      </c>
      <c r="I27" s="28"/>
      <c r="J27" s="28"/>
      <c r="K27" s="59">
        <f>IF($C$4="Attiecināmās izmaksas",IF('11a+c+n'!$Q27="A",'11a+c+n'!K27,0),0)</f>
        <v>0</v>
      </c>
      <c r="L27" s="81">
        <f>IF($C$4="Attiecināmās izmaksas",IF('11a+c+n'!$Q27="A",'11a+c+n'!L27,0),0)</f>
        <v>0</v>
      </c>
      <c r="M27" s="28">
        <f>IF($C$4="Attiecināmās izmaksas",IF('11a+c+n'!$Q27="A",'11a+c+n'!M27,0),0)</f>
        <v>0</v>
      </c>
      <c r="N27" s="28">
        <f>IF($C$4="Attiecināmās izmaksas",IF('11a+c+n'!$Q27="A",'11a+c+n'!N27,0),0)</f>
        <v>0</v>
      </c>
      <c r="O27" s="28">
        <f>IF($C$4="Attiecināmās izmaksas",IF('11a+c+n'!$Q27="A",'11a+c+n'!O27,0),0)</f>
        <v>0</v>
      </c>
      <c r="P27" s="59">
        <f>IF($C$4="Attiecināmās izmaksas",IF('11a+c+n'!$Q27="A",'11a+c+n'!P27,0),0)</f>
        <v>0</v>
      </c>
    </row>
    <row r="28" spans="1:16" x14ac:dyDescent="0.2">
      <c r="A28" s="64">
        <f>IF(P28=0,0,IF(COUNTBLANK(P28)=1,0,COUNTA($P$14:P28)))</f>
        <v>0</v>
      </c>
      <c r="B28" s="28">
        <f>IF($C$4="Attiecināmās izmaksas",IF('11a+c+n'!$Q28="A",'11a+c+n'!B28,0),0)</f>
        <v>0</v>
      </c>
      <c r="C28" s="28">
        <f>IF($C$4="Attiecināmās izmaksas",IF('11a+c+n'!$Q28="A",'11a+c+n'!C28,0),0)</f>
        <v>0</v>
      </c>
      <c r="D28" s="28">
        <f>IF($C$4="Attiecināmās izmaksas",IF('11a+c+n'!$Q28="A",'11a+c+n'!D28,0),0)</f>
        <v>0</v>
      </c>
      <c r="E28" s="59"/>
      <c r="F28" s="81"/>
      <c r="G28" s="28"/>
      <c r="H28" s="28">
        <f>IF($C$4="Attiecināmās izmaksas",IF('11a+c+n'!$Q28="A",'11a+c+n'!H28,0),0)</f>
        <v>0</v>
      </c>
      <c r="I28" s="28"/>
      <c r="J28" s="28"/>
      <c r="K28" s="59">
        <f>IF($C$4="Attiecināmās izmaksas",IF('11a+c+n'!$Q28="A",'11a+c+n'!K28,0),0)</f>
        <v>0</v>
      </c>
      <c r="L28" s="81">
        <f>IF($C$4="Attiecināmās izmaksas",IF('11a+c+n'!$Q28="A",'11a+c+n'!L28,0),0)</f>
        <v>0</v>
      </c>
      <c r="M28" s="28">
        <f>IF($C$4="Attiecināmās izmaksas",IF('11a+c+n'!$Q28="A",'11a+c+n'!M28,0),0)</f>
        <v>0</v>
      </c>
      <c r="N28" s="28">
        <f>IF($C$4="Attiecināmās izmaksas",IF('11a+c+n'!$Q28="A",'11a+c+n'!N28,0),0)</f>
        <v>0</v>
      </c>
      <c r="O28" s="28">
        <f>IF($C$4="Attiecināmās izmaksas",IF('11a+c+n'!$Q28="A",'11a+c+n'!O28,0),0)</f>
        <v>0</v>
      </c>
      <c r="P28" s="59">
        <f>IF($C$4="Attiecināmās izmaksas",IF('11a+c+n'!$Q28="A",'11a+c+n'!P28,0),0)</f>
        <v>0</v>
      </c>
    </row>
    <row r="29" spans="1:16" x14ac:dyDescent="0.2">
      <c r="A29" s="64">
        <f>IF(P29=0,0,IF(COUNTBLANK(P29)=1,0,COUNTA($P$14:P29)))</f>
        <v>0</v>
      </c>
      <c r="B29" s="28">
        <f>IF($C$4="Attiecināmās izmaksas",IF('11a+c+n'!$Q29="A",'11a+c+n'!B29,0),0)</f>
        <v>0</v>
      </c>
      <c r="C29" s="28">
        <f>IF($C$4="Attiecināmās izmaksas",IF('11a+c+n'!$Q29="A",'11a+c+n'!C29,0),0)</f>
        <v>0</v>
      </c>
      <c r="D29" s="28">
        <f>IF($C$4="Attiecināmās izmaksas",IF('11a+c+n'!$Q29="A",'11a+c+n'!D29,0),0)</f>
        <v>0</v>
      </c>
      <c r="E29" s="59"/>
      <c r="F29" s="81"/>
      <c r="G29" s="28"/>
      <c r="H29" s="28">
        <f>IF($C$4="Attiecināmās izmaksas",IF('11a+c+n'!$Q29="A",'11a+c+n'!H29,0),0)</f>
        <v>0</v>
      </c>
      <c r="I29" s="28"/>
      <c r="J29" s="28"/>
      <c r="K29" s="59">
        <f>IF($C$4="Attiecināmās izmaksas",IF('11a+c+n'!$Q29="A",'11a+c+n'!K29,0),0)</f>
        <v>0</v>
      </c>
      <c r="L29" s="81">
        <f>IF($C$4="Attiecināmās izmaksas",IF('11a+c+n'!$Q29="A",'11a+c+n'!L29,0),0)</f>
        <v>0</v>
      </c>
      <c r="M29" s="28">
        <f>IF($C$4="Attiecināmās izmaksas",IF('11a+c+n'!$Q29="A",'11a+c+n'!M29,0),0)</f>
        <v>0</v>
      </c>
      <c r="N29" s="28">
        <f>IF($C$4="Attiecināmās izmaksas",IF('11a+c+n'!$Q29="A",'11a+c+n'!N29,0),0)</f>
        <v>0</v>
      </c>
      <c r="O29" s="28">
        <f>IF($C$4="Attiecināmās izmaksas",IF('11a+c+n'!$Q29="A",'11a+c+n'!O29,0),0)</f>
        <v>0</v>
      </c>
      <c r="P29" s="59">
        <f>IF($C$4="Attiecināmās izmaksas",IF('11a+c+n'!$Q29="A",'11a+c+n'!P29,0),0)</f>
        <v>0</v>
      </c>
    </row>
    <row r="30" spans="1:16" x14ac:dyDescent="0.2">
      <c r="A30" s="64">
        <f>IF(P30=0,0,IF(COUNTBLANK(P30)=1,0,COUNTA($P$14:P30)))</f>
        <v>0</v>
      </c>
      <c r="B30" s="28">
        <f>IF($C$4="Attiecināmās izmaksas",IF('11a+c+n'!$Q30="A",'11a+c+n'!B30,0),0)</f>
        <v>0</v>
      </c>
      <c r="C30" s="28">
        <f>IF($C$4="Attiecināmās izmaksas",IF('11a+c+n'!$Q30="A",'11a+c+n'!C30,0),0)</f>
        <v>0</v>
      </c>
      <c r="D30" s="28">
        <f>IF($C$4="Attiecināmās izmaksas",IF('11a+c+n'!$Q30="A",'11a+c+n'!D30,0),0)</f>
        <v>0</v>
      </c>
      <c r="E30" s="59"/>
      <c r="F30" s="81"/>
      <c r="G30" s="28"/>
      <c r="H30" s="28">
        <f>IF($C$4="Attiecināmās izmaksas",IF('11a+c+n'!$Q30="A",'11a+c+n'!H30,0),0)</f>
        <v>0</v>
      </c>
      <c r="I30" s="28"/>
      <c r="J30" s="28"/>
      <c r="K30" s="59">
        <f>IF($C$4="Attiecināmās izmaksas",IF('11a+c+n'!$Q30="A",'11a+c+n'!K30,0),0)</f>
        <v>0</v>
      </c>
      <c r="L30" s="81">
        <f>IF($C$4="Attiecināmās izmaksas",IF('11a+c+n'!$Q30="A",'11a+c+n'!L30,0),0)</f>
        <v>0</v>
      </c>
      <c r="M30" s="28">
        <f>IF($C$4="Attiecināmās izmaksas",IF('11a+c+n'!$Q30="A",'11a+c+n'!M30,0),0)</f>
        <v>0</v>
      </c>
      <c r="N30" s="28">
        <f>IF($C$4="Attiecināmās izmaksas",IF('11a+c+n'!$Q30="A",'11a+c+n'!N30,0),0)</f>
        <v>0</v>
      </c>
      <c r="O30" s="28">
        <f>IF($C$4="Attiecināmās izmaksas",IF('11a+c+n'!$Q30="A",'11a+c+n'!O30,0),0)</f>
        <v>0</v>
      </c>
      <c r="P30" s="59">
        <f>IF($C$4="Attiecināmās izmaksas",IF('11a+c+n'!$Q30="A",'11a+c+n'!P30,0),0)</f>
        <v>0</v>
      </c>
    </row>
    <row r="31" spans="1:16" x14ac:dyDescent="0.2">
      <c r="A31" s="64">
        <f>IF(P31=0,0,IF(COUNTBLANK(P31)=1,0,COUNTA($P$14:P31)))</f>
        <v>0</v>
      </c>
      <c r="B31" s="28">
        <f>IF($C$4="Attiecināmās izmaksas",IF('11a+c+n'!$Q32="A",'11a+c+n'!B32,0),0)</f>
        <v>0</v>
      </c>
      <c r="C31" s="28">
        <f>IF($C$4="Attiecināmās izmaksas",IF('11a+c+n'!$Q32="A",'11a+c+n'!C32,0),0)</f>
        <v>0</v>
      </c>
      <c r="D31" s="28">
        <f>IF($C$4="Attiecināmās izmaksas",IF('11a+c+n'!$Q32="A",'11a+c+n'!D32,0),0)</f>
        <v>0</v>
      </c>
      <c r="E31" s="59"/>
      <c r="F31" s="81"/>
      <c r="G31" s="28"/>
      <c r="H31" s="28">
        <f>IF($C$4="Attiecināmās izmaksas",IF('11a+c+n'!$Q32="A",'11a+c+n'!H32,0),0)</f>
        <v>0</v>
      </c>
      <c r="I31" s="28"/>
      <c r="J31" s="28"/>
      <c r="K31" s="59">
        <f>IF($C$4="Attiecināmās izmaksas",IF('11a+c+n'!$Q32="A",'11a+c+n'!K32,0),0)</f>
        <v>0</v>
      </c>
      <c r="L31" s="81">
        <f>IF($C$4="Attiecināmās izmaksas",IF('11a+c+n'!$Q32="A",'11a+c+n'!L32,0),0)</f>
        <v>0</v>
      </c>
      <c r="M31" s="28">
        <f>IF($C$4="Attiecināmās izmaksas",IF('11a+c+n'!$Q32="A",'11a+c+n'!M32,0),0)</f>
        <v>0</v>
      </c>
      <c r="N31" s="28">
        <f>IF($C$4="Attiecināmās izmaksas",IF('11a+c+n'!$Q32="A",'11a+c+n'!N32,0),0)</f>
        <v>0</v>
      </c>
      <c r="O31" s="28">
        <f>IF($C$4="Attiecināmās izmaksas",IF('11a+c+n'!$Q32="A",'11a+c+n'!O32,0),0)</f>
        <v>0</v>
      </c>
      <c r="P31" s="59">
        <f>IF($C$4="Attiecināmās izmaksas",IF('11a+c+n'!$Q32="A",'11a+c+n'!P32,0),0)</f>
        <v>0</v>
      </c>
    </row>
    <row r="32" spans="1:16" x14ac:dyDescent="0.2">
      <c r="A32" s="64">
        <f>IF(P32=0,0,IF(COUNTBLANK(P32)=1,0,COUNTA($P$14:P32)))</f>
        <v>0</v>
      </c>
      <c r="B32" s="28">
        <f>IF($C$4="Attiecināmās izmaksas",IF('11a+c+n'!$Q33="A",'11a+c+n'!B33,0),0)</f>
        <v>0</v>
      </c>
      <c r="C32" s="28">
        <f>IF($C$4="Attiecināmās izmaksas",IF('11a+c+n'!$Q33="A",'11a+c+n'!C33,0),0)</f>
        <v>0</v>
      </c>
      <c r="D32" s="28">
        <f>IF($C$4="Attiecināmās izmaksas",IF('11a+c+n'!$Q33="A",'11a+c+n'!D33,0),0)</f>
        <v>0</v>
      </c>
      <c r="E32" s="59"/>
      <c r="F32" s="81"/>
      <c r="G32" s="28"/>
      <c r="H32" s="28">
        <f>IF($C$4="Attiecināmās izmaksas",IF('11a+c+n'!$Q33="A",'11a+c+n'!H33,0),0)</f>
        <v>0</v>
      </c>
      <c r="I32" s="28"/>
      <c r="J32" s="28"/>
      <c r="K32" s="59">
        <f>IF($C$4="Attiecināmās izmaksas",IF('11a+c+n'!$Q33="A",'11a+c+n'!K33,0),0)</f>
        <v>0</v>
      </c>
      <c r="L32" s="81">
        <f>IF($C$4="Attiecināmās izmaksas",IF('11a+c+n'!$Q33="A",'11a+c+n'!L33,0),0)</f>
        <v>0</v>
      </c>
      <c r="M32" s="28">
        <f>IF($C$4="Attiecināmās izmaksas",IF('11a+c+n'!$Q33="A",'11a+c+n'!M33,0),0)</f>
        <v>0</v>
      </c>
      <c r="N32" s="28">
        <f>IF($C$4="Attiecināmās izmaksas",IF('11a+c+n'!$Q33="A",'11a+c+n'!N33,0),0)</f>
        <v>0</v>
      </c>
      <c r="O32" s="28">
        <f>IF($C$4="Attiecināmās izmaksas",IF('11a+c+n'!$Q33="A",'11a+c+n'!O33,0),0)</f>
        <v>0</v>
      </c>
      <c r="P32" s="59">
        <f>IF($C$4="Attiecināmās izmaksas",IF('11a+c+n'!$Q33="A",'11a+c+n'!P33,0),0)</f>
        <v>0</v>
      </c>
    </row>
    <row r="33" spans="1:16" x14ac:dyDescent="0.2">
      <c r="A33" s="64">
        <f>IF(P33=0,0,IF(COUNTBLANK(P33)=1,0,COUNTA($P$14:P33)))</f>
        <v>0</v>
      </c>
      <c r="B33" s="28">
        <f>IF($C$4="Attiecināmās izmaksas",IF('11a+c+n'!$Q34="A",'11a+c+n'!B34,0),0)</f>
        <v>0</v>
      </c>
      <c r="C33" s="28">
        <f>IF($C$4="Attiecināmās izmaksas",IF('11a+c+n'!$Q34="A",'11a+c+n'!C34,0),0)</f>
        <v>0</v>
      </c>
      <c r="D33" s="28">
        <f>IF($C$4="Attiecināmās izmaksas",IF('11a+c+n'!$Q34="A",'11a+c+n'!D34,0),0)</f>
        <v>0</v>
      </c>
      <c r="E33" s="59"/>
      <c r="F33" s="81"/>
      <c r="G33" s="28"/>
      <c r="H33" s="28">
        <f>IF($C$4="Attiecināmās izmaksas",IF('11a+c+n'!$Q34="A",'11a+c+n'!H34,0),0)</f>
        <v>0</v>
      </c>
      <c r="I33" s="28"/>
      <c r="J33" s="28"/>
      <c r="K33" s="59">
        <f>IF($C$4="Attiecināmās izmaksas",IF('11a+c+n'!$Q34="A",'11a+c+n'!K34,0),0)</f>
        <v>0</v>
      </c>
      <c r="L33" s="81">
        <f>IF($C$4="Attiecināmās izmaksas",IF('11a+c+n'!$Q34="A",'11a+c+n'!L34,0),0)</f>
        <v>0</v>
      </c>
      <c r="M33" s="28">
        <f>IF($C$4="Attiecināmās izmaksas",IF('11a+c+n'!$Q34="A",'11a+c+n'!M34,0),0)</f>
        <v>0</v>
      </c>
      <c r="N33" s="28">
        <f>IF($C$4="Attiecināmās izmaksas",IF('11a+c+n'!$Q34="A",'11a+c+n'!N34,0),0)</f>
        <v>0</v>
      </c>
      <c r="O33" s="28">
        <f>IF($C$4="Attiecināmās izmaksas",IF('11a+c+n'!$Q34="A",'11a+c+n'!O34,0),0)</f>
        <v>0</v>
      </c>
      <c r="P33" s="59">
        <f>IF($C$4="Attiecināmās izmaksas",IF('11a+c+n'!$Q34="A",'11a+c+n'!P34,0),0)</f>
        <v>0</v>
      </c>
    </row>
    <row r="34" spans="1:16" x14ac:dyDescent="0.2">
      <c r="A34" s="64">
        <f>IF(P34=0,0,IF(COUNTBLANK(P34)=1,0,COUNTA($P$14:P34)))</f>
        <v>0</v>
      </c>
      <c r="B34" s="28">
        <f>IF($C$4="Attiecināmās izmaksas",IF('11a+c+n'!$Q35="A",'11a+c+n'!B35,0),0)</f>
        <v>0</v>
      </c>
      <c r="C34" s="28">
        <f>IF($C$4="Attiecināmās izmaksas",IF('11a+c+n'!$Q35="A",'11a+c+n'!C35,0),0)</f>
        <v>0</v>
      </c>
      <c r="D34" s="28">
        <f>IF($C$4="Attiecināmās izmaksas",IF('11a+c+n'!$Q35="A",'11a+c+n'!D35,0),0)</f>
        <v>0</v>
      </c>
      <c r="E34" s="59"/>
      <c r="F34" s="81"/>
      <c r="G34" s="28"/>
      <c r="H34" s="28">
        <f>IF($C$4="Attiecināmās izmaksas",IF('11a+c+n'!$Q35="A",'11a+c+n'!H35,0),0)</f>
        <v>0</v>
      </c>
      <c r="I34" s="28"/>
      <c r="J34" s="28"/>
      <c r="K34" s="59">
        <f>IF($C$4="Attiecināmās izmaksas",IF('11a+c+n'!$Q35="A",'11a+c+n'!K35,0),0)</f>
        <v>0</v>
      </c>
      <c r="L34" s="81">
        <f>IF($C$4="Attiecināmās izmaksas",IF('11a+c+n'!$Q35="A",'11a+c+n'!L35,0),0)</f>
        <v>0</v>
      </c>
      <c r="M34" s="28">
        <f>IF($C$4="Attiecināmās izmaksas",IF('11a+c+n'!$Q35="A",'11a+c+n'!M35,0),0)</f>
        <v>0</v>
      </c>
      <c r="N34" s="28">
        <f>IF($C$4="Attiecināmās izmaksas",IF('11a+c+n'!$Q35="A",'11a+c+n'!N35,0),0)</f>
        <v>0</v>
      </c>
      <c r="O34" s="28">
        <f>IF($C$4="Attiecināmās izmaksas",IF('11a+c+n'!$Q35="A",'11a+c+n'!O35,0),0)</f>
        <v>0</v>
      </c>
      <c r="P34" s="59">
        <f>IF($C$4="Attiecināmās izmaksas",IF('11a+c+n'!$Q35="A",'11a+c+n'!P35,0),0)</f>
        <v>0</v>
      </c>
    </row>
    <row r="35" spans="1:16" x14ac:dyDescent="0.2">
      <c r="A35" s="64">
        <f>IF(P35=0,0,IF(COUNTBLANK(P35)=1,0,COUNTA($P$14:P35)))</f>
        <v>0</v>
      </c>
      <c r="B35" s="28">
        <f>IF($C$4="Attiecināmās izmaksas",IF('11a+c+n'!$Q36="A",'11a+c+n'!B36,0),0)</f>
        <v>0</v>
      </c>
      <c r="C35" s="28">
        <f>IF($C$4="Attiecināmās izmaksas",IF('11a+c+n'!$Q36="A",'11a+c+n'!C36,0),0)</f>
        <v>0</v>
      </c>
      <c r="D35" s="28">
        <f>IF($C$4="Attiecināmās izmaksas",IF('11a+c+n'!$Q36="A",'11a+c+n'!D36,0),0)</f>
        <v>0</v>
      </c>
      <c r="E35" s="59"/>
      <c r="F35" s="81"/>
      <c r="G35" s="28"/>
      <c r="H35" s="28">
        <f>IF($C$4="Attiecināmās izmaksas",IF('11a+c+n'!$Q36="A",'11a+c+n'!H36,0),0)</f>
        <v>0</v>
      </c>
      <c r="I35" s="28"/>
      <c r="J35" s="28"/>
      <c r="K35" s="59">
        <f>IF($C$4="Attiecināmās izmaksas",IF('11a+c+n'!$Q36="A",'11a+c+n'!K36,0),0)</f>
        <v>0</v>
      </c>
      <c r="L35" s="81">
        <f>IF($C$4="Attiecināmās izmaksas",IF('11a+c+n'!$Q36="A",'11a+c+n'!L36,0),0)</f>
        <v>0</v>
      </c>
      <c r="M35" s="28">
        <f>IF($C$4="Attiecināmās izmaksas",IF('11a+c+n'!$Q36="A",'11a+c+n'!M36,0),0)</f>
        <v>0</v>
      </c>
      <c r="N35" s="28">
        <f>IF($C$4="Attiecināmās izmaksas",IF('11a+c+n'!$Q36="A",'11a+c+n'!N36,0),0)</f>
        <v>0</v>
      </c>
      <c r="O35" s="28">
        <f>IF($C$4="Attiecināmās izmaksas",IF('11a+c+n'!$Q36="A",'11a+c+n'!O36,0),0)</f>
        <v>0</v>
      </c>
      <c r="P35" s="59">
        <f>IF($C$4="Attiecināmās izmaksas",IF('11a+c+n'!$Q36="A",'11a+c+n'!P36,0),0)</f>
        <v>0</v>
      </c>
    </row>
    <row r="36" spans="1:16" x14ac:dyDescent="0.2">
      <c r="A36" s="64">
        <f>IF(P36=0,0,IF(COUNTBLANK(P36)=1,0,COUNTA($P$14:P36)))</f>
        <v>0</v>
      </c>
      <c r="B36" s="28">
        <f>IF($C$4="Attiecināmās izmaksas",IF('11a+c+n'!$Q37="A",'11a+c+n'!B37,0),0)</f>
        <v>0</v>
      </c>
      <c r="C36" s="28">
        <f>IF($C$4="Attiecināmās izmaksas",IF('11a+c+n'!$Q37="A",'11a+c+n'!C37,0),0)</f>
        <v>0</v>
      </c>
      <c r="D36" s="28">
        <f>IF($C$4="Attiecināmās izmaksas",IF('11a+c+n'!$Q37="A",'11a+c+n'!D37,0),0)</f>
        <v>0</v>
      </c>
      <c r="E36" s="59"/>
      <c r="F36" s="81"/>
      <c r="G36" s="28"/>
      <c r="H36" s="28">
        <f>IF($C$4="Attiecināmās izmaksas",IF('11a+c+n'!$Q37="A",'11a+c+n'!H37,0),0)</f>
        <v>0</v>
      </c>
      <c r="I36" s="28"/>
      <c r="J36" s="28"/>
      <c r="K36" s="59">
        <f>IF($C$4="Attiecināmās izmaksas",IF('11a+c+n'!$Q37="A",'11a+c+n'!K37,0),0)</f>
        <v>0</v>
      </c>
      <c r="L36" s="81">
        <f>IF($C$4="Attiecināmās izmaksas",IF('11a+c+n'!$Q37="A",'11a+c+n'!L37,0),0)</f>
        <v>0</v>
      </c>
      <c r="M36" s="28">
        <f>IF($C$4="Attiecināmās izmaksas",IF('11a+c+n'!$Q37="A",'11a+c+n'!M37,0),0)</f>
        <v>0</v>
      </c>
      <c r="N36" s="28">
        <f>IF($C$4="Attiecināmās izmaksas",IF('11a+c+n'!$Q37="A",'11a+c+n'!N37,0),0)</f>
        <v>0</v>
      </c>
      <c r="O36" s="28">
        <f>IF($C$4="Attiecināmās izmaksas",IF('11a+c+n'!$Q37="A",'11a+c+n'!O37,0),0)</f>
        <v>0</v>
      </c>
      <c r="P36" s="59">
        <f>IF($C$4="Attiecināmās izmaksas",IF('11a+c+n'!$Q37="A",'11a+c+n'!P37,0),0)</f>
        <v>0</v>
      </c>
    </row>
    <row r="37" spans="1:16" x14ac:dyDescent="0.2">
      <c r="A37" s="64">
        <f>IF(P37=0,0,IF(COUNTBLANK(P37)=1,0,COUNTA($P$14:P37)))</f>
        <v>0</v>
      </c>
      <c r="B37" s="28">
        <f>IF($C$4="Attiecināmās izmaksas",IF('11a+c+n'!$Q38="A",'11a+c+n'!B38,0),0)</f>
        <v>0</v>
      </c>
      <c r="C37" s="28">
        <f>IF($C$4="Attiecināmās izmaksas",IF('11a+c+n'!$Q38="A",'11a+c+n'!C38,0),0)</f>
        <v>0</v>
      </c>
      <c r="D37" s="28">
        <f>IF($C$4="Attiecināmās izmaksas",IF('11a+c+n'!$Q38="A",'11a+c+n'!D38,0),0)</f>
        <v>0</v>
      </c>
      <c r="E37" s="59"/>
      <c r="F37" s="81"/>
      <c r="G37" s="28"/>
      <c r="H37" s="28">
        <f>IF($C$4="Attiecināmās izmaksas",IF('11a+c+n'!$Q38="A",'11a+c+n'!H38,0),0)</f>
        <v>0</v>
      </c>
      <c r="I37" s="28"/>
      <c r="J37" s="28"/>
      <c r="K37" s="59">
        <f>IF($C$4="Attiecināmās izmaksas",IF('11a+c+n'!$Q38="A",'11a+c+n'!K38,0),0)</f>
        <v>0</v>
      </c>
      <c r="L37" s="81">
        <f>IF($C$4="Attiecināmās izmaksas",IF('11a+c+n'!$Q38="A",'11a+c+n'!L38,0),0)</f>
        <v>0</v>
      </c>
      <c r="M37" s="28">
        <f>IF($C$4="Attiecināmās izmaksas",IF('11a+c+n'!$Q38="A",'11a+c+n'!M38,0),0)</f>
        <v>0</v>
      </c>
      <c r="N37" s="28">
        <f>IF($C$4="Attiecināmās izmaksas",IF('11a+c+n'!$Q38="A",'11a+c+n'!N38,0),0)</f>
        <v>0</v>
      </c>
      <c r="O37" s="28">
        <f>IF($C$4="Attiecināmās izmaksas",IF('11a+c+n'!$Q38="A",'11a+c+n'!O38,0),0)</f>
        <v>0</v>
      </c>
      <c r="P37" s="59">
        <f>IF($C$4="Attiecināmās izmaksas",IF('11a+c+n'!$Q38="A",'11a+c+n'!P38,0),0)</f>
        <v>0</v>
      </c>
    </row>
    <row r="38" spans="1:16" ht="12" customHeight="1" thickBot="1" x14ac:dyDescent="0.25">
      <c r="A38" s="264" t="s">
        <v>63</v>
      </c>
      <c r="B38" s="265"/>
      <c r="C38" s="265"/>
      <c r="D38" s="265"/>
      <c r="E38" s="265"/>
      <c r="F38" s="265"/>
      <c r="G38" s="265"/>
      <c r="H38" s="265"/>
      <c r="I38" s="265"/>
      <c r="J38" s="265"/>
      <c r="K38" s="266"/>
      <c r="L38" s="74">
        <f>SUM(L14:L37)</f>
        <v>0</v>
      </c>
      <c r="M38" s="75">
        <f>SUM(M14:M37)</f>
        <v>0</v>
      </c>
      <c r="N38" s="75">
        <f>SUM(N14:N37)</f>
        <v>0</v>
      </c>
      <c r="O38" s="75">
        <f>SUM(O14:O37)</f>
        <v>0</v>
      </c>
      <c r="P38" s="76">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7">
        <f>'Kops n'!C35:H35</f>
        <v>0</v>
      </c>
      <c r="D41" s="267"/>
      <c r="E41" s="267"/>
      <c r="F41" s="267"/>
      <c r="G41" s="267"/>
      <c r="H41" s="267"/>
      <c r="I41" s="20"/>
      <c r="J41" s="20"/>
      <c r="K41" s="20"/>
      <c r="L41" s="20"/>
      <c r="M41" s="20"/>
      <c r="N41" s="20"/>
      <c r="O41" s="20"/>
      <c r="P41" s="20"/>
    </row>
    <row r="42" spans="1:16" x14ac:dyDescent="0.2">
      <c r="A42" s="20"/>
      <c r="B42" s="20"/>
      <c r="C42" s="193" t="s">
        <v>15</v>
      </c>
      <c r="D42" s="193"/>
      <c r="E42" s="193"/>
      <c r="F42" s="193"/>
      <c r="G42" s="193"/>
      <c r="H42" s="193"/>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10" t="str">
        <f>'Kops n'!A38:D38</f>
        <v>Tāme sastādīta 2023. gada __. ________</v>
      </c>
      <c r="B44" s="211"/>
      <c r="C44" s="211"/>
      <c r="D44" s="211"/>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7">
        <f>'Kops n'!C40:H40</f>
        <v>0</v>
      </c>
      <c r="D46" s="267"/>
      <c r="E46" s="267"/>
      <c r="F46" s="267"/>
      <c r="G46" s="267"/>
      <c r="H46" s="267"/>
      <c r="I46" s="20"/>
      <c r="J46" s="20"/>
      <c r="K46" s="20"/>
      <c r="L46" s="20"/>
      <c r="M46" s="20"/>
      <c r="N46" s="20"/>
      <c r="O46" s="20"/>
      <c r="P46" s="20"/>
    </row>
    <row r="47" spans="1:16" x14ac:dyDescent="0.2">
      <c r="A47" s="20"/>
      <c r="B47" s="20"/>
      <c r="C47" s="193" t="s">
        <v>15</v>
      </c>
      <c r="D47" s="193"/>
      <c r="E47" s="193"/>
      <c r="F47" s="193"/>
      <c r="G47" s="193"/>
      <c r="H47" s="193"/>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5">
        <f>'Kops n'!C43</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2:I2"/>
    <mergeCell ref="C3:I3"/>
    <mergeCell ref="C4:I4"/>
    <mergeCell ref="D5:L5"/>
    <mergeCell ref="D6:L6"/>
    <mergeCell ref="D8:L8"/>
    <mergeCell ref="A9:F9"/>
    <mergeCell ref="J9:M9"/>
    <mergeCell ref="N9:O9"/>
    <mergeCell ref="D7:L7"/>
    <mergeCell ref="C47:H47"/>
    <mergeCell ref="L12:P12"/>
    <mergeCell ref="A38:K38"/>
    <mergeCell ref="C41:H41"/>
    <mergeCell ref="C42:H42"/>
    <mergeCell ref="A44:D44"/>
    <mergeCell ref="C46:H46"/>
    <mergeCell ref="A12:A13"/>
    <mergeCell ref="B12:B13"/>
    <mergeCell ref="C12:C13"/>
    <mergeCell ref="D12:D13"/>
    <mergeCell ref="E12:E13"/>
    <mergeCell ref="F12:K12"/>
  </mergeCells>
  <conditionalFormatting sqref="A38:K38">
    <cfRule type="containsText" dxfId="8" priority="3" operator="containsText" text="Tiešās izmaksas kopā, t. sk. darba devēja sociālais nodoklis __.__% ">
      <formula>NOT(ISERROR(SEARCH("Tiešās izmaksas kopā, t. sk. darba devēja sociālais nodoklis __.__% ",A38)))</formula>
    </cfRule>
  </conditionalFormatting>
  <conditionalFormatting sqref="C2:I2 D5:L8 N9:O9 B14:P37 L38:P38 C41:H41 C46:H46 C49">
    <cfRule type="cellIs" dxfId="7" priority="2" operator="equal">
      <formula>0</formula>
    </cfRule>
  </conditionalFormatting>
  <conditionalFormatting sqref="A14:A37">
    <cfRule type="cellIs" dxfId="6" priority="1"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1"/>
  <sheetViews>
    <sheetView topLeftCell="A29" workbookViewId="0">
      <selection activeCell="T49" sqref="T4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79" t="str">
        <f>'11a+c+n'!C2:I2</f>
        <v>Ārējie elektrības tīkli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18</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240</v>
      </c>
      <c r="B9" s="276"/>
      <c r="C9" s="276"/>
      <c r="D9" s="276"/>
      <c r="E9" s="276"/>
      <c r="F9" s="276"/>
      <c r="G9" s="35"/>
      <c r="H9" s="35"/>
      <c r="I9" s="35"/>
      <c r="J9" s="277" t="s">
        <v>46</v>
      </c>
      <c r="K9" s="277"/>
      <c r="L9" s="277"/>
      <c r="M9" s="277"/>
      <c r="N9" s="278">
        <f>P39</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IF($C$4="citu pasākumu izmaksas",IF('11a+c+n'!$Q14="C",'11a+c+n'!B14,0))</f>
        <v>0</v>
      </c>
      <c r="C14" s="27">
        <f>IF($C$4="citu pasākumu izmaksas",IF('11a+c+n'!$Q14="C",'11a+c+n'!C14,0))</f>
        <v>0</v>
      </c>
      <c r="D14" s="27">
        <f>IF($C$4="citu pasākumu izmaksas",IF('11a+c+n'!$Q14="C",'11a+c+n'!D14,0))</f>
        <v>0</v>
      </c>
      <c r="E14" s="57"/>
      <c r="F14" s="79"/>
      <c r="G14" s="27">
        <f>IF($C$4="citu pasākumu izmaksas",IF('11a+c+n'!$Q14="C",'11a+c+n'!G14,0))</f>
        <v>0</v>
      </c>
      <c r="H14" s="27">
        <f>IF($C$4="citu pasākumu izmaksas",IF('11a+c+n'!$Q14="C",'11a+c+n'!H14,0))</f>
        <v>0</v>
      </c>
      <c r="I14" s="27"/>
      <c r="J14" s="27"/>
      <c r="K14" s="57">
        <f>IF($C$4="citu pasākumu izmaksas",IF('11a+c+n'!$Q14="C",'11a+c+n'!K14,0))</f>
        <v>0</v>
      </c>
      <c r="L14" s="109">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x14ac:dyDescent="0.2">
      <c r="A15" s="64">
        <f>IF(P15=0,0,IF(COUNTBLANK(P15)=1,0,COUNTA($P$14:P15)))</f>
        <v>0</v>
      </c>
      <c r="B15" s="28" t="str">
        <f>IF($C$4="citu pasākumu izmaksas",IF('11a+c+n'!$Q15="C",'11a+c+n'!B15,0))</f>
        <v>22-00000</v>
      </c>
      <c r="C15" s="28" t="str">
        <f>IF($C$4="citu pasākumu izmaksas",IF('11a+c+n'!$Q15="C",'11a+c+n'!C15,0))</f>
        <v>Uztvērējs PDC.E 60 INGESCO, 102007, vai ekvivalents</v>
      </c>
      <c r="D15" s="28" t="str">
        <f>IF($C$4="citu pasākumu izmaksas",IF('11a+c+n'!$Q15="C",'11a+c+n'!D15,0))</f>
        <v>gab.</v>
      </c>
      <c r="E15" s="59"/>
      <c r="F15" s="81"/>
      <c r="G15" s="28"/>
      <c r="H15" s="28">
        <f>IF($C$4="citu pasākumu izmaksas",IF('11a+c+n'!$Q15="C",'11a+c+n'!H15,0))</f>
        <v>0</v>
      </c>
      <c r="I15" s="28"/>
      <c r="J15" s="28"/>
      <c r="K15" s="59">
        <f>IF($C$4="citu pasākumu izmaksas",IF('11a+c+n'!$Q15="C",'11a+c+n'!K15,0))</f>
        <v>0</v>
      </c>
      <c r="L15" s="110">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x14ac:dyDescent="0.2">
      <c r="A16" s="64">
        <f>IF(P16=0,0,IF(COUNTBLANK(P16)=1,0,COUNTA($P$14:P16)))</f>
        <v>0</v>
      </c>
      <c r="B16" s="28" t="str">
        <f>IF($C$4="citu pasākumu izmaksas",IF('11a+c+n'!$Q16="C",'11a+c+n'!B16,0))</f>
        <v>22-00000</v>
      </c>
      <c r="C16" s="28" t="str">
        <f>IF($C$4="citu pasākumu izmaksas",IF('11a+c+n'!$Q16="C",'11a+c+n'!C16,0))</f>
        <v>Masts 4m ar tērauda pamatni un 25kg atsvariem PROPSTER, vai ekvivalents</v>
      </c>
      <c r="D16" s="28" t="str">
        <f>IF($C$4="citu pasākumu izmaksas",IF('11a+c+n'!$Q16="C",'11a+c+n'!D16,0))</f>
        <v>gab.</v>
      </c>
      <c r="E16" s="59"/>
      <c r="F16" s="81"/>
      <c r="G16" s="28"/>
      <c r="H16" s="28">
        <f>IF($C$4="citu pasākumu izmaksas",IF('11a+c+n'!$Q16="C",'11a+c+n'!H16,0))</f>
        <v>0</v>
      </c>
      <c r="I16" s="28"/>
      <c r="J16" s="28"/>
      <c r="K16" s="59">
        <f>IF($C$4="citu pasākumu izmaksas",IF('11a+c+n'!$Q16="C",'11a+c+n'!K16,0))</f>
        <v>0</v>
      </c>
      <c r="L16" s="110">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x14ac:dyDescent="0.2">
      <c r="A17" s="64">
        <f>IF(P17=0,0,IF(COUNTBLANK(P17)=1,0,COUNTA($P$14:P17)))</f>
        <v>0</v>
      </c>
      <c r="B17" s="28" t="str">
        <f>IF($C$4="citu pasākumu izmaksas",IF('11a+c+n'!$Q17="C",'11a+c+n'!B17,0))</f>
        <v>22-00000</v>
      </c>
      <c r="C17" s="28" t="str">
        <f>IF($C$4="citu pasākumu izmaksas",IF('11a+c+n'!$Q17="C",'11a+c+n'!C17,0))</f>
        <v>Masta adapters - 1’1/2” Ø20 round - Cu/Zn, INGESCO, 111012, vai ekvivalents</v>
      </c>
      <c r="D17" s="28" t="str">
        <f>IF($C$4="citu pasākumu izmaksas",IF('11a+c+n'!$Q17="C",'11a+c+n'!D17,0))</f>
        <v>gab.</v>
      </c>
      <c r="E17" s="59"/>
      <c r="F17" s="81"/>
      <c r="G17" s="28"/>
      <c r="H17" s="28">
        <f>IF($C$4="citu pasākumu izmaksas",IF('11a+c+n'!$Q17="C",'11a+c+n'!H17,0))</f>
        <v>0</v>
      </c>
      <c r="I17" s="28"/>
      <c r="J17" s="28"/>
      <c r="K17" s="59">
        <f>IF($C$4="citu pasākumu izmaksas",IF('11a+c+n'!$Q17="C",'11a+c+n'!K17,0))</f>
        <v>0</v>
      </c>
      <c r="L17" s="110">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33.75" x14ac:dyDescent="0.2">
      <c r="A18" s="64">
        <f>IF(P18=0,0,IF(COUNTBLANK(P18)=1,0,COUNTA($P$14:P18)))</f>
        <v>0</v>
      </c>
      <c r="B18" s="28" t="str">
        <f>IF($C$4="citu pasākumu izmaksas",IF('11a+c+n'!$Q18="C",'11a+c+n'!B18,0))</f>
        <v>22-00000</v>
      </c>
      <c r="C18" s="28" t="str">
        <f>IF($C$4="citu pasākumu izmaksas",IF('11a+c+n'!$Q18="C",'11a+c+n'!C18,0))</f>
        <v>Elektrolītisks vara kabelis - Braided copper cable - 50mm²(8mm) section, INGESCO, 117072, vai ekvivalents</v>
      </c>
      <c r="D18" s="28" t="str">
        <f>IF($C$4="citu pasākumu izmaksas",IF('11a+c+n'!$Q18="C",'11a+c+n'!D18,0))</f>
        <v>m</v>
      </c>
      <c r="E18" s="59"/>
      <c r="F18" s="81"/>
      <c r="G18" s="28"/>
      <c r="H18" s="28">
        <f>IF($C$4="citu pasākumu izmaksas",IF('11a+c+n'!$Q18="C",'11a+c+n'!H18,0))</f>
        <v>0</v>
      </c>
      <c r="I18" s="28"/>
      <c r="J18" s="28"/>
      <c r="K18" s="59">
        <f>IF($C$4="citu pasākumu izmaksas",IF('11a+c+n'!$Q18="C",'11a+c+n'!K18,0))</f>
        <v>0</v>
      </c>
      <c r="L18" s="110">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33.75" x14ac:dyDescent="0.2">
      <c r="A19" s="64">
        <f>IF(P19=0,0,IF(COUNTBLANK(P19)=1,0,COUNTA($P$14:P19)))</f>
        <v>0</v>
      </c>
      <c r="B19" s="28" t="str">
        <f>IF($C$4="citu pasākumu izmaksas",IF('11a+c+n'!$Q19="C",'11a+c+n'!B19,0))</f>
        <v>22-00000</v>
      </c>
      <c r="C19" s="28" t="str">
        <f>IF($C$4="citu pasākumu izmaksas",IF('11a+c+n'!$Q19="C",'11a+c+n'!C19,0))</f>
        <v>Cinkota tērauda apvlaka PVC apvalka aizsargcaurule - Galv. steel-PVC shielded tube Ø40mm, INGESCO, 119091, vai ekvivalents</v>
      </c>
      <c r="D19" s="28" t="str">
        <f>IF($C$4="citu pasākumu izmaksas",IF('11a+c+n'!$Q19="C",'11a+c+n'!D19,0))</f>
        <v>m</v>
      </c>
      <c r="E19" s="59"/>
      <c r="F19" s="81"/>
      <c r="G19" s="28"/>
      <c r="H19" s="28">
        <f>IF($C$4="citu pasākumu izmaksas",IF('11a+c+n'!$Q19="C",'11a+c+n'!H19,0))</f>
        <v>0</v>
      </c>
      <c r="I19" s="28"/>
      <c r="J19" s="28"/>
      <c r="K19" s="59">
        <f>IF($C$4="citu pasākumu izmaksas",IF('11a+c+n'!$Q19="C",'11a+c+n'!K19,0))</f>
        <v>0</v>
      </c>
      <c r="L19" s="110">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x14ac:dyDescent="0.2">
      <c r="A20" s="64">
        <f>IF(P20=0,0,IF(COUNTBLANK(P20)=1,0,COUNTA($P$14:P20)))</f>
        <v>0</v>
      </c>
      <c r="B20" s="28" t="str">
        <f>IF($C$4="citu pasākumu izmaksas",IF('11a+c+n'!$Q20="C",'11a+c+n'!B20,0))</f>
        <v>22-00000</v>
      </c>
      <c r="C20" s="28" t="str">
        <f>IF($C$4="citu pasākumu izmaksas",IF('11a+c+n'!$Q20="C",'11a+c+n'!C20,0))</f>
        <v>Aizsargcaurules turētajs fasādei - PA 50mm2 tube, INGESCO, 118177, vai ekvivalents</v>
      </c>
      <c r="D20" s="28" t="str">
        <f>IF($C$4="citu pasākumu izmaksas",IF('11a+c+n'!$Q20="C",'11a+c+n'!D20,0))</f>
        <v>gab.</v>
      </c>
      <c r="E20" s="59"/>
      <c r="F20" s="81"/>
      <c r="G20" s="28"/>
      <c r="H20" s="28">
        <f>IF($C$4="citu pasākumu izmaksas",IF('11a+c+n'!$Q20="C",'11a+c+n'!H20,0))</f>
        <v>0</v>
      </c>
      <c r="I20" s="28"/>
      <c r="J20" s="28"/>
      <c r="K20" s="59">
        <f>IF($C$4="citu pasākumu izmaksas",IF('11a+c+n'!$Q20="C",'11a+c+n'!K20,0))</f>
        <v>0</v>
      </c>
      <c r="L20" s="110">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x14ac:dyDescent="0.2">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59"/>
      <c r="F21" s="81"/>
      <c r="G21" s="28"/>
      <c r="H21" s="28">
        <f>IF($C$4="citu pasākumu izmaksas",IF('11a+c+n'!$Q21="C",'11a+c+n'!H21,0))</f>
        <v>0</v>
      </c>
      <c r="I21" s="28"/>
      <c r="J21" s="28"/>
      <c r="K21" s="59">
        <f>IF($C$4="citu pasākumu izmaksas",IF('11a+c+n'!$Q21="C",'11a+c+n'!K21,0))</f>
        <v>0</v>
      </c>
      <c r="L21" s="110">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x14ac:dyDescent="0.2">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59"/>
      <c r="F22" s="81"/>
      <c r="G22" s="28"/>
      <c r="H22" s="28">
        <f>IF($C$4="citu pasākumu izmaksas",IF('11a+c+n'!$Q22="C",'11a+c+n'!H22,0))</f>
        <v>0</v>
      </c>
      <c r="I22" s="28"/>
      <c r="J22" s="28"/>
      <c r="K22" s="59">
        <f>IF($C$4="citu pasākumu izmaksas",IF('11a+c+n'!$Q22="C",'11a+c+n'!K22,0))</f>
        <v>0</v>
      </c>
      <c r="L22" s="110">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33.75" x14ac:dyDescent="0.2">
      <c r="A23" s="64">
        <f>IF(P23=0,0,IF(COUNTBLANK(P23)=1,0,COUNTA($P$14:P23)))</f>
        <v>0</v>
      </c>
      <c r="B23" s="28" t="str">
        <f>IF($C$4="citu pasākumu izmaksas",IF('11a+c+n'!$Q23="C",'11a+c+n'!B23,0))</f>
        <v>22-00000</v>
      </c>
      <c r="C23" s="28" t="str">
        <f>IF($C$4="citu pasākumu izmaksas",IF('11a+c+n'!$Q23="C",'11a+c+n'!C23,0))</f>
        <v>Kabeļa stiprinājums pie fasādes - Folding clamp with M8 lag screw for 50-70mm² cable, INGESCO, 118083, vai pielāgot fasādes tipam, vai ekvivalents</v>
      </c>
      <c r="D23" s="28" t="str">
        <f>IF($C$4="citu pasākumu izmaksas",IF('11a+c+n'!$Q23="C",'11a+c+n'!D23,0))</f>
        <v>gab.</v>
      </c>
      <c r="E23" s="59"/>
      <c r="F23" s="81"/>
      <c r="G23" s="28"/>
      <c r="H23" s="28">
        <f>IF($C$4="citu pasākumu izmaksas",IF('11a+c+n'!$Q23="C",'11a+c+n'!H23,0))</f>
        <v>0</v>
      </c>
      <c r="I23" s="28"/>
      <c r="J23" s="28"/>
      <c r="K23" s="59">
        <f>IF($C$4="citu pasākumu izmaksas",IF('11a+c+n'!$Q23="C",'11a+c+n'!K23,0))</f>
        <v>0</v>
      </c>
      <c r="L23" s="110">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x14ac:dyDescent="0.2">
      <c r="A24" s="64">
        <f>IF(P24=0,0,IF(COUNTBLANK(P24)=1,0,COUNTA($P$14:P24)))</f>
        <v>0</v>
      </c>
      <c r="B24" s="28" t="str">
        <f>IF($C$4="citu pasākumu izmaksas",IF('11a+c+n'!$Q24="C",'11a+c+n'!B24,0))</f>
        <v>22-00000</v>
      </c>
      <c r="C24" s="28" t="str">
        <f>IF($C$4="citu pasākumu izmaksas",IF('11a+c+n'!$Q24="C",'11a+c+n'!C24,0))</f>
        <v>Jumta vada turētājs slīpam jumtam, Obo Bettermann, vai ekvivalents</v>
      </c>
      <c r="D24" s="28" t="str">
        <f>IF($C$4="citu pasākumu izmaksas",IF('11a+c+n'!$Q24="C",'11a+c+n'!D24,0))</f>
        <v>gab.</v>
      </c>
      <c r="E24" s="59"/>
      <c r="F24" s="81"/>
      <c r="G24" s="28"/>
      <c r="H24" s="28">
        <f>IF($C$4="citu pasākumu izmaksas",IF('11a+c+n'!$Q24="C",'11a+c+n'!H24,0))</f>
        <v>0</v>
      </c>
      <c r="I24" s="28"/>
      <c r="J24" s="28"/>
      <c r="K24" s="59">
        <f>IF($C$4="citu pasākumu izmaksas",IF('11a+c+n'!$Q24="C",'11a+c+n'!K24,0))</f>
        <v>0</v>
      </c>
      <c r="L24" s="110">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x14ac:dyDescent="0.2">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59"/>
      <c r="F25" s="81"/>
      <c r="G25" s="28"/>
      <c r="H25" s="28">
        <f>IF($C$4="citu pasākumu izmaksas",IF('11a+c+n'!$Q25="C",'11a+c+n'!H25,0))</f>
        <v>0</v>
      </c>
      <c r="I25" s="28"/>
      <c r="J25" s="28"/>
      <c r="K25" s="59">
        <f>IF($C$4="citu pasākumu izmaksas",IF('11a+c+n'!$Q25="C",'11a+c+n'!K25,0))</f>
        <v>0</v>
      </c>
      <c r="L25" s="110">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x14ac:dyDescent="0.2">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59"/>
      <c r="F26" s="81"/>
      <c r="G26" s="28"/>
      <c r="H26" s="28">
        <f>IF($C$4="citu pasākumu izmaksas",IF('11a+c+n'!$Q26="C",'11a+c+n'!H26,0))</f>
        <v>0</v>
      </c>
      <c r="I26" s="28"/>
      <c r="J26" s="28"/>
      <c r="K26" s="59">
        <f>IF($C$4="citu pasākumu izmaksas",IF('11a+c+n'!$Q26="C",'11a+c+n'!K26,0))</f>
        <v>0</v>
      </c>
      <c r="L26" s="110">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x14ac:dyDescent="0.2">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59"/>
      <c r="F27" s="81"/>
      <c r="G27" s="28"/>
      <c r="H27" s="28">
        <f>IF($C$4="citu pasākumu izmaksas",IF('11a+c+n'!$Q27="C",'11a+c+n'!H27,0))</f>
        <v>0</v>
      </c>
      <c r="I27" s="28"/>
      <c r="J27" s="28"/>
      <c r="K27" s="59">
        <f>IF($C$4="citu pasākumu izmaksas",IF('11a+c+n'!$Q27="C",'11a+c+n'!K27,0))</f>
        <v>0</v>
      </c>
      <c r="L27" s="110">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x14ac:dyDescent="0.2">
      <c r="A28" s="64">
        <f>IF(P28=0,0,IF(COUNTBLANK(P28)=1,0,COUNTA($P$14:P28)))</f>
        <v>0</v>
      </c>
      <c r="B28" s="28" t="str">
        <f>IF($C$4="citu pasākumu izmaksas",IF('11a+c+n'!$Q28="C",'11a+c+n'!B28,0))</f>
        <v>22-00000</v>
      </c>
      <c r="C28" s="28" t="str">
        <f>IF($C$4="citu pasākumu izmaksas",IF('11a+c+n'!$Q28="C",'11a+c+n'!C28,0))</f>
        <v>Savienojums vara kabeļiem - 2 pole case
equipotential bar, INGESCO, 250026, vai ekvivalents</v>
      </c>
      <c r="D28" s="28" t="str">
        <f>IF($C$4="citu pasākumu izmaksas",IF('11a+c+n'!$Q28="C",'11a+c+n'!D28,0))</f>
        <v>gab.</v>
      </c>
      <c r="E28" s="59"/>
      <c r="F28" s="81"/>
      <c r="G28" s="28"/>
      <c r="H28" s="28">
        <f>IF($C$4="citu pasākumu izmaksas",IF('11a+c+n'!$Q28="C",'11a+c+n'!H28,0))</f>
        <v>0</v>
      </c>
      <c r="I28" s="28"/>
      <c r="J28" s="28"/>
      <c r="K28" s="59">
        <f>IF($C$4="citu pasākumu izmaksas",IF('11a+c+n'!$Q28="C",'11a+c+n'!K28,0))</f>
        <v>0</v>
      </c>
      <c r="L28" s="110">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x14ac:dyDescent="0.2">
      <c r="A29" s="64">
        <f>IF(P29=0,0,IF(COUNTBLANK(P29)=1,0,COUNTA($P$14:P29)))</f>
        <v>0</v>
      </c>
      <c r="B29" s="28" t="str">
        <f>IF($C$4="citu pasākumu izmaksas",IF('11a+c+n'!$Q29="C",'11a+c+n'!B29,0))</f>
        <v>22-00000</v>
      </c>
      <c r="C29" s="28" t="str">
        <f>IF($C$4="citu pasākumu izmaksas",IF('11a+c+n'!$Q29="C",'11a+c+n'!C29,0))</f>
        <v>Karsti cinkota tērauda lenta 30x3,5mm, SLO, 100 336K, vai ekvivalents</v>
      </c>
      <c r="D29" s="28" t="str">
        <f>IF($C$4="citu pasākumu izmaksas",IF('11a+c+n'!$Q29="C",'11a+c+n'!D29,0))</f>
        <v>m</v>
      </c>
      <c r="E29" s="59"/>
      <c r="F29" s="81"/>
      <c r="G29" s="28"/>
      <c r="H29" s="28">
        <f>IF($C$4="citu pasākumu izmaksas",IF('11a+c+n'!$Q29="C",'11a+c+n'!H29,0))</f>
        <v>0</v>
      </c>
      <c r="I29" s="28"/>
      <c r="J29" s="28"/>
      <c r="K29" s="59">
        <f>IF($C$4="citu pasākumu izmaksas",IF('11a+c+n'!$Q29="C",'11a+c+n'!K29,0))</f>
        <v>0</v>
      </c>
      <c r="L29" s="110">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x14ac:dyDescent="0.2">
      <c r="A30" s="64">
        <f>IF(P30=0,0,IF(COUNTBLANK(P30)=1,0,COUNTA($P$14:P30)))</f>
        <v>0</v>
      </c>
      <c r="B30" s="28" t="str">
        <f>IF($C$4="citu pasākumu izmaksas",IF('11a+c+n'!$Q30="C",'11a+c+n'!B30,0))</f>
        <v>22-00000</v>
      </c>
      <c r="C30" s="28" t="str">
        <f>IF($C$4="citu pasākumu izmaksas",IF('11a+c+n'!$Q30="C",'11a+c+n'!C30,0))</f>
        <v>Cinkota tērauda apaļdzelzs, RD-10 vai ekvivalents</v>
      </c>
      <c r="D30" s="28" t="str">
        <f>IF($C$4="citu pasākumu izmaksas",IF('11a+c+n'!$Q30="C",'11a+c+n'!D30,0))</f>
        <v>m</v>
      </c>
      <c r="E30" s="59"/>
      <c r="F30" s="81"/>
      <c r="G30" s="28"/>
      <c r="H30" s="28">
        <f>IF($C$4="citu pasākumu izmaksas",IF('11a+c+n'!$Q30="C",'11a+c+n'!H30,0))</f>
        <v>0</v>
      </c>
      <c r="I30" s="28"/>
      <c r="J30" s="28"/>
      <c r="K30" s="59">
        <f>IF($C$4="citu pasākumu izmaksas",IF('11a+c+n'!$Q30="C",'11a+c+n'!K30,0))</f>
        <v>0</v>
      </c>
      <c r="L30" s="110">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ht="22.5" x14ac:dyDescent="0.2">
      <c r="A31" s="64">
        <f>IF(P31=0,0,IF(COUNTBLANK(P31)=1,0,COUNTA($P$14:P31)))</f>
        <v>0</v>
      </c>
      <c r="B31" s="28" t="str">
        <f>IF($C$4="citu pasākumu izmaksas",IF('11a+c+n'!$Q31="C",'11a+c+n'!B31,0))</f>
        <v>22-00000</v>
      </c>
      <c r="C31" s="28" t="str">
        <f>IF($C$4="citu pasākumu izmaksas",IF('11a+c+n'!$Q31="C",'11a+c+n'!C31,0))</f>
        <v>Savienojums apaļdzelzs - tērauda lenta, OBO vai ekvivalents</v>
      </c>
      <c r="D31" s="28" t="str">
        <f>IF($C$4="citu pasākumu izmaksas",IF('11a+c+n'!$Q31="C",'11a+c+n'!D31,0))</f>
        <v>gab.</v>
      </c>
      <c r="E31" s="59"/>
      <c r="F31" s="81"/>
      <c r="G31" s="28"/>
      <c r="H31" s="28">
        <f>IF($C$4="citu pasākumu izmaksas",IF('11a+c+n'!$Q31="C",'11a+c+n'!H31,0))</f>
        <v>0</v>
      </c>
      <c r="I31" s="28"/>
      <c r="J31" s="28"/>
      <c r="K31" s="59">
        <f>IF($C$4="citu pasākumu izmaksas",IF('11a+c+n'!$Q31="C",'11a+c+n'!K31,0))</f>
        <v>0</v>
      </c>
      <c r="L31" s="110">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x14ac:dyDescent="0.2">
      <c r="A32" s="64">
        <f>IF(P32=0,0,IF(COUNTBLANK(P32)=1,0,COUNTA($P$14:P32)))</f>
        <v>0</v>
      </c>
      <c r="B32" s="28" t="str">
        <f>IF($C$4="citu pasākumu izmaksas",IF('11a+c+n'!$Q32="C",'11a+c+n'!B32,0))</f>
        <v>22-00000</v>
      </c>
      <c r="C32" s="28" t="str">
        <f>IF($C$4="citu pasākumu izmaksas",IF('11a+c+n'!$Q32="C",'11a+c+n'!C32,0))</f>
        <v>Pretkorozijas aizsarglenta 50mm/10m OBO Bettermann, vai ekvivalents</v>
      </c>
      <c r="D32" s="28" t="str">
        <f>IF($C$4="citu pasākumu izmaksas",IF('11a+c+n'!$Q32="C",'11a+c+n'!D32,0))</f>
        <v>gab.</v>
      </c>
      <c r="E32" s="59"/>
      <c r="F32" s="81"/>
      <c r="G32" s="28"/>
      <c r="H32" s="28">
        <f>IF($C$4="citu pasākumu izmaksas",IF('11a+c+n'!$Q32="C",'11a+c+n'!H32,0))</f>
        <v>0</v>
      </c>
      <c r="I32" s="28"/>
      <c r="J32" s="28"/>
      <c r="K32" s="59">
        <f>IF($C$4="citu pasākumu izmaksas",IF('11a+c+n'!$Q32="C",'11a+c+n'!K32,0))</f>
        <v>0</v>
      </c>
      <c r="L32" s="110">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x14ac:dyDescent="0.2">
      <c r="A33" s="64">
        <f>IF(P33=0,0,IF(COUNTBLANK(P33)=1,0,COUNTA($P$14:P33)))</f>
        <v>0</v>
      </c>
      <c r="B33" s="28">
        <f>IF($C$4="citu pasākumu izmaksas",IF('11a+c+n'!$Q33="C",'11a+c+n'!B33,0))</f>
        <v>0</v>
      </c>
      <c r="C33" s="28">
        <f>IF($C$4="citu pasākumu izmaksas",IF('11a+c+n'!$Q33="C",'11a+c+n'!C33,0))</f>
        <v>0</v>
      </c>
      <c r="D33" s="28">
        <f>IF($C$4="citu pasākumu izmaksas",IF('11a+c+n'!$Q33="C",'11a+c+n'!D33,0))</f>
        <v>0</v>
      </c>
      <c r="E33" s="59"/>
      <c r="F33" s="81"/>
      <c r="G33" s="28"/>
      <c r="H33" s="28">
        <f>IF($C$4="citu pasākumu izmaksas",IF('11a+c+n'!$Q33="C",'11a+c+n'!H33,0))</f>
        <v>0</v>
      </c>
      <c r="I33" s="28"/>
      <c r="J33" s="28"/>
      <c r="K33" s="59">
        <f>IF($C$4="citu pasākumu izmaksas",IF('11a+c+n'!$Q33="C",'11a+c+n'!K33,0))</f>
        <v>0</v>
      </c>
      <c r="L33" s="110">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ht="22.5" x14ac:dyDescent="0.2">
      <c r="A34" s="64">
        <f>IF(P34=0,0,IF(COUNTBLANK(P34)=1,0,COUNTA($P$14:P34)))</f>
        <v>0</v>
      </c>
      <c r="B34" s="28" t="str">
        <f>IF($C$4="citu pasākumu izmaksas",IF('11a+c+n'!$Q34="C",'11a+c+n'!B34,0))</f>
        <v>22-00000</v>
      </c>
      <c r="C34" s="28" t="str">
        <f>IF($C$4="citu pasākumu izmaksas",IF('11a+c+n'!$Q34="C",'11a+c+n'!C34,0))</f>
        <v>Tranšejas rakšana un aizbēršana</v>
      </c>
      <c r="D34" s="28" t="str">
        <f>IF($C$4="citu pasākumu izmaksas",IF('11a+c+n'!$Q34="C",'11a+c+n'!D34,0))</f>
        <v>m</v>
      </c>
      <c r="E34" s="59"/>
      <c r="F34" s="81"/>
      <c r="G34" s="28"/>
      <c r="H34" s="28">
        <f>IF($C$4="citu pasākumu izmaksas",IF('11a+c+n'!$Q34="C",'11a+c+n'!H34,0))</f>
        <v>0</v>
      </c>
      <c r="I34" s="28"/>
      <c r="J34" s="28"/>
      <c r="K34" s="59">
        <f>IF($C$4="citu pasākumu izmaksas",IF('11a+c+n'!$Q34="C",'11a+c+n'!K34,0))</f>
        <v>0</v>
      </c>
      <c r="L34" s="110">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x14ac:dyDescent="0.2">
      <c r="A35" s="64">
        <f>IF(P35=0,0,IF(COUNTBLANK(P35)=1,0,COUNTA($P$14:P35)))</f>
        <v>0</v>
      </c>
      <c r="B35" s="28" t="str">
        <f>IF($C$4="citu pasākumu izmaksas",IF('11a+c+n'!$Q35="C",'11a+c+n'!B35,0))</f>
        <v>22-00000</v>
      </c>
      <c r="C35" s="28" t="str">
        <f>IF($C$4="citu pasākumu izmaksas",IF('11a+c+n'!$Q35="C",'11a+c+n'!C35,0))</f>
        <v>Tranšejas virsmas atjaunošana - teritorijas labiekārtošana</v>
      </c>
      <c r="D35" s="28" t="str">
        <f>IF($C$4="citu pasākumu izmaksas",IF('11a+c+n'!$Q35="C",'11a+c+n'!D35,0))</f>
        <v>m2</v>
      </c>
      <c r="E35" s="59"/>
      <c r="F35" s="81"/>
      <c r="G35" s="28"/>
      <c r="H35" s="28">
        <f>IF($C$4="citu pasākumu izmaksas",IF('11a+c+n'!$Q35="C",'11a+c+n'!H35,0))</f>
        <v>0</v>
      </c>
      <c r="I35" s="28"/>
      <c r="J35" s="28"/>
      <c r="K35" s="59">
        <f>IF($C$4="citu pasākumu izmaksas",IF('11a+c+n'!$Q35="C",'11a+c+n'!K35,0))</f>
        <v>0</v>
      </c>
      <c r="L35" s="110">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x14ac:dyDescent="0.2">
      <c r="A36" s="64">
        <f>IF(P36=0,0,IF(COUNTBLANK(P36)=1,0,COUNTA($P$14:P36)))</f>
        <v>0</v>
      </c>
      <c r="B36" s="28" t="str">
        <f>IF($C$4="citu pasākumu izmaksas",IF('11a+c+n'!$Q36="C",'11a+c+n'!B36,0))</f>
        <v>22-00000</v>
      </c>
      <c r="C36" s="28" t="str">
        <f>IF($C$4="citu pasākumu izmaksas",IF('11a+c+n'!$Q36="C",'11a+c+n'!C36,0))</f>
        <v>Zemējuma elektrodu iedzīšana zemē</v>
      </c>
      <c r="D36" s="28" t="str">
        <f>IF($C$4="citu pasākumu izmaksas",IF('11a+c+n'!$Q36="C",'11a+c+n'!D36,0))</f>
        <v>kompl.</v>
      </c>
      <c r="E36" s="59"/>
      <c r="F36" s="81"/>
      <c r="G36" s="28"/>
      <c r="H36" s="28">
        <f>IF($C$4="citu pasākumu izmaksas",IF('11a+c+n'!$Q36="C",'11a+c+n'!H36,0))</f>
        <v>0</v>
      </c>
      <c r="I36" s="28"/>
      <c r="J36" s="28"/>
      <c r="K36" s="59">
        <f>IF($C$4="citu pasākumu izmaksas",IF('11a+c+n'!$Q36="C",'11a+c+n'!K36,0))</f>
        <v>0</v>
      </c>
      <c r="L36" s="110">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2.5" x14ac:dyDescent="0.2">
      <c r="A37" s="64">
        <f>IF(P37=0,0,IF(COUNTBLANK(P37)=1,0,COUNTA($P$14:P37)))</f>
        <v>0</v>
      </c>
      <c r="B37" s="28" t="str">
        <f>IF($C$4="citu pasākumu izmaksas",IF('11a+c+n'!$Q37="C",'11a+c+n'!B37,0))</f>
        <v>22-00000</v>
      </c>
      <c r="C37" s="28" t="str">
        <f>IF($C$4="citu pasākumu izmaksas",IF('11a+c+n'!$Q37="C",'11a+c+n'!C37,0))</f>
        <v xml:space="preserve">Montāžas palīgmateriāli </v>
      </c>
      <c r="D37" s="28" t="str">
        <f>IF($C$4="citu pasākumu izmaksas",IF('11a+c+n'!$Q37="C",'11a+c+n'!D37,0))</f>
        <v>obj.</v>
      </c>
      <c r="E37" s="59"/>
      <c r="F37" s="81"/>
      <c r="G37" s="28"/>
      <c r="H37" s="28">
        <f>IF($C$4="citu pasākumu izmaksas",IF('11a+c+n'!$Q37="C",'11a+c+n'!H37,0))</f>
        <v>0</v>
      </c>
      <c r="I37" s="28"/>
      <c r="J37" s="28"/>
      <c r="K37" s="59">
        <f>IF($C$4="citu pasākumu izmaksas",IF('11a+c+n'!$Q37="C",'11a+c+n'!K37,0))</f>
        <v>0</v>
      </c>
      <c r="L37" s="110">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23.25" thickBot="1" x14ac:dyDescent="0.25">
      <c r="A38" s="64">
        <f>IF(P38=0,0,IF(COUNTBLANK(P38)=1,0,COUNTA($P$14:P38)))</f>
        <v>0</v>
      </c>
      <c r="B38" s="28" t="str">
        <f>IF($C$4="citu pasākumu izmaksas",IF('11a+c+n'!$Q38="C",'11a+c+n'!B38,0))</f>
        <v>22-00000</v>
      </c>
      <c r="C38" s="28" t="str">
        <f>IF($C$4="citu pasākumu izmaksas",IF('11a+c+n'!$Q38="C",'11a+c+n'!C38,0))</f>
        <v>Elektriskie mērījumi, izpilddokumentācijas sagatavošana</v>
      </c>
      <c r="D38" s="28" t="str">
        <f>IF($C$4="citu pasākumu izmaksas",IF('11a+c+n'!$Q38="C",'11a+c+n'!D38,0))</f>
        <v>obj.</v>
      </c>
      <c r="E38" s="59"/>
      <c r="F38" s="81"/>
      <c r="G38" s="28"/>
      <c r="H38" s="28">
        <f>IF($C$4="citu pasākumu izmaksas",IF('11a+c+n'!$Q38="C",'11a+c+n'!H38,0))</f>
        <v>0</v>
      </c>
      <c r="I38" s="28"/>
      <c r="J38" s="28"/>
      <c r="K38" s="59">
        <f>IF($C$4="citu pasākumu izmaksas",IF('11a+c+n'!$Q38="C",'11a+c+n'!K38,0))</f>
        <v>0</v>
      </c>
      <c r="L38" s="110">
        <f>IF($C$4="citu pasākumu izmaksas",IF('11a+c+n'!$Q38="C",'11a+c+n'!L38,0))</f>
        <v>0</v>
      </c>
      <c r="M38" s="28">
        <f>IF($C$4="citu pasākumu izmaksas",IF('11a+c+n'!$Q38="C",'11a+c+n'!M38,0))</f>
        <v>0</v>
      </c>
      <c r="N38" s="28">
        <f>IF($C$4="citu pasākumu izmaksas",IF('11a+c+n'!$Q38="C",'11a+c+n'!N38,0))</f>
        <v>0</v>
      </c>
      <c r="O38" s="28">
        <f>IF($C$4="citu pasākumu izmaksas",IF('11a+c+n'!$Q38="C",'11a+c+n'!O38,0))</f>
        <v>0</v>
      </c>
      <c r="P38" s="59">
        <f>IF($C$4="citu pasākumu izmaksas",IF('11a+c+n'!$Q38="C",'11a+c+n'!P38,0))</f>
        <v>0</v>
      </c>
    </row>
    <row r="39" spans="1:16" ht="12" customHeight="1" thickBot="1" x14ac:dyDescent="0.25">
      <c r="A39" s="264" t="s">
        <v>63</v>
      </c>
      <c r="B39" s="265"/>
      <c r="C39" s="265"/>
      <c r="D39" s="265"/>
      <c r="E39" s="265"/>
      <c r="F39" s="265"/>
      <c r="G39" s="265"/>
      <c r="H39" s="265"/>
      <c r="I39" s="265"/>
      <c r="J39" s="265"/>
      <c r="K39" s="266"/>
      <c r="L39" s="111">
        <f>SUM(L14:L38)</f>
        <v>0</v>
      </c>
      <c r="M39" s="112">
        <f>SUM(M14:M38)</f>
        <v>0</v>
      </c>
      <c r="N39" s="112">
        <f>SUM(N14:N38)</f>
        <v>0</v>
      </c>
      <c r="O39" s="112">
        <f>SUM(O14:O38)</f>
        <v>0</v>
      </c>
      <c r="P39" s="113">
        <f>SUM(P14:P38)</f>
        <v>0</v>
      </c>
    </row>
    <row r="40" spans="1:16" x14ac:dyDescent="0.2">
      <c r="A40" s="20"/>
      <c r="B40" s="20"/>
      <c r="C40" s="20"/>
      <c r="D40" s="20"/>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14</v>
      </c>
      <c r="B42" s="20"/>
      <c r="C42" s="267">
        <f>'Kops c'!C35:H35</f>
        <v>0</v>
      </c>
      <c r="D42" s="267"/>
      <c r="E42" s="267"/>
      <c r="F42" s="267"/>
      <c r="G42" s="267"/>
      <c r="H42" s="267"/>
      <c r="I42" s="20"/>
      <c r="J42" s="20"/>
      <c r="K42" s="20"/>
      <c r="L42" s="20"/>
      <c r="M42" s="20"/>
      <c r="N42" s="20"/>
      <c r="O42" s="20"/>
      <c r="P42" s="20"/>
    </row>
    <row r="43" spans="1:16" x14ac:dyDescent="0.2">
      <c r="A43" s="20"/>
      <c r="B43" s="20"/>
      <c r="C43" s="193" t="s">
        <v>15</v>
      </c>
      <c r="D43" s="193"/>
      <c r="E43" s="193"/>
      <c r="F43" s="193"/>
      <c r="G43" s="193"/>
      <c r="H43" s="193"/>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210" t="str">
        <f>'Kops n'!A38:D38</f>
        <v>Tāme sastādīta 2023. gada __. ________</v>
      </c>
      <c r="B45" s="211"/>
      <c r="C45" s="211"/>
      <c r="D45" s="211"/>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1" t="s">
        <v>41</v>
      </c>
      <c r="B47" s="20"/>
      <c r="C47" s="267">
        <f>'Kops c'!C40:H40</f>
        <v>0</v>
      </c>
      <c r="D47" s="267"/>
      <c r="E47" s="267"/>
      <c r="F47" s="267"/>
      <c r="G47" s="267"/>
      <c r="H47" s="267"/>
      <c r="I47" s="20"/>
      <c r="J47" s="20"/>
      <c r="K47" s="20"/>
      <c r="L47" s="20"/>
      <c r="M47" s="20"/>
      <c r="N47" s="20"/>
      <c r="O47" s="20"/>
      <c r="P47" s="20"/>
    </row>
    <row r="48" spans="1:16" x14ac:dyDescent="0.2">
      <c r="A48" s="20"/>
      <c r="B48" s="20"/>
      <c r="C48" s="193" t="s">
        <v>15</v>
      </c>
      <c r="D48" s="193"/>
      <c r="E48" s="193"/>
      <c r="F48" s="193"/>
      <c r="G48" s="193"/>
      <c r="H48" s="193"/>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row r="50" spans="1:16" x14ac:dyDescent="0.2">
      <c r="A50" s="104" t="s">
        <v>16</v>
      </c>
      <c r="B50" s="52"/>
      <c r="C50" s="115">
        <f>'Kops c'!C43</f>
        <v>0</v>
      </c>
      <c r="D50" s="52"/>
      <c r="E50" s="20"/>
      <c r="F50" s="20"/>
      <c r="G50" s="20"/>
      <c r="H50" s="20"/>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sheetData>
  <mergeCells count="23">
    <mergeCell ref="D7:L7"/>
    <mergeCell ref="C2:I2"/>
    <mergeCell ref="C3:I3"/>
    <mergeCell ref="C4:I4"/>
    <mergeCell ref="D5:L5"/>
    <mergeCell ref="D6:L6"/>
    <mergeCell ref="D8:L8"/>
    <mergeCell ref="A9:F9"/>
    <mergeCell ref="J9:M9"/>
    <mergeCell ref="N9:O9"/>
    <mergeCell ref="A12:A13"/>
    <mergeCell ref="B12:B13"/>
    <mergeCell ref="C12:C13"/>
    <mergeCell ref="D12:D13"/>
    <mergeCell ref="E12:E13"/>
    <mergeCell ref="F12:K12"/>
    <mergeCell ref="C48:H48"/>
    <mergeCell ref="L12:P12"/>
    <mergeCell ref="A39:K39"/>
    <mergeCell ref="C42:H42"/>
    <mergeCell ref="C43:H43"/>
    <mergeCell ref="A45:D45"/>
    <mergeCell ref="C47:H47"/>
  </mergeCells>
  <conditionalFormatting sqref="A39:K39">
    <cfRule type="containsText" dxfId="5" priority="3" operator="containsText" text="Tiešās izmaksas kopā, t. sk. darba devēja sociālais nodoklis __.__% ">
      <formula>NOT(ISERROR(SEARCH("Tiešās izmaksas kopā, t. sk. darba devēja sociālais nodoklis __.__% ",A39)))</formula>
    </cfRule>
  </conditionalFormatting>
  <conditionalFormatting sqref="C2:I2 D5:L8 N9:O9 L39:P39 C42:H42 C47:H47 C50 B14:P38">
    <cfRule type="cellIs" dxfId="4" priority="2" operator="equal">
      <formula>0</formula>
    </cfRule>
  </conditionalFormatting>
  <conditionalFormatting sqref="A14:A38">
    <cfRule type="cellIs" dxfId="3" priority="1"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50"/>
  <sheetViews>
    <sheetView tabSelected="1" workbookViewId="0">
      <selection activeCell="I9" sqref="I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6">
        <f>'11a+c+n'!D1</f>
        <v>11</v>
      </c>
      <c r="E1" s="26"/>
      <c r="F1" s="26"/>
      <c r="G1" s="26"/>
      <c r="H1" s="26"/>
      <c r="I1" s="26"/>
      <c r="J1" s="26"/>
      <c r="N1" s="30"/>
      <c r="O1" s="31"/>
      <c r="P1" s="32"/>
    </row>
    <row r="2" spans="1:16" x14ac:dyDescent="0.2">
      <c r="A2" s="33"/>
      <c r="B2" s="33"/>
      <c r="C2" s="279" t="str">
        <f>'11a+c+n'!C2:I2</f>
        <v>Ārējie elektrības tīkli</v>
      </c>
      <c r="D2" s="279"/>
      <c r="E2" s="279"/>
      <c r="F2" s="279"/>
      <c r="G2" s="279"/>
      <c r="H2" s="279"/>
      <c r="I2" s="279"/>
      <c r="J2" s="33"/>
    </row>
    <row r="3" spans="1:16" x14ac:dyDescent="0.2">
      <c r="A3" s="34"/>
      <c r="B3" s="34"/>
      <c r="C3" s="234" t="s">
        <v>21</v>
      </c>
      <c r="D3" s="234"/>
      <c r="E3" s="234"/>
      <c r="F3" s="234"/>
      <c r="G3" s="234"/>
      <c r="H3" s="234"/>
      <c r="I3" s="234"/>
      <c r="J3" s="34"/>
    </row>
    <row r="4" spans="1:16" x14ac:dyDescent="0.2">
      <c r="A4" s="34"/>
      <c r="B4" s="34"/>
      <c r="C4" s="280" t="s">
        <v>19</v>
      </c>
      <c r="D4" s="280"/>
      <c r="E4" s="280"/>
      <c r="F4" s="280"/>
      <c r="G4" s="280"/>
      <c r="H4" s="280"/>
      <c r="I4" s="280"/>
      <c r="J4" s="34"/>
    </row>
    <row r="5" spans="1:16" ht="15" customHeight="1" x14ac:dyDescent="0.2">
      <c r="A5" s="26"/>
      <c r="B5" s="26"/>
      <c r="C5" s="31" t="s">
        <v>5</v>
      </c>
      <c r="D5" s="275" t="str">
        <f>'Kops a+c+n'!D6</f>
        <v>Daudzdzīvokļu dzīvojamā ēka</v>
      </c>
      <c r="E5" s="275"/>
      <c r="F5" s="275"/>
      <c r="G5" s="275"/>
      <c r="H5" s="275"/>
      <c r="I5" s="275"/>
      <c r="J5" s="275"/>
      <c r="K5" s="275"/>
      <c r="L5" s="275"/>
      <c r="M5" s="20"/>
      <c r="N5" s="20"/>
      <c r="O5" s="20"/>
      <c r="P5" s="20"/>
    </row>
    <row r="6" spans="1:16" x14ac:dyDescent="0.2">
      <c r="A6" s="26"/>
      <c r="B6" s="26"/>
      <c r="C6" s="31" t="s">
        <v>6</v>
      </c>
      <c r="D6" s="275" t="str">
        <f>'Kops a+c+n'!D7</f>
        <v>Daudzdzīvokļu dzīvojamās ēkas energoefektivitātes paaugstināšana</v>
      </c>
      <c r="E6" s="275"/>
      <c r="F6" s="275"/>
      <c r="G6" s="275"/>
      <c r="H6" s="275"/>
      <c r="I6" s="275"/>
      <c r="J6" s="275"/>
      <c r="K6" s="275"/>
      <c r="L6" s="275"/>
      <c r="M6" s="20"/>
      <c r="N6" s="20"/>
      <c r="O6" s="20"/>
      <c r="P6" s="20"/>
    </row>
    <row r="7" spans="1:16" x14ac:dyDescent="0.2">
      <c r="A7" s="26"/>
      <c r="B7" s="26"/>
      <c r="C7" s="31" t="s">
        <v>7</v>
      </c>
      <c r="D7" s="275" t="str">
        <f>'Kops a+c+n'!D8</f>
        <v>Gaismas iela 4, Stūnīši, Olaines pag., Olaines nov., LV-2127</v>
      </c>
      <c r="E7" s="275"/>
      <c r="F7" s="275"/>
      <c r="G7" s="275"/>
      <c r="H7" s="275"/>
      <c r="I7" s="275"/>
      <c r="J7" s="275"/>
      <c r="K7" s="275"/>
      <c r="L7" s="275"/>
      <c r="M7" s="20"/>
      <c r="N7" s="20"/>
      <c r="O7" s="20"/>
      <c r="P7" s="20"/>
    </row>
    <row r="8" spans="1:16" x14ac:dyDescent="0.2">
      <c r="A8" s="26"/>
      <c r="B8" s="26"/>
      <c r="C8" s="4" t="s">
        <v>24</v>
      </c>
      <c r="D8" s="275" t="str">
        <f>'Kops a+c+n'!D9</f>
        <v>Iepirkums Nr.AS OŪS 2023/05_E</v>
      </c>
      <c r="E8" s="275"/>
      <c r="F8" s="275"/>
      <c r="G8" s="275"/>
      <c r="H8" s="275"/>
      <c r="I8" s="275"/>
      <c r="J8" s="275"/>
      <c r="K8" s="275"/>
      <c r="L8" s="275"/>
      <c r="M8" s="20"/>
      <c r="N8" s="20"/>
      <c r="O8" s="20"/>
      <c r="P8" s="20"/>
    </row>
    <row r="9" spans="1:16" ht="11.25" customHeight="1" x14ac:dyDescent="0.2">
      <c r="A9" s="276" t="s">
        <v>240</v>
      </c>
      <c r="B9" s="276"/>
      <c r="C9" s="276"/>
      <c r="D9" s="276"/>
      <c r="E9" s="276"/>
      <c r="F9" s="276"/>
      <c r="G9" s="35"/>
      <c r="H9" s="35"/>
      <c r="I9" s="35"/>
      <c r="J9" s="277" t="s">
        <v>46</v>
      </c>
      <c r="K9" s="277"/>
      <c r="L9" s="277"/>
      <c r="M9" s="277"/>
      <c r="N9" s="278">
        <f>P38</f>
        <v>0</v>
      </c>
      <c r="O9" s="278"/>
      <c r="P9" s="35"/>
    </row>
    <row r="10" spans="1:16" ht="15" customHeight="1" x14ac:dyDescent="0.2">
      <c r="A10" s="36"/>
      <c r="B10" s="37"/>
      <c r="C10" s="4"/>
      <c r="D10" s="26"/>
      <c r="E10" s="26"/>
      <c r="F10" s="26"/>
      <c r="G10" s="26"/>
      <c r="H10" s="26"/>
      <c r="I10" s="26"/>
      <c r="J10" s="26"/>
      <c r="K10" s="26"/>
      <c r="L10" s="116"/>
      <c r="M10" s="116"/>
      <c r="N10" s="116"/>
      <c r="O10" s="116"/>
      <c r="P10" s="31" t="str">
        <f>'Kopt a+c+n'!A35</f>
        <v>Tāme sastādīta 2023. gada __. ________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47" t="s">
        <v>27</v>
      </c>
      <c r="B12" s="268" t="s">
        <v>49</v>
      </c>
      <c r="C12" s="262" t="s">
        <v>50</v>
      </c>
      <c r="D12" s="271" t="s">
        <v>51</v>
      </c>
      <c r="E12" s="273" t="s">
        <v>52</v>
      </c>
      <c r="F12" s="261" t="s">
        <v>53</v>
      </c>
      <c r="G12" s="262"/>
      <c r="H12" s="262"/>
      <c r="I12" s="262"/>
      <c r="J12" s="262"/>
      <c r="K12" s="263"/>
      <c r="L12" s="281" t="s">
        <v>54</v>
      </c>
      <c r="M12" s="262"/>
      <c r="N12" s="262"/>
      <c r="O12" s="262"/>
      <c r="P12" s="263"/>
    </row>
    <row r="13" spans="1:16" ht="126.75" customHeight="1" thickBot="1" x14ac:dyDescent="0.25">
      <c r="A13" s="248"/>
      <c r="B13" s="269"/>
      <c r="C13" s="270"/>
      <c r="D13" s="272"/>
      <c r="E13" s="274"/>
      <c r="F13" s="66" t="s">
        <v>56</v>
      </c>
      <c r="G13" s="69" t="s">
        <v>57</v>
      </c>
      <c r="H13" s="69" t="s">
        <v>58</v>
      </c>
      <c r="I13" s="69" t="s">
        <v>59</v>
      </c>
      <c r="J13" s="69" t="s">
        <v>60</v>
      </c>
      <c r="K13" s="71" t="s">
        <v>61</v>
      </c>
      <c r="L13" s="88" t="s">
        <v>56</v>
      </c>
      <c r="M13" s="69" t="s">
        <v>58</v>
      </c>
      <c r="N13" s="69" t="s">
        <v>59</v>
      </c>
      <c r="O13" s="69" t="s">
        <v>60</v>
      </c>
      <c r="P13" s="128" t="s">
        <v>61</v>
      </c>
    </row>
    <row r="14" spans="1:16" x14ac:dyDescent="0.2">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9">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x14ac:dyDescent="0.2">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10">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x14ac:dyDescent="0.2">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10">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x14ac:dyDescent="0.2">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10">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x14ac:dyDescent="0.2">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10">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x14ac:dyDescent="0.2">
      <c r="A19" s="64">
        <f>IF(P19=0,0,IF(COUNTBLANK(P19)=1,0,COUNTA($P$14:P19)))</f>
        <v>0</v>
      </c>
      <c r="B19" s="28">
        <f>IF($C$4="Neattiecināmās izmaksas",IF('11a+c+n'!$Q19="N",'11a+c+n'!B19,0))</f>
        <v>0</v>
      </c>
      <c r="C19" s="28">
        <f>IF($C$4="Neattiecināmās izmaksas",IF('11a+c+n'!$Q19="N",'11a+c+n'!C19,0))</f>
        <v>0</v>
      </c>
      <c r="D19" s="28">
        <f>IF($C$4="Neattiecināmās izmaksas",IF('11a+c+n'!$Q19="N",'11a+c+n'!D19,0))</f>
        <v>0</v>
      </c>
      <c r="E19" s="59"/>
      <c r="F19" s="81"/>
      <c r="G19" s="28"/>
      <c r="H19" s="28">
        <f>IF($C$4="Neattiecināmās izmaksas",IF('11a+c+n'!$Q19="N",'11a+c+n'!H19,0))</f>
        <v>0</v>
      </c>
      <c r="I19" s="28"/>
      <c r="J19" s="28"/>
      <c r="K19" s="59">
        <f>IF($C$4="Neattiecināmās izmaksas",IF('11a+c+n'!$Q19="N",'11a+c+n'!K19,0))</f>
        <v>0</v>
      </c>
      <c r="L19" s="110">
        <f>IF($C$4="Neattiecināmās izmaksas",IF('11a+c+n'!$Q19="N",'11a+c+n'!L19,0))</f>
        <v>0</v>
      </c>
      <c r="M19" s="28">
        <f>IF($C$4="Neattiecināmās izmaksas",IF('11a+c+n'!$Q19="N",'11a+c+n'!M19,0))</f>
        <v>0</v>
      </c>
      <c r="N19" s="28">
        <f>IF($C$4="Neattiecināmās izmaksas",IF('11a+c+n'!$Q19="N",'11a+c+n'!N19,0))</f>
        <v>0</v>
      </c>
      <c r="O19" s="28">
        <f>IF($C$4="Neattiecināmās izmaksas",IF('11a+c+n'!$Q19="N",'11a+c+n'!O19,0))</f>
        <v>0</v>
      </c>
      <c r="P19" s="59">
        <f>IF($C$4="Neattiecināmās izmaksas",IF('11a+c+n'!$Q19="N",'11a+c+n'!P19,0))</f>
        <v>0</v>
      </c>
    </row>
    <row r="20" spans="1:16" x14ac:dyDescent="0.2">
      <c r="A20" s="64">
        <f>IF(P20=0,0,IF(COUNTBLANK(P20)=1,0,COUNTA($P$14:P20)))</f>
        <v>0</v>
      </c>
      <c r="B20" s="28">
        <f>IF($C$4="Neattiecināmās izmaksas",IF('11a+c+n'!$Q20="N",'11a+c+n'!B20,0))</f>
        <v>0</v>
      </c>
      <c r="C20" s="28">
        <f>IF($C$4="Neattiecināmās izmaksas",IF('11a+c+n'!$Q20="N",'11a+c+n'!C20,0))</f>
        <v>0</v>
      </c>
      <c r="D20" s="28">
        <f>IF($C$4="Neattiecināmās izmaksas",IF('11a+c+n'!$Q20="N",'11a+c+n'!D20,0))</f>
        <v>0</v>
      </c>
      <c r="E20" s="59"/>
      <c r="F20" s="81"/>
      <c r="G20" s="28"/>
      <c r="H20" s="28">
        <f>IF($C$4="Neattiecināmās izmaksas",IF('11a+c+n'!$Q20="N",'11a+c+n'!H20,0))</f>
        <v>0</v>
      </c>
      <c r="I20" s="28"/>
      <c r="J20" s="28"/>
      <c r="K20" s="59">
        <f>IF($C$4="Neattiecināmās izmaksas",IF('11a+c+n'!$Q20="N",'11a+c+n'!K20,0))</f>
        <v>0</v>
      </c>
      <c r="L20" s="110">
        <f>IF($C$4="Neattiecināmās izmaksas",IF('11a+c+n'!$Q20="N",'11a+c+n'!L20,0))</f>
        <v>0</v>
      </c>
      <c r="M20" s="28">
        <f>IF($C$4="Neattiecināmās izmaksas",IF('11a+c+n'!$Q20="N",'11a+c+n'!M20,0))</f>
        <v>0</v>
      </c>
      <c r="N20" s="28">
        <f>IF($C$4="Neattiecināmās izmaksas",IF('11a+c+n'!$Q20="N",'11a+c+n'!N20,0))</f>
        <v>0</v>
      </c>
      <c r="O20" s="28">
        <f>IF($C$4="Neattiecināmās izmaksas",IF('11a+c+n'!$Q20="N",'11a+c+n'!O20,0))</f>
        <v>0</v>
      </c>
      <c r="P20" s="59">
        <f>IF($C$4="Neattiecināmās izmaksas",IF('11a+c+n'!$Q20="N",'11a+c+n'!P20,0))</f>
        <v>0</v>
      </c>
    </row>
    <row r="21" spans="1:16" x14ac:dyDescent="0.2">
      <c r="A21" s="64">
        <f>IF(P21=0,0,IF(COUNTBLANK(P21)=1,0,COUNTA($P$14:P21)))</f>
        <v>0</v>
      </c>
      <c r="B21" s="28">
        <f>IF($C$4="Neattiecināmās izmaksas",IF('11a+c+n'!$Q21="N",'11a+c+n'!B21,0))</f>
        <v>0</v>
      </c>
      <c r="C21" s="28">
        <f>IF($C$4="Neattiecināmās izmaksas",IF('11a+c+n'!$Q21="N",'11a+c+n'!C21,0))</f>
        <v>0</v>
      </c>
      <c r="D21" s="28">
        <f>IF($C$4="Neattiecināmās izmaksas",IF('11a+c+n'!$Q21="N",'11a+c+n'!D21,0))</f>
        <v>0</v>
      </c>
      <c r="E21" s="59"/>
      <c r="F21" s="81"/>
      <c r="G21" s="28"/>
      <c r="H21" s="28">
        <f>IF($C$4="Neattiecināmās izmaksas",IF('11a+c+n'!$Q21="N",'11a+c+n'!H21,0))</f>
        <v>0</v>
      </c>
      <c r="I21" s="28"/>
      <c r="J21" s="28"/>
      <c r="K21" s="59">
        <f>IF($C$4="Neattiecināmās izmaksas",IF('11a+c+n'!$Q21="N",'11a+c+n'!K21,0))</f>
        <v>0</v>
      </c>
      <c r="L21" s="110">
        <f>IF($C$4="Neattiecināmās izmaksas",IF('11a+c+n'!$Q21="N",'11a+c+n'!L21,0))</f>
        <v>0</v>
      </c>
      <c r="M21" s="28">
        <f>IF($C$4="Neattiecināmās izmaksas",IF('11a+c+n'!$Q21="N",'11a+c+n'!M21,0))</f>
        <v>0</v>
      </c>
      <c r="N21" s="28">
        <f>IF($C$4="Neattiecināmās izmaksas",IF('11a+c+n'!$Q21="N",'11a+c+n'!N21,0))</f>
        <v>0</v>
      </c>
      <c r="O21" s="28">
        <f>IF($C$4="Neattiecināmās izmaksas",IF('11a+c+n'!$Q21="N",'11a+c+n'!O21,0))</f>
        <v>0</v>
      </c>
      <c r="P21" s="59">
        <f>IF($C$4="Neattiecināmās izmaksas",IF('11a+c+n'!$Q21="N",'11a+c+n'!P21,0))</f>
        <v>0</v>
      </c>
    </row>
    <row r="22" spans="1:16" x14ac:dyDescent="0.2">
      <c r="A22" s="64">
        <f>IF(P22=0,0,IF(COUNTBLANK(P22)=1,0,COUNTA($P$14:P22)))</f>
        <v>0</v>
      </c>
      <c r="B22" s="28">
        <f>IF($C$4="Neattiecināmās izmaksas",IF('11a+c+n'!$Q22="N",'11a+c+n'!B22,0))</f>
        <v>0</v>
      </c>
      <c r="C22" s="28">
        <f>IF($C$4="Neattiecināmās izmaksas",IF('11a+c+n'!$Q22="N",'11a+c+n'!C22,0))</f>
        <v>0</v>
      </c>
      <c r="D22" s="28">
        <f>IF($C$4="Neattiecināmās izmaksas",IF('11a+c+n'!$Q22="N",'11a+c+n'!D22,0))</f>
        <v>0</v>
      </c>
      <c r="E22" s="59"/>
      <c r="F22" s="81"/>
      <c r="G22" s="28"/>
      <c r="H22" s="28">
        <f>IF($C$4="Neattiecināmās izmaksas",IF('11a+c+n'!$Q22="N",'11a+c+n'!H22,0))</f>
        <v>0</v>
      </c>
      <c r="I22" s="28"/>
      <c r="J22" s="28"/>
      <c r="K22" s="59">
        <f>IF($C$4="Neattiecināmās izmaksas",IF('11a+c+n'!$Q22="N",'11a+c+n'!K22,0))</f>
        <v>0</v>
      </c>
      <c r="L22" s="110">
        <f>IF($C$4="Neattiecināmās izmaksas",IF('11a+c+n'!$Q22="N",'11a+c+n'!L22,0))</f>
        <v>0</v>
      </c>
      <c r="M22" s="28">
        <f>IF($C$4="Neattiecināmās izmaksas",IF('11a+c+n'!$Q22="N",'11a+c+n'!M22,0))</f>
        <v>0</v>
      </c>
      <c r="N22" s="28">
        <f>IF($C$4="Neattiecināmās izmaksas",IF('11a+c+n'!$Q22="N",'11a+c+n'!N22,0))</f>
        <v>0</v>
      </c>
      <c r="O22" s="28">
        <f>IF($C$4="Neattiecināmās izmaksas",IF('11a+c+n'!$Q22="N",'11a+c+n'!O22,0))</f>
        <v>0</v>
      </c>
      <c r="P22" s="59">
        <f>IF($C$4="Neattiecināmās izmaksas",IF('11a+c+n'!$Q22="N",'11a+c+n'!P22,0))</f>
        <v>0</v>
      </c>
    </row>
    <row r="23" spans="1:16" x14ac:dyDescent="0.2">
      <c r="A23" s="64">
        <f>IF(P23=0,0,IF(COUNTBLANK(P23)=1,0,COUNTA($P$14:P23)))</f>
        <v>0</v>
      </c>
      <c r="B23" s="28">
        <f>IF($C$4="Neattiecināmās izmaksas",IF('11a+c+n'!$Q23="N",'11a+c+n'!B23,0))</f>
        <v>0</v>
      </c>
      <c r="C23" s="28">
        <f>IF($C$4="Neattiecināmās izmaksas",IF('11a+c+n'!$Q23="N",'11a+c+n'!C23,0))</f>
        <v>0</v>
      </c>
      <c r="D23" s="28">
        <f>IF($C$4="Neattiecināmās izmaksas",IF('11a+c+n'!$Q23="N",'11a+c+n'!D23,0))</f>
        <v>0</v>
      </c>
      <c r="E23" s="59"/>
      <c r="F23" s="81"/>
      <c r="G23" s="28"/>
      <c r="H23" s="28">
        <f>IF($C$4="Neattiecināmās izmaksas",IF('11a+c+n'!$Q23="N",'11a+c+n'!H23,0))</f>
        <v>0</v>
      </c>
      <c r="I23" s="28"/>
      <c r="J23" s="28"/>
      <c r="K23" s="59">
        <f>IF($C$4="Neattiecināmās izmaksas",IF('11a+c+n'!$Q23="N",'11a+c+n'!K23,0))</f>
        <v>0</v>
      </c>
      <c r="L23" s="110">
        <f>IF($C$4="Neattiecināmās izmaksas",IF('11a+c+n'!$Q23="N",'11a+c+n'!L23,0))</f>
        <v>0</v>
      </c>
      <c r="M23" s="28">
        <f>IF($C$4="Neattiecināmās izmaksas",IF('11a+c+n'!$Q23="N",'11a+c+n'!M23,0))</f>
        <v>0</v>
      </c>
      <c r="N23" s="28">
        <f>IF($C$4="Neattiecināmās izmaksas",IF('11a+c+n'!$Q23="N",'11a+c+n'!N23,0))</f>
        <v>0</v>
      </c>
      <c r="O23" s="28">
        <f>IF($C$4="Neattiecināmās izmaksas",IF('11a+c+n'!$Q23="N",'11a+c+n'!O23,0))</f>
        <v>0</v>
      </c>
      <c r="P23" s="59">
        <f>IF($C$4="Neattiecināmās izmaksas",IF('11a+c+n'!$Q23="N",'11a+c+n'!P23,0))</f>
        <v>0</v>
      </c>
    </row>
    <row r="24" spans="1:16" x14ac:dyDescent="0.2">
      <c r="A24" s="64">
        <f>IF(P24=0,0,IF(COUNTBLANK(P24)=1,0,COUNTA($P$14:P24)))</f>
        <v>0</v>
      </c>
      <c r="B24" s="28">
        <f>IF($C$4="Neattiecināmās izmaksas",IF('11a+c+n'!$Q24="N",'11a+c+n'!B24,0))</f>
        <v>0</v>
      </c>
      <c r="C24" s="28">
        <f>IF($C$4="Neattiecināmās izmaksas",IF('11a+c+n'!$Q24="N",'11a+c+n'!C24,0))</f>
        <v>0</v>
      </c>
      <c r="D24" s="28">
        <f>IF($C$4="Neattiecināmās izmaksas",IF('11a+c+n'!$Q24="N",'11a+c+n'!D24,0))</f>
        <v>0</v>
      </c>
      <c r="E24" s="59"/>
      <c r="F24" s="81"/>
      <c r="G24" s="28"/>
      <c r="H24" s="28">
        <f>IF($C$4="Neattiecināmās izmaksas",IF('11a+c+n'!$Q24="N",'11a+c+n'!H24,0))</f>
        <v>0</v>
      </c>
      <c r="I24" s="28"/>
      <c r="J24" s="28"/>
      <c r="K24" s="59">
        <f>IF($C$4="Neattiecināmās izmaksas",IF('11a+c+n'!$Q24="N",'11a+c+n'!K24,0))</f>
        <v>0</v>
      </c>
      <c r="L24" s="110">
        <f>IF($C$4="Neattiecināmās izmaksas",IF('11a+c+n'!$Q24="N",'11a+c+n'!L24,0))</f>
        <v>0</v>
      </c>
      <c r="M24" s="28">
        <f>IF($C$4="Neattiecināmās izmaksas",IF('11a+c+n'!$Q24="N",'11a+c+n'!M24,0))</f>
        <v>0</v>
      </c>
      <c r="N24" s="28">
        <f>IF($C$4="Neattiecināmās izmaksas",IF('11a+c+n'!$Q24="N",'11a+c+n'!N24,0))</f>
        <v>0</v>
      </c>
      <c r="O24" s="28">
        <f>IF($C$4="Neattiecināmās izmaksas",IF('11a+c+n'!$Q24="N",'11a+c+n'!O24,0))</f>
        <v>0</v>
      </c>
      <c r="P24" s="59">
        <f>IF($C$4="Neattiecināmās izmaksas",IF('11a+c+n'!$Q24="N",'11a+c+n'!P24,0))</f>
        <v>0</v>
      </c>
    </row>
    <row r="25" spans="1:16" x14ac:dyDescent="0.2">
      <c r="A25" s="64">
        <f>IF(P25=0,0,IF(COUNTBLANK(P25)=1,0,COUNTA($P$14:P25)))</f>
        <v>0</v>
      </c>
      <c r="B25" s="28">
        <f>IF($C$4="Neattiecināmās izmaksas",IF('11a+c+n'!$Q25="N",'11a+c+n'!B25,0))</f>
        <v>0</v>
      </c>
      <c r="C25" s="28">
        <f>IF($C$4="Neattiecināmās izmaksas",IF('11a+c+n'!$Q25="N",'11a+c+n'!C25,0))</f>
        <v>0</v>
      </c>
      <c r="D25" s="28">
        <f>IF($C$4="Neattiecināmās izmaksas",IF('11a+c+n'!$Q25="N",'11a+c+n'!D25,0))</f>
        <v>0</v>
      </c>
      <c r="E25" s="59"/>
      <c r="F25" s="81"/>
      <c r="G25" s="28"/>
      <c r="H25" s="28">
        <f>IF($C$4="Neattiecināmās izmaksas",IF('11a+c+n'!$Q25="N",'11a+c+n'!H25,0))</f>
        <v>0</v>
      </c>
      <c r="I25" s="28"/>
      <c r="J25" s="28"/>
      <c r="K25" s="59">
        <f>IF($C$4="Neattiecināmās izmaksas",IF('11a+c+n'!$Q25="N",'11a+c+n'!K25,0))</f>
        <v>0</v>
      </c>
      <c r="L25" s="110">
        <f>IF($C$4="Neattiecināmās izmaksas",IF('11a+c+n'!$Q25="N",'11a+c+n'!L25,0))</f>
        <v>0</v>
      </c>
      <c r="M25" s="28">
        <f>IF($C$4="Neattiecināmās izmaksas",IF('11a+c+n'!$Q25="N",'11a+c+n'!M25,0))</f>
        <v>0</v>
      </c>
      <c r="N25" s="28">
        <f>IF($C$4="Neattiecināmās izmaksas",IF('11a+c+n'!$Q25="N",'11a+c+n'!N25,0))</f>
        <v>0</v>
      </c>
      <c r="O25" s="28">
        <f>IF($C$4="Neattiecināmās izmaksas",IF('11a+c+n'!$Q25="N",'11a+c+n'!O25,0))</f>
        <v>0</v>
      </c>
      <c r="P25" s="59">
        <f>IF($C$4="Neattiecināmās izmaksas",IF('11a+c+n'!$Q25="N",'11a+c+n'!P25,0))</f>
        <v>0</v>
      </c>
    </row>
    <row r="26" spans="1:16" x14ac:dyDescent="0.2">
      <c r="A26" s="64">
        <f>IF(P26=0,0,IF(COUNTBLANK(P26)=1,0,COUNTA($P$14:P26)))</f>
        <v>0</v>
      </c>
      <c r="B26" s="28">
        <f>IF($C$4="Neattiecināmās izmaksas",IF('11a+c+n'!$Q26="N",'11a+c+n'!B26,0))</f>
        <v>0</v>
      </c>
      <c r="C26" s="28">
        <f>IF($C$4="Neattiecināmās izmaksas",IF('11a+c+n'!$Q26="N",'11a+c+n'!C26,0))</f>
        <v>0</v>
      </c>
      <c r="D26" s="28">
        <f>IF($C$4="Neattiecināmās izmaksas",IF('11a+c+n'!$Q26="N",'11a+c+n'!D26,0))</f>
        <v>0</v>
      </c>
      <c r="E26" s="59"/>
      <c r="F26" s="81"/>
      <c r="G26" s="28"/>
      <c r="H26" s="28">
        <f>IF($C$4="Neattiecināmās izmaksas",IF('11a+c+n'!$Q26="N",'11a+c+n'!H26,0))</f>
        <v>0</v>
      </c>
      <c r="I26" s="28"/>
      <c r="J26" s="28"/>
      <c r="K26" s="59">
        <f>IF($C$4="Neattiecināmās izmaksas",IF('11a+c+n'!$Q26="N",'11a+c+n'!K26,0))</f>
        <v>0</v>
      </c>
      <c r="L26" s="110">
        <f>IF($C$4="Neattiecināmās izmaksas",IF('11a+c+n'!$Q26="N",'11a+c+n'!L26,0))</f>
        <v>0</v>
      </c>
      <c r="M26" s="28">
        <f>IF($C$4="Neattiecināmās izmaksas",IF('11a+c+n'!$Q26="N",'11a+c+n'!M26,0))</f>
        <v>0</v>
      </c>
      <c r="N26" s="28">
        <f>IF($C$4="Neattiecināmās izmaksas",IF('11a+c+n'!$Q26="N",'11a+c+n'!N26,0))</f>
        <v>0</v>
      </c>
      <c r="O26" s="28">
        <f>IF($C$4="Neattiecināmās izmaksas",IF('11a+c+n'!$Q26="N",'11a+c+n'!O26,0))</f>
        <v>0</v>
      </c>
      <c r="P26" s="59">
        <f>IF($C$4="Neattiecināmās izmaksas",IF('11a+c+n'!$Q26="N",'11a+c+n'!P26,0))</f>
        <v>0</v>
      </c>
    </row>
    <row r="27" spans="1:16" x14ac:dyDescent="0.2">
      <c r="A27" s="64">
        <f>IF(P27=0,0,IF(COUNTBLANK(P27)=1,0,COUNTA($P$14:P27)))</f>
        <v>0</v>
      </c>
      <c r="B27" s="28">
        <f>IF($C$4="Neattiecināmās izmaksas",IF('11a+c+n'!$Q27="N",'11a+c+n'!B27,0))</f>
        <v>0</v>
      </c>
      <c r="C27" s="28">
        <f>IF($C$4="Neattiecināmās izmaksas",IF('11a+c+n'!$Q27="N",'11a+c+n'!C27,0))</f>
        <v>0</v>
      </c>
      <c r="D27" s="28">
        <f>IF($C$4="Neattiecināmās izmaksas",IF('11a+c+n'!$Q27="N",'11a+c+n'!D27,0))</f>
        <v>0</v>
      </c>
      <c r="E27" s="59"/>
      <c r="F27" s="81"/>
      <c r="G27" s="28"/>
      <c r="H27" s="28">
        <f>IF($C$4="Neattiecināmās izmaksas",IF('11a+c+n'!$Q27="N",'11a+c+n'!H27,0))</f>
        <v>0</v>
      </c>
      <c r="I27" s="28"/>
      <c r="J27" s="28"/>
      <c r="K27" s="59">
        <f>IF($C$4="Neattiecināmās izmaksas",IF('11a+c+n'!$Q27="N",'11a+c+n'!K27,0))</f>
        <v>0</v>
      </c>
      <c r="L27" s="110">
        <f>IF($C$4="Neattiecināmās izmaksas",IF('11a+c+n'!$Q27="N",'11a+c+n'!L27,0))</f>
        <v>0</v>
      </c>
      <c r="M27" s="28">
        <f>IF($C$4="Neattiecināmās izmaksas",IF('11a+c+n'!$Q27="N",'11a+c+n'!M27,0))</f>
        <v>0</v>
      </c>
      <c r="N27" s="28">
        <f>IF($C$4="Neattiecināmās izmaksas",IF('11a+c+n'!$Q27="N",'11a+c+n'!N27,0))</f>
        <v>0</v>
      </c>
      <c r="O27" s="28">
        <f>IF($C$4="Neattiecināmās izmaksas",IF('11a+c+n'!$Q27="N",'11a+c+n'!O27,0))</f>
        <v>0</v>
      </c>
      <c r="P27" s="59">
        <f>IF($C$4="Neattiecināmās izmaksas",IF('11a+c+n'!$Q27="N",'11a+c+n'!P27,0))</f>
        <v>0</v>
      </c>
    </row>
    <row r="28" spans="1:16" x14ac:dyDescent="0.2">
      <c r="A28" s="64">
        <f>IF(P28=0,0,IF(COUNTBLANK(P28)=1,0,COUNTA($P$14:P28)))</f>
        <v>0</v>
      </c>
      <c r="B28" s="28">
        <f>IF($C$4="Neattiecināmās izmaksas",IF('11a+c+n'!$Q28="N",'11a+c+n'!B28,0))</f>
        <v>0</v>
      </c>
      <c r="C28" s="28">
        <f>IF($C$4="Neattiecināmās izmaksas",IF('11a+c+n'!$Q28="N",'11a+c+n'!C28,0))</f>
        <v>0</v>
      </c>
      <c r="D28" s="28">
        <f>IF($C$4="Neattiecināmās izmaksas",IF('11a+c+n'!$Q28="N",'11a+c+n'!D28,0))</f>
        <v>0</v>
      </c>
      <c r="E28" s="59"/>
      <c r="F28" s="81"/>
      <c r="G28" s="28"/>
      <c r="H28" s="28">
        <f>IF($C$4="Neattiecināmās izmaksas",IF('11a+c+n'!$Q28="N",'11a+c+n'!H28,0))</f>
        <v>0</v>
      </c>
      <c r="I28" s="28"/>
      <c r="J28" s="28"/>
      <c r="K28" s="59">
        <f>IF($C$4="Neattiecināmās izmaksas",IF('11a+c+n'!$Q28="N",'11a+c+n'!K28,0))</f>
        <v>0</v>
      </c>
      <c r="L28" s="110">
        <f>IF($C$4="Neattiecināmās izmaksas",IF('11a+c+n'!$Q28="N",'11a+c+n'!L28,0))</f>
        <v>0</v>
      </c>
      <c r="M28" s="28">
        <f>IF($C$4="Neattiecināmās izmaksas",IF('11a+c+n'!$Q28="N",'11a+c+n'!M28,0))</f>
        <v>0</v>
      </c>
      <c r="N28" s="28">
        <f>IF($C$4="Neattiecināmās izmaksas",IF('11a+c+n'!$Q28="N",'11a+c+n'!N28,0))</f>
        <v>0</v>
      </c>
      <c r="O28" s="28">
        <f>IF($C$4="Neattiecināmās izmaksas",IF('11a+c+n'!$Q28="N",'11a+c+n'!O28,0))</f>
        <v>0</v>
      </c>
      <c r="P28" s="59">
        <f>IF($C$4="Neattiecināmās izmaksas",IF('11a+c+n'!$Q28="N",'11a+c+n'!P28,0))</f>
        <v>0</v>
      </c>
    </row>
    <row r="29" spans="1:16" x14ac:dyDescent="0.2">
      <c r="A29" s="64">
        <f>IF(P29=0,0,IF(COUNTBLANK(P29)=1,0,COUNTA($P$14:P29)))</f>
        <v>0</v>
      </c>
      <c r="B29" s="28">
        <f>IF($C$4="Neattiecināmās izmaksas",IF('11a+c+n'!$Q29="N",'11a+c+n'!B29,0))</f>
        <v>0</v>
      </c>
      <c r="C29" s="28">
        <f>IF($C$4="Neattiecināmās izmaksas",IF('11a+c+n'!$Q29="N",'11a+c+n'!C29,0))</f>
        <v>0</v>
      </c>
      <c r="D29" s="28">
        <f>IF($C$4="Neattiecināmās izmaksas",IF('11a+c+n'!$Q29="N",'11a+c+n'!D29,0))</f>
        <v>0</v>
      </c>
      <c r="E29" s="59"/>
      <c r="F29" s="81"/>
      <c r="G29" s="28"/>
      <c r="H29" s="28">
        <f>IF($C$4="Neattiecināmās izmaksas",IF('11a+c+n'!$Q29="N",'11a+c+n'!H29,0))</f>
        <v>0</v>
      </c>
      <c r="I29" s="28"/>
      <c r="J29" s="28"/>
      <c r="K29" s="59">
        <f>IF($C$4="Neattiecināmās izmaksas",IF('11a+c+n'!$Q29="N",'11a+c+n'!K29,0))</f>
        <v>0</v>
      </c>
      <c r="L29" s="110">
        <f>IF($C$4="Neattiecināmās izmaksas",IF('11a+c+n'!$Q29="N",'11a+c+n'!L29,0))</f>
        <v>0</v>
      </c>
      <c r="M29" s="28">
        <f>IF($C$4="Neattiecināmās izmaksas",IF('11a+c+n'!$Q29="N",'11a+c+n'!M29,0))</f>
        <v>0</v>
      </c>
      <c r="N29" s="28">
        <f>IF($C$4="Neattiecināmās izmaksas",IF('11a+c+n'!$Q29="N",'11a+c+n'!N29,0))</f>
        <v>0</v>
      </c>
      <c r="O29" s="28">
        <f>IF($C$4="Neattiecināmās izmaksas",IF('11a+c+n'!$Q29="N",'11a+c+n'!O29,0))</f>
        <v>0</v>
      </c>
      <c r="P29" s="59">
        <f>IF($C$4="Neattiecināmās izmaksas",IF('11a+c+n'!$Q29="N",'11a+c+n'!P29,0))</f>
        <v>0</v>
      </c>
    </row>
    <row r="30" spans="1:16" x14ac:dyDescent="0.2">
      <c r="A30" s="64">
        <f>IF(P30=0,0,IF(COUNTBLANK(P30)=1,0,COUNTA($P$14:P30)))</f>
        <v>0</v>
      </c>
      <c r="B30" s="28">
        <f>IF($C$4="Neattiecināmās izmaksas",IF('11a+c+n'!$Q30="N",'11a+c+n'!B30,0))</f>
        <v>0</v>
      </c>
      <c r="C30" s="28">
        <f>IF($C$4="Neattiecināmās izmaksas",IF('11a+c+n'!$Q30="N",'11a+c+n'!C30,0))</f>
        <v>0</v>
      </c>
      <c r="D30" s="28">
        <f>IF($C$4="Neattiecināmās izmaksas",IF('11a+c+n'!$Q30="N",'11a+c+n'!D30,0))</f>
        <v>0</v>
      </c>
      <c r="E30" s="59"/>
      <c r="F30" s="81"/>
      <c r="G30" s="28"/>
      <c r="H30" s="28">
        <f>IF($C$4="Neattiecināmās izmaksas",IF('11a+c+n'!$Q30="N",'11a+c+n'!H30,0))</f>
        <v>0</v>
      </c>
      <c r="I30" s="28"/>
      <c r="J30" s="28"/>
      <c r="K30" s="59">
        <f>IF($C$4="Neattiecināmās izmaksas",IF('11a+c+n'!$Q30="N",'11a+c+n'!K30,0))</f>
        <v>0</v>
      </c>
      <c r="L30" s="110">
        <f>IF($C$4="Neattiecināmās izmaksas",IF('11a+c+n'!$Q30="N",'11a+c+n'!L30,0))</f>
        <v>0</v>
      </c>
      <c r="M30" s="28">
        <f>IF($C$4="Neattiecināmās izmaksas",IF('11a+c+n'!$Q30="N",'11a+c+n'!M30,0))</f>
        <v>0</v>
      </c>
      <c r="N30" s="28">
        <f>IF($C$4="Neattiecināmās izmaksas",IF('11a+c+n'!$Q30="N",'11a+c+n'!N30,0))</f>
        <v>0</v>
      </c>
      <c r="O30" s="28">
        <f>IF($C$4="Neattiecināmās izmaksas",IF('11a+c+n'!$Q30="N",'11a+c+n'!O30,0))</f>
        <v>0</v>
      </c>
      <c r="P30" s="59">
        <f>IF($C$4="Neattiecināmās izmaksas",IF('11a+c+n'!$Q30="N",'11a+c+n'!P30,0))</f>
        <v>0</v>
      </c>
    </row>
    <row r="31" spans="1:16" x14ac:dyDescent="0.2">
      <c r="A31" s="64">
        <f>IF(P31=0,0,IF(COUNTBLANK(P31)=1,0,COUNTA($P$14:P31)))</f>
        <v>0</v>
      </c>
      <c r="B31" s="28">
        <f>IF($C$4="Neattiecināmās izmaksas",IF('11a+c+n'!$Q32="N",'11a+c+n'!B32,0))</f>
        <v>0</v>
      </c>
      <c r="C31" s="28">
        <f>IF($C$4="Neattiecināmās izmaksas",IF('11a+c+n'!$Q32="N",'11a+c+n'!C32,0))</f>
        <v>0</v>
      </c>
      <c r="D31" s="28">
        <f>IF($C$4="Neattiecināmās izmaksas",IF('11a+c+n'!$Q32="N",'11a+c+n'!D32,0))</f>
        <v>0</v>
      </c>
      <c r="E31" s="59"/>
      <c r="F31" s="81"/>
      <c r="G31" s="28"/>
      <c r="H31" s="28">
        <f>IF($C$4="Neattiecināmās izmaksas",IF('11a+c+n'!$Q32="N",'11a+c+n'!H32,0))</f>
        <v>0</v>
      </c>
      <c r="I31" s="28"/>
      <c r="J31" s="28"/>
      <c r="K31" s="59">
        <f>IF($C$4="Neattiecināmās izmaksas",IF('11a+c+n'!$Q32="N",'11a+c+n'!K32,0))</f>
        <v>0</v>
      </c>
      <c r="L31" s="110">
        <f>IF($C$4="Neattiecināmās izmaksas",IF('11a+c+n'!$Q32="N",'11a+c+n'!L32,0))</f>
        <v>0</v>
      </c>
      <c r="M31" s="28">
        <f>IF($C$4="Neattiecināmās izmaksas",IF('11a+c+n'!$Q32="N",'11a+c+n'!M32,0))</f>
        <v>0</v>
      </c>
      <c r="N31" s="28">
        <f>IF($C$4="Neattiecināmās izmaksas",IF('11a+c+n'!$Q32="N",'11a+c+n'!N32,0))</f>
        <v>0</v>
      </c>
      <c r="O31" s="28">
        <f>IF($C$4="Neattiecināmās izmaksas",IF('11a+c+n'!$Q32="N",'11a+c+n'!O32,0))</f>
        <v>0</v>
      </c>
      <c r="P31" s="59">
        <f>IF($C$4="Neattiecināmās izmaksas",IF('11a+c+n'!$Q32="N",'11a+c+n'!P32,0))</f>
        <v>0</v>
      </c>
    </row>
    <row r="32" spans="1:16" x14ac:dyDescent="0.2">
      <c r="A32" s="64">
        <f>IF(P32=0,0,IF(COUNTBLANK(P32)=1,0,COUNTA($P$14:P32)))</f>
        <v>0</v>
      </c>
      <c r="B32" s="28">
        <f>IF($C$4="Neattiecināmās izmaksas",IF('11a+c+n'!$Q33="N",'11a+c+n'!B33,0))</f>
        <v>0</v>
      </c>
      <c r="C32" s="28">
        <f>IF($C$4="Neattiecināmās izmaksas",IF('11a+c+n'!$Q33="N",'11a+c+n'!C33,0))</f>
        <v>0</v>
      </c>
      <c r="D32" s="28">
        <f>IF($C$4="Neattiecināmās izmaksas",IF('11a+c+n'!$Q33="N",'11a+c+n'!D33,0))</f>
        <v>0</v>
      </c>
      <c r="E32" s="59"/>
      <c r="F32" s="81"/>
      <c r="G32" s="28"/>
      <c r="H32" s="28">
        <f>IF($C$4="Neattiecināmās izmaksas",IF('11a+c+n'!$Q33="N",'11a+c+n'!H33,0))</f>
        <v>0</v>
      </c>
      <c r="I32" s="28"/>
      <c r="J32" s="28"/>
      <c r="K32" s="59">
        <f>IF($C$4="Neattiecināmās izmaksas",IF('11a+c+n'!$Q33="N",'11a+c+n'!K33,0))</f>
        <v>0</v>
      </c>
      <c r="L32" s="110">
        <f>IF($C$4="Neattiecināmās izmaksas",IF('11a+c+n'!$Q33="N",'11a+c+n'!L33,0))</f>
        <v>0</v>
      </c>
      <c r="M32" s="28">
        <f>IF($C$4="Neattiecināmās izmaksas",IF('11a+c+n'!$Q33="N",'11a+c+n'!M33,0))</f>
        <v>0</v>
      </c>
      <c r="N32" s="28">
        <f>IF($C$4="Neattiecināmās izmaksas",IF('11a+c+n'!$Q33="N",'11a+c+n'!N33,0))</f>
        <v>0</v>
      </c>
      <c r="O32" s="28">
        <f>IF($C$4="Neattiecināmās izmaksas",IF('11a+c+n'!$Q33="N",'11a+c+n'!O33,0))</f>
        <v>0</v>
      </c>
      <c r="P32" s="59">
        <f>IF($C$4="Neattiecināmās izmaksas",IF('11a+c+n'!$Q33="N",'11a+c+n'!P33,0))</f>
        <v>0</v>
      </c>
    </row>
    <row r="33" spans="1:16" x14ac:dyDescent="0.2">
      <c r="A33" s="64">
        <f>IF(P33=0,0,IF(COUNTBLANK(P33)=1,0,COUNTA($P$14:P33)))</f>
        <v>0</v>
      </c>
      <c r="B33" s="28">
        <f>IF($C$4="Neattiecināmās izmaksas",IF('11a+c+n'!$Q34="N",'11a+c+n'!B34,0))</f>
        <v>0</v>
      </c>
      <c r="C33" s="28">
        <f>IF($C$4="Neattiecināmās izmaksas",IF('11a+c+n'!$Q34="N",'11a+c+n'!C34,0))</f>
        <v>0</v>
      </c>
      <c r="D33" s="28">
        <f>IF($C$4="Neattiecināmās izmaksas",IF('11a+c+n'!$Q34="N",'11a+c+n'!D34,0))</f>
        <v>0</v>
      </c>
      <c r="E33" s="59"/>
      <c r="F33" s="81"/>
      <c r="G33" s="28"/>
      <c r="H33" s="28">
        <f>IF($C$4="Neattiecināmās izmaksas",IF('11a+c+n'!$Q34="N",'11a+c+n'!H34,0))</f>
        <v>0</v>
      </c>
      <c r="I33" s="28"/>
      <c r="J33" s="28"/>
      <c r="K33" s="59">
        <f>IF($C$4="Neattiecināmās izmaksas",IF('11a+c+n'!$Q34="N",'11a+c+n'!K34,0))</f>
        <v>0</v>
      </c>
      <c r="L33" s="110">
        <f>IF($C$4="Neattiecināmās izmaksas",IF('11a+c+n'!$Q34="N",'11a+c+n'!L34,0))</f>
        <v>0</v>
      </c>
      <c r="M33" s="28">
        <f>IF($C$4="Neattiecināmās izmaksas",IF('11a+c+n'!$Q34="N",'11a+c+n'!M34,0))</f>
        <v>0</v>
      </c>
      <c r="N33" s="28">
        <f>IF($C$4="Neattiecināmās izmaksas",IF('11a+c+n'!$Q34="N",'11a+c+n'!N34,0))</f>
        <v>0</v>
      </c>
      <c r="O33" s="28">
        <f>IF($C$4="Neattiecināmās izmaksas",IF('11a+c+n'!$Q34="N",'11a+c+n'!O34,0))</f>
        <v>0</v>
      </c>
      <c r="P33" s="59">
        <f>IF($C$4="Neattiecināmās izmaksas",IF('11a+c+n'!$Q34="N",'11a+c+n'!P34,0))</f>
        <v>0</v>
      </c>
    </row>
    <row r="34" spans="1:16" x14ac:dyDescent="0.2">
      <c r="A34" s="64">
        <f>IF(P34=0,0,IF(COUNTBLANK(P34)=1,0,COUNTA($P$14:P34)))</f>
        <v>0</v>
      </c>
      <c r="B34" s="28">
        <f>IF($C$4="Neattiecināmās izmaksas",IF('11a+c+n'!$Q35="N",'11a+c+n'!B35,0))</f>
        <v>0</v>
      </c>
      <c r="C34" s="28">
        <f>IF($C$4="Neattiecināmās izmaksas",IF('11a+c+n'!$Q35="N",'11a+c+n'!C35,0))</f>
        <v>0</v>
      </c>
      <c r="D34" s="28">
        <f>IF($C$4="Neattiecināmās izmaksas",IF('11a+c+n'!$Q35="N",'11a+c+n'!D35,0))</f>
        <v>0</v>
      </c>
      <c r="E34" s="59"/>
      <c r="F34" s="81"/>
      <c r="G34" s="28"/>
      <c r="H34" s="28">
        <f>IF($C$4="Neattiecināmās izmaksas",IF('11a+c+n'!$Q35="N",'11a+c+n'!H35,0))</f>
        <v>0</v>
      </c>
      <c r="I34" s="28"/>
      <c r="J34" s="28"/>
      <c r="K34" s="59">
        <f>IF($C$4="Neattiecināmās izmaksas",IF('11a+c+n'!$Q35="N",'11a+c+n'!K35,0))</f>
        <v>0</v>
      </c>
      <c r="L34" s="110">
        <f>IF($C$4="Neattiecināmās izmaksas",IF('11a+c+n'!$Q35="N",'11a+c+n'!L35,0))</f>
        <v>0</v>
      </c>
      <c r="M34" s="28">
        <f>IF($C$4="Neattiecināmās izmaksas",IF('11a+c+n'!$Q35="N",'11a+c+n'!M35,0))</f>
        <v>0</v>
      </c>
      <c r="N34" s="28">
        <f>IF($C$4="Neattiecināmās izmaksas",IF('11a+c+n'!$Q35="N",'11a+c+n'!N35,0))</f>
        <v>0</v>
      </c>
      <c r="O34" s="28">
        <f>IF($C$4="Neattiecināmās izmaksas",IF('11a+c+n'!$Q35="N",'11a+c+n'!O35,0))</f>
        <v>0</v>
      </c>
      <c r="P34" s="59">
        <f>IF($C$4="Neattiecināmās izmaksas",IF('11a+c+n'!$Q35="N",'11a+c+n'!P35,0))</f>
        <v>0</v>
      </c>
    </row>
    <row r="35" spans="1:16" x14ac:dyDescent="0.2">
      <c r="A35" s="64">
        <f>IF(P35=0,0,IF(COUNTBLANK(P35)=1,0,COUNTA($P$14:P35)))</f>
        <v>0</v>
      </c>
      <c r="B35" s="28">
        <f>IF($C$4="Neattiecināmās izmaksas",IF('11a+c+n'!$Q36="N",'11a+c+n'!B36,0))</f>
        <v>0</v>
      </c>
      <c r="C35" s="28">
        <f>IF($C$4="Neattiecināmās izmaksas",IF('11a+c+n'!$Q36="N",'11a+c+n'!C36,0))</f>
        <v>0</v>
      </c>
      <c r="D35" s="28">
        <f>IF($C$4="Neattiecināmās izmaksas",IF('11a+c+n'!$Q36="N",'11a+c+n'!D36,0))</f>
        <v>0</v>
      </c>
      <c r="E35" s="59"/>
      <c r="F35" s="81"/>
      <c r="G35" s="28"/>
      <c r="H35" s="28">
        <f>IF($C$4="Neattiecināmās izmaksas",IF('11a+c+n'!$Q36="N",'11a+c+n'!H36,0))</f>
        <v>0</v>
      </c>
      <c r="I35" s="28"/>
      <c r="J35" s="28"/>
      <c r="K35" s="59">
        <f>IF($C$4="Neattiecināmās izmaksas",IF('11a+c+n'!$Q36="N",'11a+c+n'!K36,0))</f>
        <v>0</v>
      </c>
      <c r="L35" s="110">
        <f>IF($C$4="Neattiecināmās izmaksas",IF('11a+c+n'!$Q36="N",'11a+c+n'!L36,0))</f>
        <v>0</v>
      </c>
      <c r="M35" s="28">
        <f>IF($C$4="Neattiecināmās izmaksas",IF('11a+c+n'!$Q36="N",'11a+c+n'!M36,0))</f>
        <v>0</v>
      </c>
      <c r="N35" s="28">
        <f>IF($C$4="Neattiecināmās izmaksas",IF('11a+c+n'!$Q36="N",'11a+c+n'!N36,0))</f>
        <v>0</v>
      </c>
      <c r="O35" s="28">
        <f>IF($C$4="Neattiecināmās izmaksas",IF('11a+c+n'!$Q36="N",'11a+c+n'!O36,0))</f>
        <v>0</v>
      </c>
      <c r="P35" s="59">
        <f>IF($C$4="Neattiecināmās izmaksas",IF('11a+c+n'!$Q36="N",'11a+c+n'!P36,0))</f>
        <v>0</v>
      </c>
    </row>
    <row r="36" spans="1:16" x14ac:dyDescent="0.2">
      <c r="A36" s="64">
        <f>IF(P36=0,0,IF(COUNTBLANK(P36)=1,0,COUNTA($P$14:P36)))</f>
        <v>0</v>
      </c>
      <c r="B36" s="28">
        <f>IF($C$4="Neattiecināmās izmaksas",IF('11a+c+n'!$Q37="N",'11a+c+n'!B37,0))</f>
        <v>0</v>
      </c>
      <c r="C36" s="28">
        <f>IF($C$4="Neattiecināmās izmaksas",IF('11a+c+n'!$Q37="N",'11a+c+n'!C37,0))</f>
        <v>0</v>
      </c>
      <c r="D36" s="28">
        <f>IF($C$4="Neattiecināmās izmaksas",IF('11a+c+n'!$Q37="N",'11a+c+n'!D37,0))</f>
        <v>0</v>
      </c>
      <c r="E36" s="59"/>
      <c r="F36" s="81"/>
      <c r="G36" s="28"/>
      <c r="H36" s="28">
        <f>IF($C$4="Neattiecināmās izmaksas",IF('11a+c+n'!$Q37="N",'11a+c+n'!H37,0))</f>
        <v>0</v>
      </c>
      <c r="I36" s="28"/>
      <c r="J36" s="28"/>
      <c r="K36" s="59">
        <f>IF($C$4="Neattiecināmās izmaksas",IF('11a+c+n'!$Q37="N",'11a+c+n'!K37,0))</f>
        <v>0</v>
      </c>
      <c r="L36" s="110">
        <f>IF($C$4="Neattiecināmās izmaksas",IF('11a+c+n'!$Q37="N",'11a+c+n'!L37,0))</f>
        <v>0</v>
      </c>
      <c r="M36" s="28">
        <f>IF($C$4="Neattiecināmās izmaksas",IF('11a+c+n'!$Q37="N",'11a+c+n'!M37,0))</f>
        <v>0</v>
      </c>
      <c r="N36" s="28">
        <f>IF($C$4="Neattiecināmās izmaksas",IF('11a+c+n'!$Q37="N",'11a+c+n'!N37,0))</f>
        <v>0</v>
      </c>
      <c r="O36" s="28">
        <f>IF($C$4="Neattiecināmās izmaksas",IF('11a+c+n'!$Q37="N",'11a+c+n'!O37,0))</f>
        <v>0</v>
      </c>
      <c r="P36" s="59">
        <f>IF($C$4="Neattiecināmās izmaksas",IF('11a+c+n'!$Q37="N",'11a+c+n'!P37,0))</f>
        <v>0</v>
      </c>
    </row>
    <row r="37" spans="1:16" ht="12" thickBot="1" x14ac:dyDescent="0.25">
      <c r="A37" s="64">
        <f>IF(P37=0,0,IF(COUNTBLANK(P37)=1,0,COUNTA($P$14:P37)))</f>
        <v>0</v>
      </c>
      <c r="B37" s="28">
        <f>IF($C$4="Neattiecināmās izmaksas",IF('11a+c+n'!$Q38="N",'11a+c+n'!B38,0))</f>
        <v>0</v>
      </c>
      <c r="C37" s="28">
        <f>IF($C$4="Neattiecināmās izmaksas",IF('11a+c+n'!$Q38="N",'11a+c+n'!C38,0))</f>
        <v>0</v>
      </c>
      <c r="D37" s="28">
        <f>IF($C$4="Neattiecināmās izmaksas",IF('11a+c+n'!$Q38="N",'11a+c+n'!D38,0))</f>
        <v>0</v>
      </c>
      <c r="E37" s="59"/>
      <c r="F37" s="81"/>
      <c r="G37" s="28"/>
      <c r="H37" s="28">
        <f>IF($C$4="Neattiecināmās izmaksas",IF('11a+c+n'!$Q38="N",'11a+c+n'!H38,0))</f>
        <v>0</v>
      </c>
      <c r="I37" s="28"/>
      <c r="J37" s="28"/>
      <c r="K37" s="59">
        <f>IF($C$4="Neattiecināmās izmaksas",IF('11a+c+n'!$Q38="N",'11a+c+n'!K38,0))</f>
        <v>0</v>
      </c>
      <c r="L37" s="110">
        <f>IF($C$4="Neattiecināmās izmaksas",IF('11a+c+n'!$Q38="N",'11a+c+n'!L38,0))</f>
        <v>0</v>
      </c>
      <c r="M37" s="28">
        <f>IF($C$4="Neattiecināmās izmaksas",IF('11a+c+n'!$Q38="N",'11a+c+n'!M38,0))</f>
        <v>0</v>
      </c>
      <c r="N37" s="28">
        <f>IF($C$4="Neattiecināmās izmaksas",IF('11a+c+n'!$Q38="N",'11a+c+n'!N38,0))</f>
        <v>0</v>
      </c>
      <c r="O37" s="28">
        <f>IF($C$4="Neattiecināmās izmaksas",IF('11a+c+n'!$Q38="N",'11a+c+n'!O38,0))</f>
        <v>0</v>
      </c>
      <c r="P37" s="59">
        <f>IF($C$4="Neattiecināmās izmaksas",IF('11a+c+n'!$Q38="N",'11a+c+n'!P38,0))</f>
        <v>0</v>
      </c>
    </row>
    <row r="38" spans="1:16" ht="12" customHeight="1" thickBot="1" x14ac:dyDescent="0.25">
      <c r="A38" s="264" t="s">
        <v>63</v>
      </c>
      <c r="B38" s="265"/>
      <c r="C38" s="265"/>
      <c r="D38" s="265"/>
      <c r="E38" s="265"/>
      <c r="F38" s="265"/>
      <c r="G38" s="265"/>
      <c r="H38" s="265"/>
      <c r="I38" s="265"/>
      <c r="J38" s="265"/>
      <c r="K38" s="266"/>
      <c r="L38" s="111">
        <f>SUM(L14:L37)</f>
        <v>0</v>
      </c>
      <c r="M38" s="112">
        <f>SUM(M14:M37)</f>
        <v>0</v>
      </c>
      <c r="N38" s="112">
        <f>SUM(N14:N37)</f>
        <v>0</v>
      </c>
      <c r="O38" s="112">
        <f>SUM(O14:O37)</f>
        <v>0</v>
      </c>
      <c r="P38" s="113">
        <f>SUM(P14:P37)</f>
        <v>0</v>
      </c>
    </row>
    <row r="39" spans="1:16" x14ac:dyDescent="0.2">
      <c r="A39" s="20"/>
      <c r="B39" s="20"/>
      <c r="C39" s="20"/>
      <c r="D39" s="20"/>
      <c r="E39" s="20"/>
      <c r="F39" s="20"/>
      <c r="G39" s="20"/>
      <c r="H39" s="20"/>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 t="s">
        <v>14</v>
      </c>
      <c r="B41" s="20"/>
      <c r="C41" s="267">
        <f>'Kops n'!C35:H35</f>
        <v>0</v>
      </c>
      <c r="D41" s="267"/>
      <c r="E41" s="267"/>
      <c r="F41" s="267"/>
      <c r="G41" s="267"/>
      <c r="H41" s="267"/>
      <c r="I41" s="20"/>
      <c r="J41" s="20"/>
      <c r="K41" s="20"/>
      <c r="L41" s="20"/>
      <c r="M41" s="20"/>
      <c r="N41" s="20"/>
      <c r="O41" s="20"/>
      <c r="P41" s="20"/>
    </row>
    <row r="42" spans="1:16" x14ac:dyDescent="0.2">
      <c r="A42" s="20"/>
      <c r="B42" s="20"/>
      <c r="C42" s="193" t="s">
        <v>15</v>
      </c>
      <c r="D42" s="193"/>
      <c r="E42" s="193"/>
      <c r="F42" s="193"/>
      <c r="G42" s="193"/>
      <c r="H42" s="193"/>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210" t="str">
        <f>'Kops n'!A38:D38</f>
        <v>Tāme sastādīta 2023. gada __. ________</v>
      </c>
      <c r="B44" s="211"/>
      <c r="C44" s="211"/>
      <c r="D44" s="211"/>
      <c r="E44" s="20"/>
      <c r="F44" s="20"/>
      <c r="G44" s="20"/>
      <c r="H44" s="20"/>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 t="s">
        <v>41</v>
      </c>
      <c r="B46" s="20"/>
      <c r="C46" s="267">
        <f>'Kops n'!C40:H40</f>
        <v>0</v>
      </c>
      <c r="D46" s="267"/>
      <c r="E46" s="267"/>
      <c r="F46" s="267"/>
      <c r="G46" s="267"/>
      <c r="H46" s="267"/>
      <c r="I46" s="20"/>
      <c r="J46" s="20"/>
      <c r="K46" s="20"/>
      <c r="L46" s="20"/>
      <c r="M46" s="20"/>
      <c r="N46" s="20"/>
      <c r="O46" s="20"/>
      <c r="P46" s="20"/>
    </row>
    <row r="47" spans="1:16" x14ac:dyDescent="0.2">
      <c r="A47" s="20"/>
      <c r="B47" s="20"/>
      <c r="C47" s="193" t="s">
        <v>15</v>
      </c>
      <c r="D47" s="193"/>
      <c r="E47" s="193"/>
      <c r="F47" s="193"/>
      <c r="G47" s="193"/>
      <c r="H47" s="193"/>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04" t="s">
        <v>16</v>
      </c>
      <c r="B49" s="52"/>
      <c r="C49" s="115">
        <f>'Kops n'!C43</f>
        <v>0</v>
      </c>
      <c r="D49" s="52"/>
      <c r="E49" s="20"/>
      <c r="F49" s="20"/>
      <c r="G49" s="20"/>
      <c r="H49" s="20"/>
      <c r="I49" s="20"/>
      <c r="J49" s="20"/>
      <c r="K49" s="20"/>
      <c r="L49" s="20"/>
      <c r="M49" s="20"/>
      <c r="N49" s="20"/>
      <c r="O49" s="20"/>
      <c r="P49" s="20"/>
    </row>
    <row r="50" spans="1:16" x14ac:dyDescent="0.2">
      <c r="A50" s="20"/>
      <c r="B50" s="20"/>
      <c r="C50" s="20"/>
      <c r="D50" s="20"/>
      <c r="E50" s="20"/>
      <c r="F50" s="20"/>
      <c r="G50" s="20"/>
      <c r="H50" s="20"/>
      <c r="I50" s="20"/>
      <c r="J50" s="20"/>
      <c r="K50" s="20"/>
      <c r="L50" s="20"/>
      <c r="M50" s="20"/>
      <c r="N50" s="20"/>
      <c r="O50" s="20"/>
      <c r="P50" s="20"/>
    </row>
  </sheetData>
  <mergeCells count="23">
    <mergeCell ref="C2:I2"/>
    <mergeCell ref="C3:I3"/>
    <mergeCell ref="C4:I4"/>
    <mergeCell ref="D5:L5"/>
    <mergeCell ref="D6:L6"/>
    <mergeCell ref="D8:L8"/>
    <mergeCell ref="A9:F9"/>
    <mergeCell ref="J9:M9"/>
    <mergeCell ref="N9:O9"/>
    <mergeCell ref="D7:L7"/>
    <mergeCell ref="C47:H47"/>
    <mergeCell ref="L12:P12"/>
    <mergeCell ref="A38:K38"/>
    <mergeCell ref="C41:H41"/>
    <mergeCell ref="C42:H42"/>
    <mergeCell ref="A44:D44"/>
    <mergeCell ref="C46:H46"/>
    <mergeCell ref="A12:A13"/>
    <mergeCell ref="B12:B13"/>
    <mergeCell ref="C12:C13"/>
    <mergeCell ref="D12:D13"/>
    <mergeCell ref="E12:E13"/>
    <mergeCell ref="F12:K12"/>
  </mergeCells>
  <conditionalFormatting sqref="A38:K38">
    <cfRule type="containsText" dxfId="2" priority="3" operator="containsText" text="Tiešās izmaksas kopā, t. sk. darba devēja sociālais nodoklis __.__% ">
      <formula>NOT(ISERROR(SEARCH("Tiešās izmaksas kopā, t. sk. darba devēja sociālais nodoklis __.__% ",A38)))</formula>
    </cfRule>
  </conditionalFormatting>
  <conditionalFormatting sqref="C2:I2 D5:L8 N9:O9 B14:P37 L38:P38 C41:H41 C46:H46 C49">
    <cfRule type="cellIs" dxfId="1" priority="2" operator="equal">
      <formula>0</formula>
    </cfRule>
  </conditionalFormatting>
  <conditionalFormatting sqref="A14:A37">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2023-06-19T13:48:17Z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