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anda.Germane\IEPIRKUMI\Zanda\IEPIRKUMI\2024\Cenu aptaujas\05_SPS_UKT būvniecība Saskaņas ielā, Pārolaine\"/>
    </mc:Choice>
  </mc:AlternateContent>
  <xr:revisionPtr revIDLastSave="0" documentId="13_ncr:1_{D6983164-067A-4E77-B828-5BAF03012930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KOPT1" sheetId="154" r:id="rId1"/>
    <sheet name="KOPS1" sheetId="150" r:id="rId2"/>
    <sheet name="U1_SASKAŅU" sheetId="156" r:id="rId3"/>
    <sheet name="K1_SASKAŅU" sheetId="160" r:id="rId4"/>
    <sheet name="SEG1" sheetId="162" r:id="rId5"/>
  </sheets>
  <definedNames>
    <definedName name="_xlnm.Print_Area" localSheetId="3">K1_SASKAŅU!$A$1:$O$62</definedName>
    <definedName name="_xlnm.Print_Area" localSheetId="1">KOPS1!$A$1:$H$31</definedName>
    <definedName name="_xlnm.Print_Area" localSheetId="0">KOPT1!$A$1:$D$26</definedName>
    <definedName name="_xlnm.Print_Area" localSheetId="4">'SEG1'!$A$1:$O$29</definedName>
    <definedName name="_xlnm.Print_Area" localSheetId="2">U1_SASKAŅU!$A$1:$O$44</definedName>
    <definedName name="_xlnm.Print_Titles" localSheetId="3">K1_SASKAŅU!$10:$12</definedName>
    <definedName name="_xlnm.Print_Titles" localSheetId="1">KOPS1!$11:$14</definedName>
    <definedName name="_xlnm.Print_Titles" localSheetId="0">KOPT1!$10:$13</definedName>
    <definedName name="_xlnm.Print_Titles" localSheetId="4">'SEG1'!$10:$12</definedName>
    <definedName name="_xlnm.Print_Titles" localSheetId="2">U1_SASKAŅU!$10:$11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50" l="1"/>
  <c r="G14" i="162"/>
  <c r="J14" i="162" s="1"/>
  <c r="K29" i="160"/>
  <c r="L29" i="160"/>
  <c r="O29" i="160" s="1"/>
  <c r="M29" i="160"/>
  <c r="N29" i="160"/>
  <c r="K30" i="160"/>
  <c r="M30" i="160"/>
  <c r="N30" i="160"/>
  <c r="K31" i="160"/>
  <c r="M31" i="160"/>
  <c r="N31" i="160"/>
  <c r="K32" i="160"/>
  <c r="M32" i="160"/>
  <c r="N32" i="160"/>
  <c r="K33" i="160"/>
  <c r="M33" i="160"/>
  <c r="N33" i="160"/>
  <c r="K34" i="160"/>
  <c r="L34" i="160"/>
  <c r="M34" i="160"/>
  <c r="N34" i="160"/>
  <c r="K35" i="160"/>
  <c r="L35" i="160"/>
  <c r="O35" i="160" s="1"/>
  <c r="M35" i="160"/>
  <c r="N35" i="160"/>
  <c r="K36" i="160"/>
  <c r="L36" i="160"/>
  <c r="M36" i="160"/>
  <c r="N36" i="160"/>
  <c r="K37" i="160"/>
  <c r="M37" i="160"/>
  <c r="N37" i="160"/>
  <c r="K39" i="160"/>
  <c r="L39" i="160"/>
  <c r="M39" i="160"/>
  <c r="N39" i="160"/>
  <c r="K40" i="160"/>
  <c r="L40" i="160"/>
  <c r="M40" i="160"/>
  <c r="N40" i="160"/>
  <c r="O40" i="160"/>
  <c r="K41" i="160"/>
  <c r="L41" i="160"/>
  <c r="O41" i="160" s="1"/>
  <c r="M41" i="160"/>
  <c r="N41" i="160"/>
  <c r="K42" i="160"/>
  <c r="M42" i="160"/>
  <c r="N42" i="160"/>
  <c r="K44" i="160"/>
  <c r="L44" i="160"/>
  <c r="M44" i="160"/>
  <c r="N44" i="160"/>
  <c r="K45" i="160"/>
  <c r="L45" i="160"/>
  <c r="M45" i="160"/>
  <c r="N45" i="160"/>
  <c r="O45" i="160"/>
  <c r="K46" i="160"/>
  <c r="M46" i="160"/>
  <c r="N46" i="160"/>
  <c r="K47" i="160"/>
  <c r="M47" i="160"/>
  <c r="N47" i="160"/>
  <c r="K48" i="160"/>
  <c r="M48" i="160"/>
  <c r="N48" i="160"/>
  <c r="K49" i="160"/>
  <c r="M49" i="160"/>
  <c r="N49" i="160"/>
  <c r="K50" i="160"/>
  <c r="M50" i="160"/>
  <c r="N50" i="160"/>
  <c r="K53" i="160"/>
  <c r="L53" i="160"/>
  <c r="O53" i="160" s="1"/>
  <c r="M53" i="160"/>
  <c r="N53" i="160"/>
  <c r="K54" i="160"/>
  <c r="L54" i="160"/>
  <c r="M54" i="160"/>
  <c r="N54" i="160"/>
  <c r="O54" i="160"/>
  <c r="J16" i="160"/>
  <c r="J17" i="160"/>
  <c r="J18" i="160"/>
  <c r="J19" i="160"/>
  <c r="J26" i="160"/>
  <c r="J27" i="160"/>
  <c r="J29" i="160"/>
  <c r="J30" i="160"/>
  <c r="J34" i="160"/>
  <c r="J35" i="160"/>
  <c r="J36" i="160"/>
  <c r="J37" i="160"/>
  <c r="J44" i="160"/>
  <c r="J46" i="160"/>
  <c r="J51" i="160"/>
  <c r="J52" i="160"/>
  <c r="J53" i="160"/>
  <c r="J54" i="160"/>
  <c r="G15" i="160"/>
  <c r="J15" i="160" s="1"/>
  <c r="G16" i="160"/>
  <c r="G17" i="160"/>
  <c r="G18" i="160"/>
  <c r="G19" i="160"/>
  <c r="G20" i="160"/>
  <c r="J20" i="160" s="1"/>
  <c r="G21" i="160"/>
  <c r="J21" i="160" s="1"/>
  <c r="G23" i="160"/>
  <c r="J23" i="160" s="1"/>
  <c r="G24" i="160"/>
  <c r="G25" i="160"/>
  <c r="G26" i="160"/>
  <c r="G27" i="160"/>
  <c r="G29" i="160"/>
  <c r="G30" i="160"/>
  <c r="L30" i="160" s="1"/>
  <c r="O30" i="160" s="1"/>
  <c r="G31" i="160"/>
  <c r="J31" i="160" s="1"/>
  <c r="G32" i="160"/>
  <c r="J32" i="160" s="1"/>
  <c r="G33" i="160"/>
  <c r="J33" i="160" s="1"/>
  <c r="G34" i="160"/>
  <c r="G35" i="160"/>
  <c r="G36" i="160"/>
  <c r="G37" i="160"/>
  <c r="L37" i="160" s="1"/>
  <c r="O37" i="160" s="1"/>
  <c r="G39" i="160"/>
  <c r="J39" i="160" s="1"/>
  <c r="G40" i="160"/>
  <c r="J40" i="160" s="1"/>
  <c r="G41" i="160"/>
  <c r="J41" i="160" s="1"/>
  <c r="G42" i="160"/>
  <c r="L42" i="160" s="1"/>
  <c r="O42" i="160" s="1"/>
  <c r="G43" i="160"/>
  <c r="G44" i="160"/>
  <c r="G45" i="160"/>
  <c r="J45" i="160" s="1"/>
  <c r="G46" i="160"/>
  <c r="L46" i="160" s="1"/>
  <c r="O46" i="160" s="1"/>
  <c r="G47" i="160"/>
  <c r="L47" i="160" s="1"/>
  <c r="O47" i="160" s="1"/>
  <c r="G48" i="160"/>
  <c r="L48" i="160" s="1"/>
  <c r="O48" i="160" s="1"/>
  <c r="G49" i="160"/>
  <c r="J49" i="160" s="1"/>
  <c r="G50" i="160"/>
  <c r="J50" i="160" s="1"/>
  <c r="G51" i="160"/>
  <c r="G52" i="160"/>
  <c r="G53" i="160"/>
  <c r="G54" i="160"/>
  <c r="G14" i="160"/>
  <c r="J14" i="160" s="1"/>
  <c r="G14" i="156"/>
  <c r="J14" i="156" s="1"/>
  <c r="M26" i="156"/>
  <c r="N26" i="156"/>
  <c r="M27" i="156"/>
  <c r="N27" i="156"/>
  <c r="M28" i="156"/>
  <c r="N28" i="156"/>
  <c r="M29" i="156"/>
  <c r="N29" i="156"/>
  <c r="M30" i="156"/>
  <c r="N30" i="156"/>
  <c r="M31" i="156"/>
  <c r="N31" i="156"/>
  <c r="M32" i="156"/>
  <c r="N32" i="156"/>
  <c r="M33" i="156"/>
  <c r="N33" i="156"/>
  <c r="M36" i="156"/>
  <c r="N36" i="156"/>
  <c r="M37" i="156"/>
  <c r="N37" i="156"/>
  <c r="K26" i="156"/>
  <c r="K27" i="156"/>
  <c r="K28" i="156"/>
  <c r="K29" i="156"/>
  <c r="K30" i="156"/>
  <c r="K31" i="156"/>
  <c r="K32" i="156"/>
  <c r="K33" i="156"/>
  <c r="K36" i="156"/>
  <c r="K37" i="156"/>
  <c r="J17" i="156"/>
  <c r="J18" i="156"/>
  <c r="J20" i="156"/>
  <c r="J22" i="156"/>
  <c r="J26" i="156"/>
  <c r="J27" i="156"/>
  <c r="J28" i="156"/>
  <c r="J29" i="156"/>
  <c r="J30" i="156"/>
  <c r="J35" i="156"/>
  <c r="J36" i="156"/>
  <c r="J37" i="156"/>
  <c r="G15" i="156"/>
  <c r="J15" i="156" s="1"/>
  <c r="G16" i="156"/>
  <c r="J16" i="156" s="1"/>
  <c r="G17" i="156"/>
  <c r="G18" i="156"/>
  <c r="G20" i="156"/>
  <c r="G21" i="156"/>
  <c r="J21" i="156" s="1"/>
  <c r="G22" i="156"/>
  <c r="G23" i="156"/>
  <c r="J23" i="156" s="1"/>
  <c r="G24" i="156"/>
  <c r="J24" i="156" s="1"/>
  <c r="G26" i="156"/>
  <c r="L26" i="156" s="1"/>
  <c r="O26" i="156" s="1"/>
  <c r="G27" i="156"/>
  <c r="L27" i="156" s="1"/>
  <c r="O27" i="156" s="1"/>
  <c r="G28" i="156"/>
  <c r="L28" i="156" s="1"/>
  <c r="O28" i="156" s="1"/>
  <c r="G29" i="156"/>
  <c r="L29" i="156" s="1"/>
  <c r="O29" i="156" s="1"/>
  <c r="G30" i="156"/>
  <c r="L30" i="156" s="1"/>
  <c r="O30" i="156" s="1"/>
  <c r="G31" i="156"/>
  <c r="L31" i="156" s="1"/>
  <c r="O31" i="156" s="1"/>
  <c r="G32" i="156"/>
  <c r="J32" i="156" s="1"/>
  <c r="G33" i="156"/>
  <c r="J33" i="156" s="1"/>
  <c r="G34" i="156"/>
  <c r="J34" i="156" s="1"/>
  <c r="G35" i="156"/>
  <c r="G36" i="156"/>
  <c r="L36" i="156" s="1"/>
  <c r="O36" i="156" s="1"/>
  <c r="G37" i="156"/>
  <c r="L37" i="156" s="1"/>
  <c r="O37" i="156" s="1"/>
  <c r="D20" i="162"/>
  <c r="D21" i="162" s="1"/>
  <c r="D15" i="162"/>
  <c r="D16" i="162" s="1"/>
  <c r="J48" i="160" l="1"/>
  <c r="L33" i="156"/>
  <c r="O33" i="156" s="1"/>
  <c r="J47" i="160"/>
  <c r="O44" i="160"/>
  <c r="L31" i="160"/>
  <c r="O31" i="160" s="1"/>
  <c r="L32" i="156"/>
  <c r="O32" i="156" s="1"/>
  <c r="O39" i="160"/>
  <c r="O33" i="160"/>
  <c r="J25" i="160"/>
  <c r="J55" i="160" s="1"/>
  <c r="O34" i="160"/>
  <c r="J42" i="160"/>
  <c r="J24" i="160"/>
  <c r="L50" i="160"/>
  <c r="O50" i="160" s="1"/>
  <c r="J31" i="156"/>
  <c r="L33" i="160"/>
  <c r="L49" i="160"/>
  <c r="O49" i="160" s="1"/>
  <c r="L32" i="160"/>
  <c r="O32" i="160" s="1"/>
  <c r="O36" i="160"/>
  <c r="D17" i="162"/>
  <c r="D18" i="162" s="1"/>
  <c r="D52" i="160" l="1"/>
  <c r="D51" i="160"/>
  <c r="D23" i="160"/>
  <c r="D17" i="160"/>
  <c r="D16" i="160"/>
  <c r="D15" i="160"/>
  <c r="D14" i="160"/>
  <c r="D35" i="156"/>
  <c r="D34" i="156"/>
  <c r="D20" i="156"/>
  <c r="D14" i="156"/>
  <c r="K51" i="160" l="1"/>
  <c r="L51" i="160"/>
  <c r="M51" i="160"/>
  <c r="N51" i="160"/>
  <c r="D15" i="156"/>
  <c r="N14" i="156"/>
  <c r="K14" i="156"/>
  <c r="M14" i="156"/>
  <c r="L14" i="156"/>
  <c r="D24" i="156"/>
  <c r="L20" i="156"/>
  <c r="K20" i="156"/>
  <c r="M20" i="156"/>
  <c r="N20" i="156"/>
  <c r="M34" i="156"/>
  <c r="N34" i="156"/>
  <c r="L34" i="156"/>
  <c r="K34" i="156"/>
  <c r="K35" i="156"/>
  <c r="M35" i="156"/>
  <c r="L35" i="156"/>
  <c r="N35" i="156"/>
  <c r="D21" i="160"/>
  <c r="M14" i="160"/>
  <c r="N14" i="160"/>
  <c r="K14" i="160"/>
  <c r="L14" i="160"/>
  <c r="K15" i="160"/>
  <c r="L15" i="160"/>
  <c r="M15" i="160"/>
  <c r="N15" i="160"/>
  <c r="K16" i="160"/>
  <c r="L16" i="160"/>
  <c r="M16" i="160"/>
  <c r="N16" i="160"/>
  <c r="K17" i="160"/>
  <c r="M17" i="160"/>
  <c r="N17" i="160"/>
  <c r="L17" i="160"/>
  <c r="D26" i="160"/>
  <c r="K23" i="160"/>
  <c r="N23" i="160"/>
  <c r="L23" i="160"/>
  <c r="M23" i="160"/>
  <c r="K52" i="160"/>
  <c r="L52" i="160"/>
  <c r="M52" i="160"/>
  <c r="N52" i="160"/>
  <c r="D18" i="160"/>
  <c r="D19" i="160"/>
  <c r="D20" i="160"/>
  <c r="D27" i="160"/>
  <c r="D24" i="160"/>
  <c r="D25" i="160"/>
  <c r="D16" i="156"/>
  <c r="D17" i="156"/>
  <c r="D18" i="156"/>
  <c r="D21" i="156"/>
  <c r="D22" i="156"/>
  <c r="D23" i="156"/>
  <c r="O23" i="160" l="1"/>
  <c r="O14" i="156"/>
  <c r="M26" i="160"/>
  <c r="L26" i="160"/>
  <c r="K26" i="160"/>
  <c r="N26" i="160"/>
  <c r="M21" i="160"/>
  <c r="K21" i="160"/>
  <c r="L21" i="160"/>
  <c r="N21" i="160"/>
  <c r="L23" i="156"/>
  <c r="M23" i="156"/>
  <c r="N23" i="156"/>
  <c r="K23" i="156"/>
  <c r="K22" i="156"/>
  <c r="M22" i="156"/>
  <c r="N22" i="156"/>
  <c r="L22" i="156"/>
  <c r="O22" i="156" s="1"/>
  <c r="O20" i="156"/>
  <c r="K17" i="156"/>
  <c r="L17" i="156"/>
  <c r="N17" i="156"/>
  <c r="M17" i="156"/>
  <c r="K24" i="160"/>
  <c r="M24" i="160"/>
  <c r="N24" i="160"/>
  <c r="L24" i="160"/>
  <c r="O35" i="156"/>
  <c r="L20" i="160"/>
  <c r="N20" i="160"/>
  <c r="K20" i="160"/>
  <c r="M20" i="160"/>
  <c r="O51" i="160"/>
  <c r="O52" i="160"/>
  <c r="O15" i="160"/>
  <c r="O14" i="160"/>
  <c r="M21" i="156"/>
  <c r="M38" i="156" s="1"/>
  <c r="F15" i="150" s="1"/>
  <c r="L21" i="156"/>
  <c r="K21" i="156"/>
  <c r="N21" i="156"/>
  <c r="N38" i="156" s="1"/>
  <c r="G15" i="150" s="1"/>
  <c r="M24" i="156"/>
  <c r="N24" i="156"/>
  <c r="L24" i="156"/>
  <c r="K24" i="156"/>
  <c r="L18" i="156"/>
  <c r="M18" i="156"/>
  <c r="N18" i="156"/>
  <c r="K18" i="156"/>
  <c r="N16" i="156"/>
  <c r="M16" i="156"/>
  <c r="L16" i="156"/>
  <c r="O16" i="156" s="1"/>
  <c r="K16" i="156"/>
  <c r="K38" i="156" s="1"/>
  <c r="H15" i="150" s="1"/>
  <c r="K25" i="160"/>
  <c r="N25" i="160"/>
  <c r="M25" i="160"/>
  <c r="L25" i="160"/>
  <c r="O17" i="160"/>
  <c r="M15" i="156"/>
  <c r="N15" i="156"/>
  <c r="K15" i="156"/>
  <c r="L15" i="156"/>
  <c r="O15" i="156" s="1"/>
  <c r="M27" i="160"/>
  <c r="N27" i="160"/>
  <c r="K27" i="160"/>
  <c r="L27" i="160"/>
  <c r="O27" i="160" s="1"/>
  <c r="M19" i="160"/>
  <c r="N19" i="160"/>
  <c r="K19" i="160"/>
  <c r="L19" i="160"/>
  <c r="O19" i="160" s="1"/>
  <c r="M18" i="160"/>
  <c r="M55" i="160" s="1"/>
  <c r="F16" i="150" s="1"/>
  <c r="N18" i="160"/>
  <c r="N55" i="160" s="1"/>
  <c r="G16" i="150" s="1"/>
  <c r="K18" i="160"/>
  <c r="K55" i="160" s="1"/>
  <c r="H16" i="150" s="1"/>
  <c r="L18" i="160"/>
  <c r="O16" i="160"/>
  <c r="O34" i="156"/>
  <c r="C5" i="154"/>
  <c r="G21" i="162"/>
  <c r="G20" i="162"/>
  <c r="M19" i="162"/>
  <c r="K19" i="162"/>
  <c r="G19" i="162"/>
  <c r="L19" i="162" s="1"/>
  <c r="G18" i="162"/>
  <c r="G17" i="162"/>
  <c r="G16" i="162"/>
  <c r="M14" i="162"/>
  <c r="K14" i="162"/>
  <c r="L14" i="162"/>
  <c r="O21" i="160" l="1"/>
  <c r="O25" i="160"/>
  <c r="O17" i="156"/>
  <c r="O26" i="160"/>
  <c r="O20" i="160"/>
  <c r="O24" i="156"/>
  <c r="L38" i="156"/>
  <c r="E15" i="150" s="1"/>
  <c r="O21" i="156"/>
  <c r="O23" i="156"/>
  <c r="L55" i="160"/>
  <c r="E16" i="150" s="1"/>
  <c r="O18" i="156"/>
  <c r="O38" i="156" s="1"/>
  <c r="O18" i="160"/>
  <c r="O55" i="160" s="1"/>
  <c r="O24" i="160"/>
  <c r="N14" i="162"/>
  <c r="O14" i="162" s="1"/>
  <c r="N19" i="162"/>
  <c r="O19" i="162" s="1"/>
  <c r="J16" i="162"/>
  <c r="D16" i="150" l="1"/>
  <c r="O8" i="160"/>
  <c r="O8" i="156"/>
  <c r="D15" i="150"/>
  <c r="J17" i="162"/>
  <c r="J18" i="162"/>
  <c r="J20" i="162"/>
  <c r="J21" i="162"/>
  <c r="J19" i="162"/>
  <c r="C2" i="160" l="1"/>
  <c r="C2" i="162"/>
  <c r="C6" i="162"/>
  <c r="C5" i="162"/>
  <c r="C4" i="162"/>
  <c r="C6" i="160"/>
  <c r="C5" i="160"/>
  <c r="C4" i="160"/>
  <c r="M16" i="162" l="1"/>
  <c r="K16" i="162"/>
  <c r="L16" i="162"/>
  <c r="N16" i="162"/>
  <c r="M20" i="162"/>
  <c r="K20" i="162"/>
  <c r="L20" i="162"/>
  <c r="N20" i="162"/>
  <c r="O16" i="162" l="1"/>
  <c r="M21" i="162"/>
  <c r="K21" i="162"/>
  <c r="L21" i="162"/>
  <c r="N21" i="162"/>
  <c r="O20" i="162"/>
  <c r="M17" i="162"/>
  <c r="K17" i="162"/>
  <c r="N17" i="162"/>
  <c r="L17" i="162"/>
  <c r="O17" i="162" l="1"/>
  <c r="O21" i="162"/>
  <c r="K18" i="162"/>
  <c r="M18" i="162"/>
  <c r="N18" i="162"/>
  <c r="L18" i="162"/>
  <c r="L22" i="162" s="1"/>
  <c r="E17" i="150" s="1"/>
  <c r="C2" i="156"/>
  <c r="C6" i="156"/>
  <c r="C5" i="156"/>
  <c r="C4" i="156"/>
  <c r="C6" i="154"/>
  <c r="K22" i="162" l="1"/>
  <c r="H17" i="150" s="1"/>
  <c r="M22" i="162"/>
  <c r="F17" i="150" s="1"/>
  <c r="O18" i="162"/>
  <c r="O22" i="162" s="1"/>
  <c r="N22" i="162"/>
  <c r="G17" i="150" s="1"/>
  <c r="O8" i="162" l="1"/>
  <c r="D17" i="150"/>
  <c r="D19" i="150" s="1"/>
  <c r="D21" i="150" s="1"/>
  <c r="G19" i="150"/>
  <c r="F19" i="150"/>
  <c r="H19" i="150" l="1"/>
  <c r="D8" i="150" s="1"/>
  <c r="E19" i="150" l="1"/>
  <c r="D20" i="150" l="1"/>
  <c r="D22" i="150" l="1"/>
  <c r="D14" i="154" s="1"/>
  <c r="D16" i="154" l="1"/>
  <c r="D17" i="154" s="1"/>
</calcChain>
</file>

<file path=xl/sharedStrings.xml><?xml version="1.0" encoding="utf-8"?>
<sst xmlns="http://schemas.openxmlformats.org/spreadsheetml/2006/main" count="283" uniqueCount="138">
  <si>
    <t>KOPĀ</t>
  </si>
  <si>
    <t>Būves nosaukums:</t>
  </si>
  <si>
    <t>Objekta nosaukums:</t>
  </si>
  <si>
    <t>Objekta adrese:</t>
  </si>
  <si>
    <t>Pasūtījuma Nr.</t>
  </si>
  <si>
    <t>Nr.p.k.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</si>
  <si>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</si>
  <si>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</si>
  <si>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</si>
  <si>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</si>
  <si>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</si>
  <si>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</si>
  <si>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</si>
  <si>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</si>
  <si>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Tai skaitā</t>
  </si>
  <si>
    <t>Kopā</t>
  </si>
  <si>
    <t>PAVISAM KOPĀ</t>
  </si>
  <si>
    <t>Būves adrese:</t>
  </si>
  <si>
    <t>Objekta Nr.</t>
  </si>
  <si>
    <t>Objekta nosaukums</t>
  </si>
  <si>
    <t>Sastādīja</t>
  </si>
  <si>
    <t>PVN 21%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</si>
  <si>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</si>
  <si>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</si>
  <si>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r>
      <t>Tāmes izmaksas (</t>
    </r>
    <r>
      <rPr>
        <i/>
        <sz val="10"/>
        <rFont val="Arial"/>
        <family val="2"/>
        <charset val="186"/>
      </rPr>
      <t>euro)</t>
    </r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</si>
  <si>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</si>
  <si>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</si>
  <si>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</rPr>
      <t xml:space="preserve"> bez PVN</t>
    </r>
  </si>
  <si>
    <t>Darba samaksas likme (euro/h)</t>
  </si>
  <si>
    <t>Darba alga (euro)</t>
  </si>
  <si>
    <t>Mehānismi (euro)</t>
  </si>
  <si>
    <t>Kopā (euro)</t>
  </si>
  <si>
    <t>Summa (euro)</t>
  </si>
  <si>
    <t>Būvizstrādājumi  (euro)</t>
  </si>
  <si>
    <r>
      <t>Būvizstrādājumi 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</si>
  <si>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t>Būvdarbu nosaukums</t>
  </si>
  <si>
    <t>Būvdarbu veids vai konstruktīvā elementa nosaukums</t>
  </si>
  <si>
    <t>Pārbaudīja</t>
  </si>
  <si>
    <t>Tiešās izmaksas kopā, t. sk. darba devēja sociālais nodoklis (23,59%)</t>
  </si>
  <si>
    <t>KOPSAVILKUMA APRĒĶINS  Nr. 1</t>
  </si>
  <si>
    <t>ŪDENSAPGĀDE U1 SASKAŅU IELĀ</t>
  </si>
  <si>
    <t>PAŠTECES KANALIZĀCIJA K1 SASKAŅU IELĀ</t>
  </si>
  <si>
    <t>SEGUMU ATJAUNOŠANA</t>
  </si>
  <si>
    <t>Ūdensapgāde U1</t>
  </si>
  <si>
    <t xml:space="preserve">Zemes darbi projektēto UKT tīklu darbu zonā </t>
  </si>
  <si>
    <t>m</t>
  </si>
  <si>
    <t xml:space="preserve">Tranšejas sienu nostiprināšana ar metāla vairogiem (divpusēji) pie dziļuma, kas lielāks par 1,5 m. *norādīts tekošais tranšejas garums, pieņemot, ka sienas nostiprinātas abās būvgrāvja pusēs </t>
  </si>
  <si>
    <t>Smilts pamatnes ierīkošana zem ūdensvada cauruļvadiem, h=15 cm</t>
  </si>
  <si>
    <t xml:space="preserve">Smilšu apbērums ūdensvada cauruļvadiem, h=15m </t>
  </si>
  <si>
    <t>Gruntsūdens līmeņa pazemināšana</t>
  </si>
  <si>
    <t xml:space="preserve">Ūdensvada montāžas darbi </t>
  </si>
  <si>
    <t>Ūdensvada hidrauliskā pārbaude un dezinfekcija</t>
  </si>
  <si>
    <t>Udensvada trases nospraušana</t>
  </si>
  <si>
    <t>gb.</t>
  </si>
  <si>
    <t>Ekspluatācijas ventīlis DN 1" ar ISO uzmavām PE OD 32 caurulei  komplektā ar teleskopisko kāta pagarinātāju un noslēgkapi</t>
  </si>
  <si>
    <t>Šķērsojumi ar esošajām inženierkomunikācijām, atšurfēšana, nepārsniedzot 3m dziļumu, minimālā platība 1m², maksimālais garums 5m</t>
  </si>
  <si>
    <t>skaits</t>
  </si>
  <si>
    <t>PE gala noslēgs caurulei OD32</t>
  </si>
  <si>
    <t>Pašteces kanalizācija K1</t>
  </si>
  <si>
    <t xml:space="preserve">Tranšejas sienu nostiprināšana ar metāla vairogiem (divpusēji) pie dziļuma, kas lielāks par 1,50 m. *norādīts tekošais tranšejas garums, pieņemot, ka sienas nostiprinātas abās būvgrāvja pusēs </t>
  </si>
  <si>
    <t>Smilts pamatnes ierīkošana zem pašteces kanalizācijas cauruļvadiem, h=15 cm</t>
  </si>
  <si>
    <t xml:space="preserve">Smilšu apbērums pašteces kanalizācijas cauruļvadiem, h=15cm </t>
  </si>
  <si>
    <t>PP gofrēta dubultsienu kanalizācijas caurules ar uzmavām un blīvi OD200; H=1,0 - 1,5m,  ieguldes klase SN8, montāža un ar to saistītie darbi</t>
  </si>
  <si>
    <t>PP gofrēta dubultsienu kanalizācijas caurules ar uzmavām un blīvi OD200; H=1,5 - 2,0m,  ieguldes klase SN8, montāža un ar to saistītie darbi</t>
  </si>
  <si>
    <t>PP gofrēta dubultsienu kanalizācijas caurules ar uzmavām un blīvi OD200; H=2,0 - 2,5m,  ieguldes klase SN8, montāža un ar to saistītie darbi</t>
  </si>
  <si>
    <t>kpl</t>
  </si>
  <si>
    <t>Aku vāku apbetonēšana, betons C20/25</t>
  </si>
  <si>
    <t>CCTV inspekcija</t>
  </si>
  <si>
    <t>Pašteces kanalizācijas trases nospraušana</t>
  </si>
  <si>
    <t>PP gala noslēgs caurulei OD160</t>
  </si>
  <si>
    <r>
      <t>m</t>
    </r>
    <r>
      <rPr>
        <vertAlign val="superscript"/>
        <sz val="10"/>
        <rFont val="Arial"/>
        <family val="2"/>
        <charset val="186"/>
      </rPr>
      <t>3</t>
    </r>
  </si>
  <si>
    <r>
      <t>m</t>
    </r>
    <r>
      <rPr>
        <vertAlign val="superscript"/>
        <sz val="10"/>
        <rFont val="Arial"/>
        <family val="2"/>
        <charset val="186"/>
      </rPr>
      <t>2</t>
    </r>
  </si>
  <si>
    <t>2.1.</t>
  </si>
  <si>
    <t>2.2.</t>
  </si>
  <si>
    <t>2.3.</t>
  </si>
  <si>
    <t xml:space="preserve">Zāliena seguma noņemšana, utilizācija </t>
  </si>
  <si>
    <t xml:space="preserve">Zāliena seguma atjaunošana, tai skaitā melnzeme un izlīdzināšana (hvid=10cm) slānī </t>
  </si>
  <si>
    <t>4.1.</t>
  </si>
  <si>
    <t>BŪVNIECĪBAS KOPTĀME Nr.1</t>
  </si>
  <si>
    <t>PĀROLAINĒ, OLAINES PAGASTĀ, OLAINES NOVADĀ</t>
  </si>
  <si>
    <t>Izpildītājs :</t>
  </si>
  <si>
    <t xml:space="preserve">Pasūrītājs : </t>
  </si>
  <si>
    <t>AS "Olaines ūdens un siltums", Vienotais Reģ. Nr. 50003182001</t>
  </si>
  <si>
    <t>Virsizdevumi --%</t>
  </si>
  <si>
    <t>Peļņa--%</t>
  </si>
  <si>
    <t>MAĢISTRĀLĀ ŪDENSAPGĀDES UN KANALIZĀCIJAS TĪKLU IZBŪVE  SASKAŅAS IELĀ,  PĀROLAINĒ, OLAINES PAGASTĀ, OLAINES NOVADĀ</t>
  </si>
  <si>
    <t xml:space="preserve">Pasūtītājs : </t>
  </si>
  <si>
    <t>1.1.</t>
  </si>
  <si>
    <t xml:space="preserve">1.2. </t>
  </si>
  <si>
    <t xml:space="preserve">1.3. </t>
  </si>
  <si>
    <t xml:space="preserve">1.Saskaņas iela </t>
  </si>
  <si>
    <t>Ūdensvada pievadiem:</t>
  </si>
  <si>
    <t>Caurule SDR17 PE100 OD63  PN10; H÷ 2,50m; caurules montāža un ar to saistītie darbi</t>
  </si>
  <si>
    <t>Caurule SDR17 PE100 OD32  PN10; H÷2,0m; caurules montāža un ar to saistītie darbi</t>
  </si>
  <si>
    <t>EM redukcijas dubultuzmava DN110/63</t>
  </si>
  <si>
    <t>Sedlu uzlika DN63/32</t>
  </si>
  <si>
    <t>kpl.</t>
  </si>
  <si>
    <t>Signāla stabiņi</t>
  </si>
  <si>
    <t>Betona C16/20 balsti veidgabalu stiprināšanai, V=0,1m3*</t>
  </si>
  <si>
    <t xml:space="preserve">Esošo elektrokabeļu un sakaru kabeļu aizsardzība to šķērsojumu vietās ar projektēto sadzīves kanalizāciju, ievietojot tos saliekamajās aizsargčaulās AROT OD110, L=4m, aizsargčaulas stiprības klase 750N  </t>
  </si>
  <si>
    <r>
      <t>Tranšejas rakšana un aizbēršana ūdensvada OD63 montāžai (ieskaitot grunts nomaiņu 5*; 4*, aizvešanu, atvešanu utt.) H</t>
    </r>
    <r>
      <rPr>
        <sz val="10"/>
        <rFont val="Calibri"/>
        <family val="2"/>
        <charset val="186"/>
      </rPr>
      <t xml:space="preserve">÷ </t>
    </r>
    <r>
      <rPr>
        <sz val="10"/>
        <rFont val="Arial"/>
        <family val="2"/>
        <charset val="186"/>
      </rPr>
      <t>2,50 m</t>
    </r>
  </si>
  <si>
    <r>
      <t>Tranšejas rakšana un aizbēršana ūdensapgādes OD32 tīklu pievadu montāžai (ieskaitot grunts nomaiņu 5*; 4*, aizvešanu, atvešanu utt.) H</t>
    </r>
    <r>
      <rPr>
        <sz val="10"/>
        <rFont val="Calibri"/>
        <family val="2"/>
        <charset val="186"/>
      </rPr>
      <t>÷</t>
    </r>
    <r>
      <rPr>
        <sz val="10"/>
        <rFont val="Arial"/>
        <family val="2"/>
        <charset val="186"/>
      </rPr>
      <t xml:space="preserve"> 2,0 m</t>
    </r>
  </si>
  <si>
    <t xml:space="preserve">Pašteces kanalizācijas K1 montāžas darbi </t>
  </si>
  <si>
    <r>
      <t>Tranšejas rakšana un aizbēršana pašteces kanalizācijas OD200 montāžai (ieskaitot grunts nomaiņu 5*; 4*, aizvešanu, atvešanu utt.) H</t>
    </r>
    <r>
      <rPr>
        <sz val="10"/>
        <rFont val="Calibri"/>
        <family val="2"/>
        <charset val="186"/>
      </rPr>
      <t>÷</t>
    </r>
    <r>
      <rPr>
        <sz val="10"/>
        <rFont val="Arial"/>
        <family val="2"/>
        <charset val="186"/>
      </rPr>
      <t xml:space="preserve"> 1,0-1,5 m</t>
    </r>
  </si>
  <si>
    <r>
      <t>Tranšejas rakšana un aizbēršana pašteces kanalizācijas OD200 montāžai (ieskaitot grunts nomaiņu 5*; 4*, aizvešanu, atvešanu utt.) H</t>
    </r>
    <r>
      <rPr>
        <sz val="10"/>
        <rFont val="Calibri"/>
        <family val="2"/>
        <charset val="186"/>
      </rPr>
      <t>÷</t>
    </r>
    <r>
      <rPr>
        <sz val="10"/>
        <rFont val="Arial"/>
        <family val="2"/>
        <charset val="186"/>
      </rPr>
      <t xml:space="preserve"> 1,5-2,0 m</t>
    </r>
  </si>
  <si>
    <r>
      <t>Tranšejas rakšana un aizbēršana pašteces kanalizācijas OD200 montāžai (ieskaitot grunts nomaiņu 5*; 4*, aizvešanu, atvešanu utt.) H</t>
    </r>
    <r>
      <rPr>
        <sz val="10"/>
        <rFont val="Calibri"/>
        <family val="2"/>
        <charset val="186"/>
      </rPr>
      <t>÷</t>
    </r>
    <r>
      <rPr>
        <sz val="10"/>
        <rFont val="Arial"/>
        <family val="2"/>
        <charset val="186"/>
      </rPr>
      <t xml:space="preserve"> 2,0-2,5 m</t>
    </r>
  </si>
  <si>
    <r>
      <t>Tranšejas rakšana un aizbēršana pašteces kanalizācijas OD200 montāžai (ieskaitot grunts nomaiņu 5*; 4*, aizvešanu, atvešanu utt.) H</t>
    </r>
    <r>
      <rPr>
        <sz val="10"/>
        <rFont val="Calibri"/>
        <family val="2"/>
        <charset val="186"/>
      </rPr>
      <t>÷</t>
    </r>
    <r>
      <rPr>
        <sz val="10"/>
        <rFont val="Arial"/>
        <family val="2"/>
        <charset val="186"/>
      </rPr>
      <t xml:space="preserve"> 2,5-3,0 m</t>
    </r>
  </si>
  <si>
    <t xml:space="preserve">Smilšu apbērums pašteces kanalizācijai cauruļvadiem, h=15cm </t>
  </si>
  <si>
    <t>Kanalizācijas pievadiem:</t>
  </si>
  <si>
    <t>Tranšejas rakšana un aizbēršana kanalizācijas OD160 pievadu montāžai (ieskaitot grunts nomaiņu 5*; 4*, aizvešanu, atvešanu utt.) H=1,5-2,0m</t>
  </si>
  <si>
    <t>PP gofrēta dubultsienu kanalizācijas caurules ar uzmavām un blīvi OD200; H=2,5- 3,0m,  ieguldes klase SN8, montāža un ar to saistītie darbi</t>
  </si>
  <si>
    <r>
      <t>PP gludsienu kanalizācijas caurules ar uzmavām un blīvi OD160, H</t>
    </r>
    <r>
      <rPr>
        <sz val="10"/>
        <rFont val="Calibri"/>
        <family val="2"/>
        <charset val="186"/>
      </rPr>
      <t>=</t>
    </r>
    <r>
      <rPr>
        <sz val="10"/>
        <rFont val="Arial"/>
        <family val="2"/>
        <charset val="186"/>
      </rPr>
      <t>1,5-2,0m ieguldes klase SN8, montāža un ar to saistītie darbi (Māju pievadi)</t>
    </r>
  </si>
  <si>
    <t>PP skataka ID600 H=1,5-2,0m, aku vākiem ir jābūt montētiem uz armēta dzelzbetona slodzi kliedējoša atbalsta gredzena no C50/60 markas betona, ķeta vākiem D400 klases, pamatne ar tekni rūpnieciski izgatavota,  pievienojumiem, montāža un ar to saistītie darbi</t>
  </si>
  <si>
    <t>PP skataka ID600 H=2,0-2,50m, aku vākiem ir jābūt montētiem uz armēta dzelzbetona slodzi kliedējoša atbalsta gredzena no C50/60 markas betona, ķeta vākiem D400 klases, pamatne ar tekni rūpnieciski izgatavota,  pievienojumiem, montāža un ar to saistītie darbi</t>
  </si>
  <si>
    <t>PP skataka ID1000 H=2,5-3,0m, aku vākiem ir jābūt montētiem uz armēta dzelzbetona slodzi kliedējoša atbalsta gredzena no C50/60 markas betona, ķeta vākiem D400 klases, pamatne ar tekni rūpnieciski izgatavota,  pievienojumiem, montāža un ar to saistītie darbi</t>
  </si>
  <si>
    <t>Pieslēguma OD160 blīvgumija šahtā OD600</t>
  </si>
  <si>
    <t xml:space="preserve">OD160 cauruļvada pieslēguma pārkrituma izveide pie skatakas ID1000 </t>
  </si>
  <si>
    <t>Pieslēguma OD160 blīvgumija šahtā OD1000</t>
  </si>
  <si>
    <t xml:space="preserve">Krītcaurule  ar uzmavu OD160
</t>
  </si>
  <si>
    <r>
      <t>Trejgabals ar uzmavām OD160/160 45</t>
    </r>
    <r>
      <rPr>
        <sz val="10"/>
        <rFont val="Arial"/>
        <family val="2"/>
        <charset val="186"/>
      </rPr>
      <t>°</t>
    </r>
    <r>
      <rPr>
        <sz val="10"/>
        <rFont val="Arial"/>
        <family val="2"/>
      </rPr>
      <t xml:space="preserve">
</t>
    </r>
  </si>
  <si>
    <r>
      <t>Līkums  45</t>
    </r>
    <r>
      <rPr>
        <sz val="10"/>
        <rFont val="Arial"/>
        <family val="2"/>
        <charset val="186"/>
      </rPr>
      <t>°</t>
    </r>
    <r>
      <rPr>
        <sz val="10"/>
        <rFont val="Arial"/>
        <family val="2"/>
      </rPr>
      <t xml:space="preserve"> ar  uzmavām  caurulei OD160
</t>
    </r>
  </si>
  <si>
    <t>OD200 cauruļvada pārkritums akā ID1000</t>
  </si>
  <si>
    <t>Pieslēgums OD200 blīvgumija šahtā OD1000</t>
  </si>
  <si>
    <t xml:space="preserve">Krītcaurule  ar uzmavu OD200
</t>
  </si>
  <si>
    <r>
      <t>Trejgabals ar uzmavām OD200/200 45</t>
    </r>
    <r>
      <rPr>
        <sz val="10"/>
        <rFont val="Arial"/>
        <family val="2"/>
        <charset val="186"/>
      </rPr>
      <t>°</t>
    </r>
    <r>
      <rPr>
        <sz val="10"/>
        <rFont val="Arial"/>
        <family val="2"/>
      </rPr>
      <t xml:space="preserve">
</t>
    </r>
  </si>
  <si>
    <r>
      <t>Līkums  45</t>
    </r>
    <r>
      <rPr>
        <sz val="10"/>
        <rFont val="Arial"/>
        <family val="2"/>
        <charset val="186"/>
      </rPr>
      <t>°</t>
    </r>
    <r>
      <rPr>
        <sz val="10"/>
        <rFont val="Arial"/>
        <family val="2"/>
      </rPr>
      <t xml:space="preserve"> ar  uzmavām  caurulei OD200
</t>
    </r>
  </si>
  <si>
    <t xml:space="preserve">Tiešās izmaksas kopā, t. sk. darba devēja sociālais nodoklis </t>
  </si>
  <si>
    <t>UKT darba zonā</t>
  </si>
  <si>
    <t xml:space="preserve">Nesaistītu minerālmateriālu maisījuma (grants/šķembu) seguma noņemšana, utilizācija </t>
  </si>
  <si>
    <t xml:space="preserve">Nesaistītu minerālmateriālu maisījuma (grants/šķembu) seguma  atjaunošana </t>
  </si>
  <si>
    <r>
      <t xml:space="preserve">Minerālmaisījums 0/32s (0/22) seguma būvniecība, (AADTj, pievestā </t>
    </r>
    <r>
      <rPr>
        <sz val="10"/>
        <rFont val="Calibri"/>
        <family val="2"/>
        <charset val="186"/>
      </rPr>
      <t>≤</t>
    </r>
    <r>
      <rPr>
        <sz val="10"/>
        <rFont val="Arial"/>
        <family val="2"/>
        <charset val="186"/>
      </rPr>
      <t>100), h=8 cm</t>
    </r>
  </si>
  <si>
    <r>
      <t xml:space="preserve">Minerālmaisījums 0/63pn (0/22) seguma būvniecība, (AADTj, smagie </t>
    </r>
    <r>
      <rPr>
        <sz val="10"/>
        <rFont val="Calibri"/>
        <family val="2"/>
        <charset val="186"/>
      </rPr>
      <t>≤</t>
    </r>
    <r>
      <rPr>
        <sz val="10"/>
        <rFont val="Arial"/>
        <family val="2"/>
        <charset val="186"/>
      </rPr>
      <t>100), h=20 cm</t>
    </r>
  </si>
  <si>
    <t>Nepastiprinātas salizturīgās kārtas, h min=40 cm, tranšejas platumā</t>
  </si>
  <si>
    <t>Apzaļumošana ar augu zemi NN-3*, h=10 cm</t>
  </si>
  <si>
    <t>LOKĀLĀ TĀME Nr.2</t>
  </si>
  <si>
    <t>LOKĀLĀ TĀME Nr.1</t>
  </si>
  <si>
    <t>LOKĀLĀ TĀME Nr.3</t>
  </si>
  <si>
    <t>Cenu aptauja AS OŪS 2024/05_SPS/CA
Tehniskais un finanšu piedāvājums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</si>
</sst>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9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"/>
    </font>
    <font>
      <sz val="11"/>
      <color rgb="FFFF0000"/>
      <name val="Arial"/>
      <family val="2"/>
    </font>
    <font>
      <b/>
      <sz val="11"/>
      <name val="Arial"/>
      <family val="2"/>
      <charset val="186"/>
    </font>
    <font>
      <sz val="10"/>
      <name val="Calibri"/>
      <family val="2"/>
      <charset val="186"/>
    </font>
    <font>
      <b/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1" fillId="0" borderId="0"/>
    <xf numFmtId="0" fontId="2" fillId="0" borderId="0"/>
  </cellStyleXfs>
  <cellXfs count="233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2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2" fontId="2" fillId="0" borderId="12" xfId="0" applyNumberFormat="1" applyFont="1" applyBorder="1" applyAlignment="1">
      <alignment vertical="top"/>
    </xf>
    <xf numFmtId="2" fontId="2" fillId="0" borderId="11" xfId="0" applyNumberFormat="1" applyFont="1" applyBorder="1" applyAlignment="1">
      <alignment vertical="top"/>
    </xf>
    <xf numFmtId="0" fontId="4" fillId="0" borderId="0" xfId="0" applyFont="1"/>
    <xf numFmtId="2" fontId="4" fillId="0" borderId="1" xfId="0" applyNumberFormat="1" applyFont="1" applyBorder="1" applyAlignment="1">
      <alignment vertical="top"/>
    </xf>
    <xf numFmtId="2" fontId="4" fillId="0" borderId="1" xfId="0" applyNumberFormat="1" applyFont="1" applyBorder="1"/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2" fontId="3" fillId="2" borderId="0" xfId="0" applyNumberFormat="1" applyFont="1" applyFill="1" applyAlignment="1">
      <alignment horizontal="right" vertical="top"/>
    </xf>
    <xf numFmtId="2" fontId="4" fillId="0" borderId="0" xfId="0" applyNumberFormat="1" applyFont="1" applyAlignment="1">
      <alignment vertical="top"/>
    </xf>
    <xf numFmtId="2" fontId="4" fillId="0" borderId="0" xfId="0" applyNumberFormat="1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" fontId="2" fillId="0" borderId="0" xfId="0" applyNumberFormat="1" applyFont="1"/>
    <xf numFmtId="4" fontId="2" fillId="0" borderId="9" xfId="0" applyNumberFormat="1" applyFont="1" applyBorder="1" applyAlignment="1">
      <alignment horizontal="right" vertical="top" wrapText="1"/>
    </xf>
    <xf numFmtId="4" fontId="2" fillId="0" borderId="14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 wrapText="1"/>
    </xf>
    <xf numFmtId="4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4" fontId="2" fillId="0" borderId="5" xfId="0" applyNumberFormat="1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4" fontId="2" fillId="0" borderId="15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9" fillId="0" borderId="1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/>
    <xf numFmtId="0" fontId="9" fillId="0" borderId="0" xfId="0" applyFont="1"/>
    <xf numFmtId="4" fontId="9" fillId="0" borderId="1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2" fontId="12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/>
    </xf>
    <xf numFmtId="2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/>
    <xf numFmtId="0" fontId="4" fillId="3" borderId="0" xfId="0" applyFont="1" applyFill="1" applyAlignment="1">
      <alignment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2" fontId="6" fillId="3" borderId="0" xfId="0" applyNumberFormat="1" applyFont="1" applyFill="1" applyAlignment="1">
      <alignment vertical="top"/>
    </xf>
    <xf numFmtId="2" fontId="2" fillId="3" borderId="0" xfId="0" applyNumberFormat="1" applyFont="1" applyFill="1" applyAlignment="1">
      <alignment vertical="top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16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1" fillId="3" borderId="1" xfId="3" applyFill="1" applyBorder="1" applyAlignment="1">
      <alignment horizontal="center" vertical="center" wrapText="1"/>
    </xf>
    <xf numFmtId="0" fontId="11" fillId="3" borderId="1" xfId="3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4" applyFill="1" applyBorder="1" applyAlignment="1">
      <alignment horizontal="left" vertical="center" wrapText="1"/>
    </xf>
    <xf numFmtId="0" fontId="2" fillId="3" borderId="1" xfId="4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5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/>
    </xf>
    <xf numFmtId="1" fontId="11" fillId="3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1" fontId="11" fillId="3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3" applyFill="1" applyBorder="1" applyAlignment="1">
      <alignment vertical="center" wrapText="1"/>
    </xf>
    <xf numFmtId="0" fontId="11" fillId="3" borderId="1" xfId="3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2" fontId="2" fillId="5" borderId="1" xfId="0" applyNumberFormat="1" applyFont="1" applyFill="1" applyBorder="1" applyAlignment="1">
      <alignment horizontal="right" vertical="center"/>
    </xf>
    <xf numFmtId="2" fontId="11" fillId="5" borderId="1" xfId="0" applyNumberFormat="1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vertical="center"/>
    </xf>
    <xf numFmtId="2" fontId="9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2" fontId="2" fillId="5" borderId="1" xfId="0" applyNumberFormat="1" applyFont="1" applyFill="1" applyBorder="1" applyAlignment="1">
      <alignment vertical="top"/>
    </xf>
    <xf numFmtId="0" fontId="11" fillId="5" borderId="1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vertical="top"/>
    </xf>
    <xf numFmtId="0" fontId="2" fillId="0" borderId="2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2" fontId="2" fillId="0" borderId="2" xfId="0" applyNumberFormat="1" applyFont="1" applyBorder="1" applyAlignment="1">
      <alignment vertical="top"/>
    </xf>
    <xf numFmtId="0" fontId="2" fillId="0" borderId="2" xfId="0" applyFont="1" applyBorder="1"/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16" xfId="0" applyNumberFormat="1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top" wrapTex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left" vertical="top" wrapText="1"/>
    </xf>
    <xf numFmtId="0" fontId="19" fillId="5" borderId="17" xfId="0" applyFont="1" applyFill="1" applyBorder="1" applyAlignment="1">
      <alignment horizontal="left" vertical="top" wrapText="1"/>
    </xf>
    <xf numFmtId="0" fontId="19" fillId="5" borderId="15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2" fontId="2" fillId="3" borderId="0" xfId="0" applyNumberFormat="1" applyFont="1" applyFill="1" applyAlignment="1">
      <alignment horizontal="center" vertical="top" wrapText="1"/>
    </xf>
  </cellXfs>
  <cellStyles count="5">
    <cellStyle name="Normal" xfId="0" builtinId="0"/>
    <cellStyle name="Normal 2" xfId="3" xr:uid="{00000000-0005-0000-0000-000001000000}"/>
    <cellStyle name="Normal 4" xfId="4" xr:uid="{1A381B17-F737-40BA-9F76-FACEFDA51195}"/>
    <cellStyle name="Stils 1" xfId="1" xr:uid="{00000000-0005-0000-0000-000002000000}"/>
    <cellStyle name="Style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F1CF82-58DA-4062-8F4C-74A8477DC1AF}"/>
            </a:ext>
          </a:extLst>
        </xdr:cNvPr>
        <xdr:cNvSpPr>
          <a:spLocks noChangeArrowheads="1"/>
        </xdr:cNvSpPr>
      </xdr:nvSpPr>
      <xdr:spPr bwMode="auto">
        <a:xfrm>
          <a:off x="86677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A3BD19-6398-4004-B20F-35EB626C8F03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A807A8-A8FE-4B5B-9FEF-DF14D70796C2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26"/>
  <sheetViews>
    <sheetView tabSelected="1" view="pageBreakPreview" zoomScaleNormal="100" zoomScaleSheetLayoutView="100" workbookViewId="0">
      <selection activeCell="C14" sqref="C14"/>
    </sheetView>
  </sheetViews>
  <sheetFormatPr defaultColWidth="9.140625" defaultRowHeight="12.75" x14ac:dyDescent="0.2"/>
  <cols>
    <col min="1" max="1" width="4.140625" style="3" customWidth="1"/>
    <col min="2" max="2" width="14.85546875" style="3" customWidth="1"/>
    <col min="3" max="3" width="47.42578125" style="1" customWidth="1"/>
    <col min="4" max="4" width="18" style="2" customWidth="1"/>
    <col min="5" max="16384" width="9.140625" style="6"/>
  </cols>
  <sheetData>
    <row r="1" spans="1:8" ht="27" customHeight="1" x14ac:dyDescent="0.2">
      <c r="A1" s="1"/>
      <c r="B1" s="1"/>
      <c r="C1" s="231" t="s">
        <v>137</v>
      </c>
      <c r="D1" s="230"/>
    </row>
    <row r="2" spans="1:8" x14ac:dyDescent="0.2">
      <c r="A2" s="1"/>
      <c r="B2" s="1"/>
      <c r="D2" s="1"/>
    </row>
    <row r="3" spans="1:8" x14ac:dyDescent="0.2">
      <c r="A3" s="189" t="s">
        <v>78</v>
      </c>
      <c r="B3" s="189"/>
      <c r="C3" s="189"/>
      <c r="D3" s="189"/>
    </row>
    <row r="5" spans="1:8" ht="62.25" customHeight="1" x14ac:dyDescent="0.2">
      <c r="A5" s="10" t="s">
        <v>1</v>
      </c>
      <c r="B5" s="10"/>
      <c r="C5" s="198" t="str">
        <f>KOPS1!D4</f>
        <v>MAĢISTRĀLĀ ŪDENSAPGĀDES UN KANALIZĀCIJAS TĪKLU IZBŪVE  SASKAŅAS IELĀ,  PĀROLAINĒ, OLAINES PAGASTĀ, OLAINES NOVADĀ</v>
      </c>
      <c r="D5" s="198"/>
    </row>
    <row r="6" spans="1:8" ht="15" x14ac:dyDescent="0.2">
      <c r="A6" s="10" t="s">
        <v>17</v>
      </c>
      <c r="B6" s="10"/>
      <c r="C6" s="198" t="str">
        <f>KOPS1!D5</f>
        <v>PĀROLAINĒ, OLAINES PAGASTĀ, OLAINES NOVADĀ</v>
      </c>
      <c r="D6" s="198"/>
    </row>
    <row r="7" spans="1:8" ht="14.25" x14ac:dyDescent="0.2">
      <c r="A7" s="10"/>
      <c r="B7" s="10"/>
      <c r="C7" s="74"/>
    </row>
    <row r="8" spans="1:8" ht="14.25" x14ac:dyDescent="0.2">
      <c r="A8" s="96" t="s">
        <v>80</v>
      </c>
      <c r="B8" s="10"/>
    </row>
    <row r="9" spans="1:8" ht="31.15" customHeight="1" x14ac:dyDescent="0.2">
      <c r="A9" s="10" t="s">
        <v>86</v>
      </c>
      <c r="B9" s="10"/>
      <c r="C9" s="1" t="s">
        <v>82</v>
      </c>
    </row>
    <row r="11" spans="1:8" ht="20.25" customHeight="1" x14ac:dyDescent="0.2">
      <c r="A11" s="190" t="s">
        <v>5</v>
      </c>
      <c r="B11" s="192" t="s">
        <v>18</v>
      </c>
      <c r="C11" s="194" t="s">
        <v>19</v>
      </c>
      <c r="D11" s="196" t="s">
        <v>22</v>
      </c>
      <c r="E11" s="9"/>
    </row>
    <row r="12" spans="1:8" ht="56.25" customHeight="1" x14ac:dyDescent="0.2">
      <c r="A12" s="191"/>
      <c r="B12" s="193"/>
      <c r="C12" s="195"/>
      <c r="D12" s="197"/>
    </row>
    <row r="13" spans="1:8" x14ac:dyDescent="0.2">
      <c r="A13" s="11"/>
      <c r="B13" s="11"/>
      <c r="C13" s="12"/>
      <c r="D13" s="13"/>
    </row>
    <row r="14" spans="1:8" x14ac:dyDescent="0.2">
      <c r="A14" s="15">
        <v>1</v>
      </c>
      <c r="B14" s="16">
        <v>1</v>
      </c>
      <c r="C14" s="48" t="s">
        <v>90</v>
      </c>
      <c r="D14" s="57">
        <f>KOPS1!D22</f>
        <v>0</v>
      </c>
      <c r="E14" s="49"/>
      <c r="F14" s="49"/>
      <c r="G14" s="49"/>
      <c r="H14" s="49"/>
    </row>
    <row r="15" spans="1:8" x14ac:dyDescent="0.2">
      <c r="A15" s="17"/>
      <c r="B15" s="18"/>
      <c r="C15" s="19"/>
      <c r="D15" s="58"/>
      <c r="E15" s="49"/>
      <c r="F15" s="49"/>
      <c r="G15" s="49"/>
      <c r="H15" s="49"/>
    </row>
    <row r="16" spans="1:8" x14ac:dyDescent="0.2">
      <c r="C16" s="20" t="s">
        <v>0</v>
      </c>
      <c r="D16" s="68">
        <f>SUM(D14:D15)</f>
        <v>0</v>
      </c>
      <c r="E16" s="49"/>
      <c r="F16" s="49"/>
      <c r="G16" s="49"/>
      <c r="H16" s="49"/>
    </row>
    <row r="17" spans="2:8" x14ac:dyDescent="0.2">
      <c r="C17" s="21" t="s">
        <v>21</v>
      </c>
      <c r="D17" s="59">
        <f>D16*21%</f>
        <v>0</v>
      </c>
      <c r="E17" s="49"/>
      <c r="F17" s="49"/>
      <c r="G17" s="49"/>
      <c r="H17" s="49"/>
    </row>
    <row r="18" spans="2:8" x14ac:dyDescent="0.2">
      <c r="C18" s="45"/>
    </row>
    <row r="21" spans="2:8" x14ac:dyDescent="0.2">
      <c r="B21" s="93" t="s">
        <v>20</v>
      </c>
      <c r="C21" s="185"/>
      <c r="D21" s="185"/>
    </row>
    <row r="22" spans="2:8" x14ac:dyDescent="0.2">
      <c r="B22" s="93"/>
      <c r="C22" s="76"/>
      <c r="D22" s="93"/>
    </row>
    <row r="23" spans="2:8" x14ac:dyDescent="0.2">
      <c r="B23" s="186"/>
      <c r="C23" s="186"/>
      <c r="D23" s="186"/>
    </row>
    <row r="24" spans="2:8" x14ac:dyDescent="0.2">
      <c r="B24" s="93"/>
      <c r="C24" s="93"/>
      <c r="D24" s="93"/>
    </row>
    <row r="25" spans="2:8" x14ac:dyDescent="0.2">
      <c r="B25" s="94" t="s">
        <v>37</v>
      </c>
      <c r="C25" s="187"/>
      <c r="D25" s="188"/>
    </row>
    <row r="26" spans="2:8" x14ac:dyDescent="0.2">
      <c r="B26" s="93"/>
      <c r="C26" s="79"/>
      <c r="D26" s="75"/>
    </row>
  </sheetData>
  <mergeCells count="11">
    <mergeCell ref="C1:D1"/>
    <mergeCell ref="C21:D21"/>
    <mergeCell ref="B23:D23"/>
    <mergeCell ref="C25:D25"/>
    <mergeCell ref="A3:D3"/>
    <mergeCell ref="A11:A12"/>
    <mergeCell ref="B11:B12"/>
    <mergeCell ref="C11:C12"/>
    <mergeCell ref="D11:D12"/>
    <mergeCell ref="C6:D6"/>
    <mergeCell ref="C5:D5"/>
  </mergeCells>
  <pageMargins left="0.74803149606299213" right="0.74803149606299213" top="1.7322834645669292" bottom="0.98425196850393704" header="0.51181102362204722" footer="0.51181102362204722"/>
  <pageSetup paperSize="9" orientation="portrait" horizontalDpi="4294967292" verticalDpi="360" r:id="rId1"/>
  <headerFooter alignWithMargins="0">
    <oddHeader xml:space="preserve">&amp;RAPSTIPRINU
_______________________
&amp;8(Pasūtītāja paraksts un tā atšifrējums)
Z.V.
________.gada____._____________
</oddHeader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31"/>
  <sheetViews>
    <sheetView view="pageBreakPreview" zoomScaleNormal="100" zoomScaleSheetLayoutView="100" workbookViewId="0">
      <selection activeCell="D5" sqref="D5:H5"/>
    </sheetView>
  </sheetViews>
  <sheetFormatPr defaultColWidth="9.140625" defaultRowHeight="12.75" x14ac:dyDescent="0.2"/>
  <cols>
    <col min="1" max="1" width="10.28515625" style="3" customWidth="1"/>
    <col min="2" max="2" width="10" style="3" customWidth="1"/>
    <col min="3" max="3" width="25.85546875" style="1" customWidth="1"/>
    <col min="4" max="4" width="17.7109375" style="2" customWidth="1"/>
    <col min="5" max="5" width="17.7109375" style="3" customWidth="1"/>
    <col min="6" max="6" width="17.7109375" style="4" customWidth="1"/>
    <col min="7" max="8" width="17.7109375" style="5" customWidth="1"/>
    <col min="9" max="9" width="9.140625" style="6"/>
    <col min="10" max="10" width="15.85546875" style="6" customWidth="1"/>
    <col min="11" max="16384" width="9.140625" style="6"/>
  </cols>
  <sheetData>
    <row r="1" spans="1:10" ht="25.5" customHeight="1" x14ac:dyDescent="0.2">
      <c r="A1" s="75"/>
      <c r="B1" s="75"/>
      <c r="C1" s="76"/>
      <c r="D1" s="199" t="s">
        <v>39</v>
      </c>
      <c r="E1" s="199"/>
      <c r="F1" s="77"/>
      <c r="G1" s="232" t="s">
        <v>137</v>
      </c>
      <c r="H1" s="232"/>
    </row>
    <row r="2" spans="1:10" x14ac:dyDescent="0.2">
      <c r="A2" s="75"/>
      <c r="B2" s="75"/>
      <c r="C2" s="76"/>
      <c r="D2" s="79"/>
      <c r="E2" s="75"/>
      <c r="F2" s="77"/>
      <c r="G2" s="78"/>
      <c r="H2" s="78"/>
    </row>
    <row r="3" spans="1:10" ht="14.25" x14ac:dyDescent="0.2">
      <c r="A3" s="82" t="s">
        <v>1</v>
      </c>
      <c r="B3" s="82"/>
      <c r="C3" s="76"/>
      <c r="D3" s="83"/>
      <c r="E3" s="75"/>
      <c r="F3" s="77"/>
      <c r="G3" s="78"/>
      <c r="H3" s="78"/>
    </row>
    <row r="4" spans="1:10" ht="45.75" customHeight="1" x14ac:dyDescent="0.2">
      <c r="A4" s="82" t="s">
        <v>2</v>
      </c>
      <c r="B4" s="82"/>
      <c r="C4" s="76"/>
      <c r="D4" s="199" t="s">
        <v>85</v>
      </c>
      <c r="E4" s="199"/>
      <c r="F4" s="199"/>
      <c r="G4" s="199"/>
      <c r="H4" s="199"/>
    </row>
    <row r="5" spans="1:10" ht="17.25" customHeight="1" x14ac:dyDescent="0.2">
      <c r="A5" s="82" t="s">
        <v>3</v>
      </c>
      <c r="B5" s="82"/>
      <c r="C5" s="76"/>
      <c r="D5" s="199" t="s">
        <v>79</v>
      </c>
      <c r="E5" s="199"/>
      <c r="F5" s="199"/>
      <c r="G5" s="199"/>
      <c r="H5" s="199"/>
    </row>
    <row r="6" spans="1:10" ht="14.25" x14ac:dyDescent="0.2">
      <c r="A6" s="82" t="s">
        <v>4</v>
      </c>
      <c r="B6" s="82"/>
      <c r="C6" s="76"/>
      <c r="D6" s="74"/>
      <c r="E6" s="75"/>
      <c r="F6" s="77"/>
      <c r="G6" s="84"/>
      <c r="H6" s="78"/>
    </row>
    <row r="7" spans="1:10" ht="14.25" x14ac:dyDescent="0.2">
      <c r="A7" s="82" t="s">
        <v>23</v>
      </c>
      <c r="B7" s="82"/>
      <c r="C7" s="76"/>
      <c r="D7" s="85" t="e">
        <f>#REF!</f>
        <v>#REF!</v>
      </c>
      <c r="E7" s="75"/>
      <c r="F7" s="77"/>
      <c r="G7" s="78"/>
      <c r="H7" s="78"/>
    </row>
    <row r="8" spans="1:10" ht="14.25" x14ac:dyDescent="0.2">
      <c r="A8" s="82" t="s">
        <v>12</v>
      </c>
      <c r="B8" s="82"/>
      <c r="C8" s="76"/>
      <c r="D8" s="85">
        <f>H19</f>
        <v>0</v>
      </c>
      <c r="E8" s="75"/>
      <c r="F8" s="77"/>
      <c r="G8" s="78"/>
      <c r="H8" s="78"/>
    </row>
    <row r="9" spans="1:10" ht="14.25" x14ac:dyDescent="0.2">
      <c r="A9" s="97" t="s">
        <v>80</v>
      </c>
      <c r="B9" s="82"/>
      <c r="C9" s="76"/>
      <c r="D9" s="85"/>
      <c r="E9" s="75"/>
      <c r="F9" s="77"/>
      <c r="G9" s="78"/>
      <c r="H9" s="78"/>
    </row>
    <row r="10" spans="1:10" ht="31.9" customHeight="1" x14ac:dyDescent="0.2">
      <c r="A10" s="82" t="s">
        <v>86</v>
      </c>
      <c r="B10" s="82"/>
      <c r="C10" s="203" t="s">
        <v>82</v>
      </c>
      <c r="D10" s="203"/>
      <c r="E10" s="75"/>
      <c r="F10" s="77"/>
      <c r="G10" s="78"/>
      <c r="H10" s="78"/>
    </row>
    <row r="11" spans="1:10" x14ac:dyDescent="0.2">
      <c r="A11" s="75"/>
      <c r="B11" s="75"/>
      <c r="C11" s="76"/>
      <c r="D11" s="79"/>
      <c r="E11" s="75"/>
      <c r="F11" s="77"/>
      <c r="G11" s="78"/>
      <c r="H11" s="78"/>
    </row>
    <row r="12" spans="1:10" ht="20.25" customHeight="1" x14ac:dyDescent="0.2">
      <c r="A12" s="190" t="s">
        <v>5</v>
      </c>
      <c r="B12" s="192" t="s">
        <v>13</v>
      </c>
      <c r="C12" s="194" t="s">
        <v>36</v>
      </c>
      <c r="D12" s="196" t="s">
        <v>24</v>
      </c>
      <c r="E12" s="202" t="s">
        <v>14</v>
      </c>
      <c r="F12" s="202"/>
      <c r="G12" s="202"/>
      <c r="H12" s="200" t="s">
        <v>10</v>
      </c>
      <c r="I12" s="9"/>
    </row>
    <row r="13" spans="1:10" ht="78.75" customHeight="1" x14ac:dyDescent="0.2">
      <c r="A13" s="191"/>
      <c r="B13" s="193"/>
      <c r="C13" s="195"/>
      <c r="D13" s="197"/>
      <c r="E13" s="60" t="s">
        <v>25</v>
      </c>
      <c r="F13" s="60" t="s">
        <v>34</v>
      </c>
      <c r="G13" s="60" t="s">
        <v>26</v>
      </c>
      <c r="H13" s="201"/>
    </row>
    <row r="14" spans="1:10" x14ac:dyDescent="0.2">
      <c r="A14" s="24"/>
      <c r="B14" s="23"/>
      <c r="C14" s="47"/>
      <c r="D14" s="26"/>
      <c r="E14" s="22"/>
      <c r="F14" s="27"/>
      <c r="G14" s="28"/>
      <c r="H14" s="29"/>
    </row>
    <row r="15" spans="1:10" s="9" customFormat="1" ht="25.5" x14ac:dyDescent="0.2">
      <c r="A15" s="100">
        <v>1</v>
      </c>
      <c r="B15" s="70" t="s">
        <v>87</v>
      </c>
      <c r="C15" s="71" t="s">
        <v>40</v>
      </c>
      <c r="D15" s="88">
        <f>U1_SASKAŅU!O38</f>
        <v>0</v>
      </c>
      <c r="E15" s="89">
        <f>U1_SASKAŅU!L38</f>
        <v>0</v>
      </c>
      <c r="F15" s="89">
        <f>U1_SASKAŅU!M38</f>
        <v>0</v>
      </c>
      <c r="G15" s="89">
        <f>U1_SASKAŅU!N38</f>
        <v>0</v>
      </c>
      <c r="H15" s="91">
        <f>U1_SASKAŅU!K38</f>
        <v>0</v>
      </c>
      <c r="I15" s="72"/>
      <c r="J15" s="72"/>
    </row>
    <row r="16" spans="1:10" s="9" customFormat="1" ht="25.5" x14ac:dyDescent="0.2">
      <c r="A16" s="69">
        <v>2</v>
      </c>
      <c r="B16" s="99" t="s">
        <v>88</v>
      </c>
      <c r="C16" s="87" t="s">
        <v>41</v>
      </c>
      <c r="D16" s="88">
        <f>K1_SASKAŅU!O55</f>
        <v>0</v>
      </c>
      <c r="E16" s="89">
        <f>K1_SASKAŅU!L55</f>
        <v>0</v>
      </c>
      <c r="F16" s="89">
        <f>K1_SASKAŅU!M55</f>
        <v>0</v>
      </c>
      <c r="G16" s="89">
        <f>K1_SASKAŅU!N55</f>
        <v>0</v>
      </c>
      <c r="H16" s="91">
        <f>K1_SASKAŅU!K55</f>
        <v>0</v>
      </c>
      <c r="I16" s="72"/>
      <c r="J16" s="72"/>
    </row>
    <row r="17" spans="1:10" s="9" customFormat="1" x14ac:dyDescent="0.2">
      <c r="A17" s="86">
        <v>3</v>
      </c>
      <c r="B17" s="70" t="s">
        <v>89</v>
      </c>
      <c r="C17" s="87" t="s">
        <v>42</v>
      </c>
      <c r="D17" s="88">
        <f>'SEG1'!O22</f>
        <v>0</v>
      </c>
      <c r="E17" s="89">
        <f>'SEG1'!L22</f>
        <v>0</v>
      </c>
      <c r="F17" s="90">
        <f>'SEG1'!M22</f>
        <v>0</v>
      </c>
      <c r="G17" s="89">
        <f>'SEG1'!N22</f>
        <v>0</v>
      </c>
      <c r="H17" s="91">
        <f>'SEG1'!K22</f>
        <v>0</v>
      </c>
      <c r="I17" s="72"/>
      <c r="J17" s="72"/>
    </row>
    <row r="18" spans="1:10" x14ac:dyDescent="0.2">
      <c r="A18" s="17"/>
      <c r="B18" s="18"/>
      <c r="C18" s="25"/>
      <c r="D18" s="50"/>
      <c r="E18" s="51"/>
      <c r="F18" s="52"/>
      <c r="G18" s="51"/>
      <c r="H18" s="53"/>
      <c r="I18" s="49"/>
      <c r="J18" s="49"/>
    </row>
    <row r="19" spans="1:10" s="67" customFormat="1" x14ac:dyDescent="0.2">
      <c r="A19" s="61"/>
      <c r="B19" s="61"/>
      <c r="C19" s="62" t="s">
        <v>15</v>
      </c>
      <c r="D19" s="63">
        <f>SUM(D15:D18)</f>
        <v>0</v>
      </c>
      <c r="E19" s="64">
        <f>SUM(E15:E18)</f>
        <v>0</v>
      </c>
      <c r="F19" s="64">
        <f>SUM(F15:F18)</f>
        <v>0</v>
      </c>
      <c r="G19" s="64">
        <f>SUM(G15:G18)</f>
        <v>0</v>
      </c>
      <c r="H19" s="65">
        <f>SUM(H15:H18)</f>
        <v>0</v>
      </c>
      <c r="I19" s="66"/>
      <c r="J19" s="66"/>
    </row>
    <row r="20" spans="1:10" x14ac:dyDescent="0.2">
      <c r="C20" s="20" t="s">
        <v>83</v>
      </c>
      <c r="D20" s="54">
        <f>ROUND(D19*0%,2)</f>
        <v>0</v>
      </c>
      <c r="E20" s="55"/>
      <c r="F20" s="56"/>
      <c r="G20" s="56"/>
      <c r="H20" s="56"/>
      <c r="I20" s="49"/>
      <c r="J20" s="49"/>
    </row>
    <row r="21" spans="1:10" x14ac:dyDescent="0.2">
      <c r="C21" s="20" t="s">
        <v>84</v>
      </c>
      <c r="D21" s="54">
        <f>ROUND(D19*0%,2)</f>
        <v>0</v>
      </c>
      <c r="E21" s="55"/>
      <c r="F21" s="56"/>
      <c r="G21" s="56"/>
      <c r="H21" s="56"/>
      <c r="I21" s="49"/>
      <c r="J21" s="49"/>
    </row>
    <row r="22" spans="1:10" x14ac:dyDescent="0.2">
      <c r="C22" s="21" t="s">
        <v>16</v>
      </c>
      <c r="D22" s="68">
        <f>SUM(D19:D21)</f>
        <v>0</v>
      </c>
      <c r="E22" s="55"/>
      <c r="F22" s="56"/>
      <c r="G22" s="56"/>
      <c r="H22" s="56"/>
      <c r="I22" s="49"/>
      <c r="J22" s="49"/>
    </row>
    <row r="24" spans="1:10" x14ac:dyDescent="0.2">
      <c r="A24" s="33"/>
    </row>
    <row r="26" spans="1:10" x14ac:dyDescent="0.2">
      <c r="C26" s="93" t="s">
        <v>20</v>
      </c>
      <c r="D26" s="185"/>
      <c r="E26" s="185"/>
      <c r="F26" s="33"/>
      <c r="G26" s="4"/>
    </row>
    <row r="27" spans="1:10" x14ac:dyDescent="0.2">
      <c r="C27" s="93"/>
      <c r="D27" s="76"/>
      <c r="E27" s="93"/>
      <c r="F27" s="33"/>
      <c r="G27" s="4"/>
    </row>
    <row r="28" spans="1:10" x14ac:dyDescent="0.2">
      <c r="C28" s="186"/>
      <c r="D28" s="186"/>
      <c r="E28" s="186"/>
      <c r="F28" s="33"/>
      <c r="G28" s="4"/>
    </row>
    <row r="29" spans="1:10" x14ac:dyDescent="0.2">
      <c r="C29" s="93"/>
      <c r="D29" s="93"/>
      <c r="E29" s="93"/>
      <c r="F29" s="33"/>
      <c r="G29" s="4"/>
    </row>
    <row r="30" spans="1:10" x14ac:dyDescent="0.2">
      <c r="C30" s="94" t="s">
        <v>37</v>
      </c>
      <c r="D30" s="187"/>
      <c r="E30" s="188"/>
      <c r="F30" s="33"/>
      <c r="G30" s="4"/>
    </row>
    <row r="31" spans="1:10" x14ac:dyDescent="0.2">
      <c r="C31" s="93"/>
      <c r="D31" s="79"/>
      <c r="E31" s="75"/>
      <c r="F31" s="33"/>
      <c r="G31" s="4"/>
    </row>
  </sheetData>
  <mergeCells count="14">
    <mergeCell ref="D26:E26"/>
    <mergeCell ref="C28:E28"/>
    <mergeCell ref="D30:E30"/>
    <mergeCell ref="D1:E1"/>
    <mergeCell ref="H12:H13"/>
    <mergeCell ref="E12:G12"/>
    <mergeCell ref="D4:H4"/>
    <mergeCell ref="C10:D10"/>
    <mergeCell ref="G1:H1"/>
    <mergeCell ref="A12:A13"/>
    <mergeCell ref="D12:D13"/>
    <mergeCell ref="C12:C13"/>
    <mergeCell ref="B12:B13"/>
    <mergeCell ref="D5:H5"/>
  </mergeCells>
  <phoneticPr fontId="1" type="noConversion"/>
  <pageMargins left="0.74803149606299213" right="0.74803149606299213" top="0.86614173228346458" bottom="0.98425196850393704" header="0.51181102362204722" footer="0.51181102362204722"/>
  <pageSetup paperSize="9" scale="98" orientation="landscape" horizontalDpi="4294967292" verticalDpi="360" r:id="rId1"/>
  <headerFooter alignWithMargins="0">
    <oddFooter>&amp;C&amp;8&amp;P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44"/>
  <sheetViews>
    <sheetView view="pageBreakPreview" zoomScaleNormal="100" zoomScaleSheetLayoutView="100" workbookViewId="0">
      <selection activeCell="C6" sqref="C6"/>
    </sheetView>
  </sheetViews>
  <sheetFormatPr defaultColWidth="9.140625" defaultRowHeight="12.75" x14ac:dyDescent="0.2"/>
  <cols>
    <col min="1" max="1" width="5.7109375" style="3" customWidth="1"/>
    <col min="2" max="2" width="36.425781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12.42578125" style="6" customWidth="1"/>
    <col min="16" max="16384" width="9.140625" style="6"/>
  </cols>
  <sheetData>
    <row r="1" spans="1:16" x14ac:dyDescent="0.2">
      <c r="A1" s="75"/>
      <c r="B1" s="76"/>
      <c r="C1" s="77" t="s">
        <v>135</v>
      </c>
      <c r="D1" s="75"/>
      <c r="E1" s="75"/>
      <c r="F1" s="77"/>
      <c r="G1" s="78"/>
      <c r="H1" s="78"/>
      <c r="I1" s="78"/>
      <c r="J1" s="78"/>
      <c r="K1" s="78"/>
      <c r="L1" s="78"/>
      <c r="M1" s="78"/>
      <c r="N1" s="78"/>
      <c r="O1" s="80"/>
    </row>
    <row r="2" spans="1:16" x14ac:dyDescent="0.2">
      <c r="A2" s="75"/>
      <c r="B2" s="76"/>
      <c r="C2" s="81" t="str">
        <f>KOPS1!C15</f>
        <v>ŪDENSAPGĀDE U1 SASKAŅU IELĀ</v>
      </c>
      <c r="D2" s="75"/>
      <c r="E2" s="75"/>
      <c r="F2" s="77"/>
      <c r="G2" s="78"/>
      <c r="H2" s="78"/>
      <c r="I2" s="78"/>
      <c r="J2" s="78"/>
      <c r="K2" s="78"/>
      <c r="L2" s="78"/>
      <c r="M2" s="78"/>
      <c r="N2" s="78"/>
      <c r="O2" s="80"/>
    </row>
    <row r="3" spans="1:16" x14ac:dyDescent="0.2">
      <c r="A3" s="75"/>
      <c r="B3" s="76"/>
      <c r="C3" s="81"/>
      <c r="D3" s="75"/>
      <c r="E3" s="75"/>
      <c r="F3" s="77"/>
      <c r="G3" s="78"/>
      <c r="H3" s="78"/>
      <c r="I3" s="78"/>
      <c r="J3" s="78"/>
      <c r="K3" s="78"/>
      <c r="L3" s="78"/>
      <c r="M3" s="78"/>
      <c r="N3" s="78"/>
      <c r="O3" s="80"/>
    </row>
    <row r="4" spans="1:16" ht="14.25" x14ac:dyDescent="0.2">
      <c r="A4" s="34" t="s">
        <v>1</v>
      </c>
      <c r="B4" s="35"/>
      <c r="C4" s="46">
        <f>KOPS1!D3</f>
        <v>0</v>
      </c>
      <c r="D4" s="36"/>
      <c r="E4" s="36"/>
      <c r="F4" s="37"/>
      <c r="G4" s="38"/>
      <c r="H4" s="38"/>
      <c r="I4" s="38"/>
      <c r="J4" s="38"/>
      <c r="K4" s="38"/>
      <c r="L4" s="38"/>
      <c r="M4" s="38"/>
      <c r="N4" s="38"/>
      <c r="O4" s="39"/>
    </row>
    <row r="5" spans="1:16" ht="44.25" customHeight="1" x14ac:dyDescent="0.2">
      <c r="A5" s="34" t="s">
        <v>2</v>
      </c>
      <c r="B5" s="35"/>
      <c r="C5" s="198" t="str">
        <f>KOPS1!D4</f>
        <v>MAĢISTRĀLĀ ŪDENSAPGĀDES UN KANALIZĀCIJAS TĪKLU IZBŪVE  SASKAŅAS IELĀ,  PĀROLAINĒ, OLAINES PAGASTĀ, OLAINES NOVADĀ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1:16" ht="15" x14ac:dyDescent="0.2">
      <c r="A6" s="34" t="s">
        <v>3</v>
      </c>
      <c r="B6" s="35"/>
      <c r="C6" s="44" t="str">
        <f>KOPS1!D5</f>
        <v>PĀROLAINĒ, OLAINES PAGASTĀ, OLAINES NOVADĀ</v>
      </c>
      <c r="D6" s="36"/>
      <c r="E6" s="36"/>
      <c r="F6" s="37"/>
      <c r="G6" s="38"/>
      <c r="H6" s="38"/>
      <c r="I6" s="38"/>
      <c r="J6" s="38"/>
      <c r="K6" s="38"/>
      <c r="L6" s="38"/>
      <c r="M6" s="38"/>
      <c r="N6" s="38"/>
      <c r="O6" s="39"/>
    </row>
    <row r="7" spans="1:16" ht="14.25" x14ac:dyDescent="0.2">
      <c r="A7" s="98" t="s">
        <v>80</v>
      </c>
      <c r="B7" s="35"/>
      <c r="C7" s="74"/>
      <c r="D7" s="36"/>
      <c r="E7" s="36"/>
      <c r="F7" s="37"/>
      <c r="G7" s="38"/>
      <c r="H7" s="38"/>
      <c r="I7" s="38"/>
      <c r="J7" s="38"/>
      <c r="K7" s="38"/>
      <c r="L7" s="38"/>
      <c r="M7" s="38"/>
      <c r="N7" s="38"/>
      <c r="O7" s="39"/>
    </row>
    <row r="8" spans="1:16" ht="25.5" x14ac:dyDescent="0.2">
      <c r="A8" s="34" t="s">
        <v>81</v>
      </c>
      <c r="B8" s="35" t="s">
        <v>82</v>
      </c>
      <c r="C8" s="40"/>
      <c r="D8" s="36"/>
      <c r="E8" s="36"/>
      <c r="F8" s="37"/>
      <c r="G8" s="38"/>
      <c r="H8" s="38"/>
      <c r="I8" s="38"/>
      <c r="J8" s="38"/>
      <c r="K8" s="38"/>
      <c r="L8" s="38"/>
      <c r="M8" s="38"/>
      <c r="N8" s="41" t="s">
        <v>27</v>
      </c>
      <c r="O8" s="73">
        <f>O38</f>
        <v>0</v>
      </c>
    </row>
    <row r="9" spans="1:16" ht="14.25" x14ac:dyDescent="0.2">
      <c r="A9" s="10"/>
      <c r="B9" s="35"/>
      <c r="C9" s="40"/>
      <c r="D9" s="36"/>
      <c r="E9" s="36"/>
      <c r="F9" s="37"/>
      <c r="G9" s="38"/>
      <c r="H9" s="38"/>
      <c r="I9" s="38"/>
      <c r="J9" s="38"/>
      <c r="K9" s="38"/>
      <c r="L9" s="38"/>
      <c r="M9" s="38"/>
      <c r="N9" s="38"/>
      <c r="O9" s="39"/>
    </row>
    <row r="10" spans="1:16" ht="20.25" customHeight="1" x14ac:dyDescent="0.2">
      <c r="A10" s="190" t="s">
        <v>5</v>
      </c>
      <c r="B10" s="209" t="s">
        <v>35</v>
      </c>
      <c r="C10" s="211" t="s">
        <v>6</v>
      </c>
      <c r="D10" s="190" t="s">
        <v>7</v>
      </c>
      <c r="E10" s="202" t="s">
        <v>8</v>
      </c>
      <c r="F10" s="202"/>
      <c r="G10" s="202"/>
      <c r="H10" s="202"/>
      <c r="I10" s="202"/>
      <c r="J10" s="205"/>
      <c r="K10" s="204" t="s">
        <v>11</v>
      </c>
      <c r="L10" s="202"/>
      <c r="M10" s="202"/>
      <c r="N10" s="202"/>
      <c r="O10" s="205"/>
      <c r="P10" s="9"/>
    </row>
    <row r="11" spans="1:16" ht="78.75" customHeight="1" x14ac:dyDescent="0.2">
      <c r="A11" s="191"/>
      <c r="B11" s="210"/>
      <c r="C11" s="212"/>
      <c r="D11" s="191"/>
      <c r="E11" s="7" t="s">
        <v>9</v>
      </c>
      <c r="F11" s="7" t="s">
        <v>28</v>
      </c>
      <c r="G11" s="8" t="s">
        <v>29</v>
      </c>
      <c r="H11" s="8" t="s">
        <v>33</v>
      </c>
      <c r="I11" s="8" t="s">
        <v>30</v>
      </c>
      <c r="J11" s="8" t="s">
        <v>31</v>
      </c>
      <c r="K11" s="8" t="s">
        <v>10</v>
      </c>
      <c r="L11" s="8" t="s">
        <v>29</v>
      </c>
      <c r="M11" s="8" t="s">
        <v>33</v>
      </c>
      <c r="N11" s="8" t="s">
        <v>30</v>
      </c>
      <c r="O11" s="8" t="s">
        <v>32</v>
      </c>
    </row>
    <row r="12" spans="1:16" s="9" customFormat="1" ht="13.15" customHeight="1" x14ac:dyDescent="0.2">
      <c r="A12" s="164"/>
      <c r="B12" s="165" t="s">
        <v>43</v>
      </c>
      <c r="C12" s="166"/>
      <c r="D12" s="167"/>
      <c r="E12" s="167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1:16" s="9" customFormat="1" ht="13.9" customHeight="1" x14ac:dyDescent="0.2">
      <c r="A13" s="206" t="s">
        <v>44</v>
      </c>
      <c r="B13" s="206"/>
      <c r="C13" s="168"/>
      <c r="D13" s="168"/>
      <c r="E13" s="169"/>
      <c r="F13" s="167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1:16" s="9" customFormat="1" ht="51" x14ac:dyDescent="0.2">
      <c r="A14" s="101">
        <v>1</v>
      </c>
      <c r="B14" s="102" t="s">
        <v>100</v>
      </c>
      <c r="C14" s="101" t="s">
        <v>45</v>
      </c>
      <c r="D14" s="103">
        <f>D26</f>
        <v>166.4</v>
      </c>
      <c r="E14" s="159"/>
      <c r="F14" s="132"/>
      <c r="G14" s="132">
        <f>E14*F14</f>
        <v>0</v>
      </c>
      <c r="H14" s="132"/>
      <c r="I14" s="132"/>
      <c r="J14" s="132">
        <f>G14+H14+I14</f>
        <v>0</v>
      </c>
      <c r="K14" s="132">
        <f>D14*E14</f>
        <v>0</v>
      </c>
      <c r="L14" s="132">
        <f>D14*G14</f>
        <v>0</v>
      </c>
      <c r="M14" s="132">
        <f>D14*H14</f>
        <v>0</v>
      </c>
      <c r="N14" s="132">
        <f>D14*I14</f>
        <v>0</v>
      </c>
      <c r="O14" s="157">
        <f>SUM(L14:N14)</f>
        <v>0</v>
      </c>
    </row>
    <row r="15" spans="1:16" ht="63.75" x14ac:dyDescent="0.2">
      <c r="A15" s="101">
        <v>2</v>
      </c>
      <c r="B15" s="102" t="s">
        <v>46</v>
      </c>
      <c r="C15" s="101" t="s">
        <v>45</v>
      </c>
      <c r="D15" s="103">
        <f>SUM(D14:D14)</f>
        <v>166.4</v>
      </c>
      <c r="E15" s="133"/>
      <c r="F15" s="134"/>
      <c r="G15" s="132">
        <f t="shared" ref="G15:G37" si="0">E15*F15</f>
        <v>0</v>
      </c>
      <c r="H15" s="135"/>
      <c r="I15" s="135"/>
      <c r="J15" s="132">
        <f t="shared" ref="J15:J37" si="1">G15+H15+I15</f>
        <v>0</v>
      </c>
      <c r="K15" s="132">
        <f t="shared" ref="K15:K37" si="2">D15*E15</f>
        <v>0</v>
      </c>
      <c r="L15" s="132">
        <f t="shared" ref="L15:L37" si="3">D15*G15</f>
        <v>0</v>
      </c>
      <c r="M15" s="132">
        <f t="shared" ref="M15:M37" si="4">D15*H15</f>
        <v>0</v>
      </c>
      <c r="N15" s="132">
        <f t="shared" ref="N15:N37" si="5">D15*I15</f>
        <v>0</v>
      </c>
      <c r="O15" s="157">
        <f t="shared" ref="O15:O37" si="6">SUM(L15:N15)</f>
        <v>0</v>
      </c>
    </row>
    <row r="16" spans="1:16" ht="28.5" customHeight="1" x14ac:dyDescent="0.2">
      <c r="A16" s="101">
        <v>3</v>
      </c>
      <c r="B16" s="102" t="s">
        <v>47</v>
      </c>
      <c r="C16" s="101" t="s">
        <v>70</v>
      </c>
      <c r="D16" s="104">
        <f>(D14*0.13)</f>
        <v>21.632000000000001</v>
      </c>
      <c r="E16" s="137"/>
      <c r="F16" s="134"/>
      <c r="G16" s="132">
        <f t="shared" si="0"/>
        <v>0</v>
      </c>
      <c r="H16" s="132"/>
      <c r="I16" s="132"/>
      <c r="J16" s="132">
        <f t="shared" si="1"/>
        <v>0</v>
      </c>
      <c r="K16" s="132">
        <f t="shared" si="2"/>
        <v>0</v>
      </c>
      <c r="L16" s="132">
        <f t="shared" si="3"/>
        <v>0</v>
      </c>
      <c r="M16" s="132">
        <f t="shared" si="4"/>
        <v>0</v>
      </c>
      <c r="N16" s="132">
        <f t="shared" si="5"/>
        <v>0</v>
      </c>
      <c r="O16" s="157">
        <f t="shared" si="6"/>
        <v>0</v>
      </c>
    </row>
    <row r="17" spans="1:15" ht="25.5" x14ac:dyDescent="0.2">
      <c r="A17" s="101">
        <v>4</v>
      </c>
      <c r="B17" s="102" t="s">
        <v>48</v>
      </c>
      <c r="C17" s="101" t="s">
        <v>70</v>
      </c>
      <c r="D17" s="104">
        <f>(D14*0.181)</f>
        <v>30.118400000000001</v>
      </c>
      <c r="E17" s="137"/>
      <c r="F17" s="134"/>
      <c r="G17" s="132">
        <f t="shared" si="0"/>
        <v>0</v>
      </c>
      <c r="H17" s="132"/>
      <c r="I17" s="132"/>
      <c r="J17" s="132">
        <f t="shared" si="1"/>
        <v>0</v>
      </c>
      <c r="K17" s="132">
        <f t="shared" si="2"/>
        <v>0</v>
      </c>
      <c r="L17" s="132">
        <f t="shared" si="3"/>
        <v>0</v>
      </c>
      <c r="M17" s="132">
        <f t="shared" si="4"/>
        <v>0</v>
      </c>
      <c r="N17" s="132">
        <f t="shared" si="5"/>
        <v>0</v>
      </c>
      <c r="O17" s="157">
        <f t="shared" si="6"/>
        <v>0</v>
      </c>
    </row>
    <row r="18" spans="1:15" s="9" customFormat="1" x14ac:dyDescent="0.2">
      <c r="A18" s="101">
        <v>5</v>
      </c>
      <c r="B18" s="102" t="s">
        <v>49</v>
      </c>
      <c r="C18" s="105" t="s">
        <v>45</v>
      </c>
      <c r="D18" s="104">
        <f>SUM(D14:D14)</f>
        <v>166.4</v>
      </c>
      <c r="E18" s="137"/>
      <c r="F18" s="134"/>
      <c r="G18" s="132">
        <f t="shared" si="0"/>
        <v>0</v>
      </c>
      <c r="H18" s="132"/>
      <c r="I18" s="132"/>
      <c r="J18" s="132">
        <f t="shared" si="1"/>
        <v>0</v>
      </c>
      <c r="K18" s="132">
        <f t="shared" si="2"/>
        <v>0</v>
      </c>
      <c r="L18" s="132">
        <f t="shared" si="3"/>
        <v>0</v>
      </c>
      <c r="M18" s="132">
        <f t="shared" si="4"/>
        <v>0</v>
      </c>
      <c r="N18" s="132">
        <f t="shared" si="5"/>
        <v>0</v>
      </c>
      <c r="O18" s="157">
        <f t="shared" si="6"/>
        <v>0</v>
      </c>
    </row>
    <row r="19" spans="1:15" ht="25.15" customHeight="1" x14ac:dyDescent="0.2">
      <c r="A19" s="158"/>
      <c r="B19" s="207" t="s">
        <v>91</v>
      </c>
      <c r="C19" s="207"/>
      <c r="D19" s="207"/>
      <c r="E19" s="160"/>
      <c r="F19" s="161"/>
      <c r="G19" s="162"/>
      <c r="H19" s="162"/>
      <c r="I19" s="162"/>
      <c r="J19" s="162"/>
      <c r="K19" s="162"/>
      <c r="L19" s="162"/>
      <c r="M19" s="162"/>
      <c r="N19" s="162"/>
      <c r="O19" s="163"/>
    </row>
    <row r="20" spans="1:15" ht="51" x14ac:dyDescent="0.2">
      <c r="A20" s="101">
        <v>6</v>
      </c>
      <c r="B20" s="102" t="s">
        <v>101</v>
      </c>
      <c r="C20" s="101" t="s">
        <v>45</v>
      </c>
      <c r="D20" s="104">
        <f>D27</f>
        <v>54.7</v>
      </c>
      <c r="E20" s="137"/>
      <c r="F20" s="134"/>
      <c r="G20" s="132">
        <f t="shared" si="0"/>
        <v>0</v>
      </c>
      <c r="H20" s="132"/>
      <c r="I20" s="132"/>
      <c r="J20" s="132">
        <f t="shared" si="1"/>
        <v>0</v>
      </c>
      <c r="K20" s="132">
        <f t="shared" si="2"/>
        <v>0</v>
      </c>
      <c r="L20" s="132">
        <f t="shared" si="3"/>
        <v>0</v>
      </c>
      <c r="M20" s="132">
        <f t="shared" si="4"/>
        <v>0</v>
      </c>
      <c r="N20" s="132">
        <f t="shared" si="5"/>
        <v>0</v>
      </c>
      <c r="O20" s="157">
        <f t="shared" si="6"/>
        <v>0</v>
      </c>
    </row>
    <row r="21" spans="1:15" ht="63.75" x14ac:dyDescent="0.2">
      <c r="A21" s="101">
        <v>7</v>
      </c>
      <c r="B21" s="102" t="s">
        <v>46</v>
      </c>
      <c r="C21" s="101" t="s">
        <v>45</v>
      </c>
      <c r="D21" s="103">
        <f>D20</f>
        <v>54.7</v>
      </c>
      <c r="E21" s="137"/>
      <c r="F21" s="134"/>
      <c r="G21" s="132">
        <f t="shared" si="0"/>
        <v>0</v>
      </c>
      <c r="H21" s="132"/>
      <c r="I21" s="132"/>
      <c r="J21" s="132">
        <f t="shared" si="1"/>
        <v>0</v>
      </c>
      <c r="K21" s="132">
        <f t="shared" si="2"/>
        <v>0</v>
      </c>
      <c r="L21" s="132">
        <f t="shared" si="3"/>
        <v>0</v>
      </c>
      <c r="M21" s="132">
        <f t="shared" si="4"/>
        <v>0</v>
      </c>
      <c r="N21" s="132">
        <f t="shared" si="5"/>
        <v>0</v>
      </c>
      <c r="O21" s="157">
        <f t="shared" si="6"/>
        <v>0</v>
      </c>
    </row>
    <row r="22" spans="1:15" ht="25.5" x14ac:dyDescent="0.2">
      <c r="A22" s="101">
        <v>8</v>
      </c>
      <c r="B22" s="102" t="s">
        <v>47</v>
      </c>
      <c r="C22" s="101" t="s">
        <v>70</v>
      </c>
      <c r="D22" s="104">
        <f>(D20*0.125)</f>
        <v>6.8375000000000004</v>
      </c>
      <c r="E22" s="137"/>
      <c r="F22" s="134"/>
      <c r="G22" s="132">
        <f t="shared" si="0"/>
        <v>0</v>
      </c>
      <c r="H22" s="132"/>
      <c r="I22" s="132"/>
      <c r="J22" s="132">
        <f t="shared" si="1"/>
        <v>0</v>
      </c>
      <c r="K22" s="132">
        <f t="shared" si="2"/>
        <v>0</v>
      </c>
      <c r="L22" s="132">
        <f t="shared" si="3"/>
        <v>0</v>
      </c>
      <c r="M22" s="132">
        <f t="shared" si="4"/>
        <v>0</v>
      </c>
      <c r="N22" s="132">
        <f t="shared" si="5"/>
        <v>0</v>
      </c>
      <c r="O22" s="157">
        <f t="shared" si="6"/>
        <v>0</v>
      </c>
    </row>
    <row r="23" spans="1:15" ht="25.5" x14ac:dyDescent="0.2">
      <c r="A23" s="101">
        <v>9</v>
      </c>
      <c r="B23" s="102" t="s">
        <v>48</v>
      </c>
      <c r="C23" s="101" t="s">
        <v>70</v>
      </c>
      <c r="D23" s="104">
        <f>(D20*0.15)</f>
        <v>8.2050000000000001</v>
      </c>
      <c r="E23" s="131"/>
      <c r="F23" s="132"/>
      <c r="G23" s="132">
        <f t="shared" si="0"/>
        <v>0</v>
      </c>
      <c r="H23" s="132"/>
      <c r="I23" s="132"/>
      <c r="J23" s="132">
        <f t="shared" si="1"/>
        <v>0</v>
      </c>
      <c r="K23" s="132">
        <f t="shared" si="2"/>
        <v>0</v>
      </c>
      <c r="L23" s="132">
        <f t="shared" si="3"/>
        <v>0</v>
      </c>
      <c r="M23" s="132">
        <f t="shared" si="4"/>
        <v>0</v>
      </c>
      <c r="N23" s="132">
        <f t="shared" si="5"/>
        <v>0</v>
      </c>
      <c r="O23" s="157">
        <f t="shared" si="6"/>
        <v>0</v>
      </c>
    </row>
    <row r="24" spans="1:15" x14ac:dyDescent="0.2">
      <c r="A24" s="101">
        <v>10</v>
      </c>
      <c r="B24" s="102" t="s">
        <v>49</v>
      </c>
      <c r="C24" s="105" t="s">
        <v>45</v>
      </c>
      <c r="D24" s="104">
        <f>D20</f>
        <v>54.7</v>
      </c>
      <c r="E24" s="137"/>
      <c r="F24" s="134"/>
      <c r="G24" s="132">
        <f t="shared" si="0"/>
        <v>0</v>
      </c>
      <c r="H24" s="132"/>
      <c r="I24" s="132"/>
      <c r="J24" s="132">
        <f t="shared" si="1"/>
        <v>0</v>
      </c>
      <c r="K24" s="132">
        <f t="shared" si="2"/>
        <v>0</v>
      </c>
      <c r="L24" s="132">
        <f t="shared" si="3"/>
        <v>0</v>
      </c>
      <c r="M24" s="132">
        <f t="shared" si="4"/>
        <v>0</v>
      </c>
      <c r="N24" s="132">
        <f t="shared" si="5"/>
        <v>0</v>
      </c>
      <c r="O24" s="157">
        <f t="shared" si="6"/>
        <v>0</v>
      </c>
    </row>
    <row r="25" spans="1:15" ht="15" x14ac:dyDescent="0.2">
      <c r="A25" s="170" t="s">
        <v>50</v>
      </c>
      <c r="B25" s="170"/>
      <c r="C25" s="170"/>
      <c r="D25" s="170"/>
      <c r="E25" s="160"/>
      <c r="F25" s="161"/>
      <c r="G25" s="162"/>
      <c r="H25" s="162"/>
      <c r="I25" s="162"/>
      <c r="J25" s="162"/>
      <c r="K25" s="162"/>
      <c r="L25" s="162"/>
      <c r="M25" s="162"/>
      <c r="N25" s="162"/>
      <c r="O25" s="163"/>
    </row>
    <row r="26" spans="1:15" ht="54.75" customHeight="1" x14ac:dyDescent="0.2">
      <c r="A26" s="101">
        <v>11</v>
      </c>
      <c r="B26" s="107" t="s">
        <v>92</v>
      </c>
      <c r="C26" s="101" t="s">
        <v>45</v>
      </c>
      <c r="D26" s="103">
        <v>166.4</v>
      </c>
      <c r="E26" s="137"/>
      <c r="F26" s="134"/>
      <c r="G26" s="132">
        <f t="shared" si="0"/>
        <v>0</v>
      </c>
      <c r="H26" s="132"/>
      <c r="I26" s="132"/>
      <c r="J26" s="132">
        <f t="shared" si="1"/>
        <v>0</v>
      </c>
      <c r="K26" s="132">
        <f t="shared" si="2"/>
        <v>0</v>
      </c>
      <c r="L26" s="132">
        <f t="shared" si="3"/>
        <v>0</v>
      </c>
      <c r="M26" s="132">
        <f t="shared" si="4"/>
        <v>0</v>
      </c>
      <c r="N26" s="132">
        <f t="shared" si="5"/>
        <v>0</v>
      </c>
      <c r="O26" s="157">
        <f t="shared" si="6"/>
        <v>0</v>
      </c>
    </row>
    <row r="27" spans="1:15" ht="38.25" x14ac:dyDescent="0.2">
      <c r="A27" s="101">
        <v>12</v>
      </c>
      <c r="B27" s="107" t="s">
        <v>93</v>
      </c>
      <c r="C27" s="101" t="s">
        <v>45</v>
      </c>
      <c r="D27" s="103">
        <v>54.7</v>
      </c>
      <c r="E27" s="137"/>
      <c r="F27" s="134"/>
      <c r="G27" s="132">
        <f t="shared" si="0"/>
        <v>0</v>
      </c>
      <c r="H27" s="132"/>
      <c r="I27" s="132"/>
      <c r="J27" s="132">
        <f t="shared" si="1"/>
        <v>0</v>
      </c>
      <c r="K27" s="132">
        <f t="shared" si="2"/>
        <v>0</v>
      </c>
      <c r="L27" s="132">
        <f t="shared" si="3"/>
        <v>0</v>
      </c>
      <c r="M27" s="132">
        <f t="shared" si="4"/>
        <v>0</v>
      </c>
      <c r="N27" s="132">
        <f t="shared" si="5"/>
        <v>0</v>
      </c>
      <c r="O27" s="157">
        <f t="shared" si="6"/>
        <v>0</v>
      </c>
    </row>
    <row r="28" spans="1:15" ht="17.45" customHeight="1" x14ac:dyDescent="0.2">
      <c r="A28" s="101">
        <v>13</v>
      </c>
      <c r="B28" s="108" t="s">
        <v>94</v>
      </c>
      <c r="C28" s="105" t="s">
        <v>53</v>
      </c>
      <c r="D28" s="109">
        <v>1</v>
      </c>
      <c r="E28" s="137"/>
      <c r="F28" s="134"/>
      <c r="G28" s="132">
        <f t="shared" si="0"/>
        <v>0</v>
      </c>
      <c r="H28" s="132"/>
      <c r="I28" s="132"/>
      <c r="J28" s="132">
        <f t="shared" si="1"/>
        <v>0</v>
      </c>
      <c r="K28" s="132">
        <f t="shared" si="2"/>
        <v>0</v>
      </c>
      <c r="L28" s="132">
        <f t="shared" si="3"/>
        <v>0</v>
      </c>
      <c r="M28" s="132">
        <f t="shared" si="4"/>
        <v>0</v>
      </c>
      <c r="N28" s="132">
        <f t="shared" si="5"/>
        <v>0</v>
      </c>
      <c r="O28" s="157">
        <f t="shared" si="6"/>
        <v>0</v>
      </c>
    </row>
    <row r="29" spans="1:15" ht="22.15" customHeight="1" x14ac:dyDescent="0.2">
      <c r="A29" s="101">
        <v>14</v>
      </c>
      <c r="B29" s="110" t="s">
        <v>95</v>
      </c>
      <c r="C29" s="105" t="s">
        <v>53</v>
      </c>
      <c r="D29" s="111">
        <v>9</v>
      </c>
      <c r="E29" s="137"/>
      <c r="F29" s="134"/>
      <c r="G29" s="132">
        <f t="shared" si="0"/>
        <v>0</v>
      </c>
      <c r="H29" s="132"/>
      <c r="I29" s="132"/>
      <c r="J29" s="132">
        <f t="shared" si="1"/>
        <v>0</v>
      </c>
      <c r="K29" s="132">
        <f t="shared" si="2"/>
        <v>0</v>
      </c>
      <c r="L29" s="132">
        <f t="shared" si="3"/>
        <v>0</v>
      </c>
      <c r="M29" s="132">
        <f t="shared" si="4"/>
        <v>0</v>
      </c>
      <c r="N29" s="132">
        <f t="shared" si="5"/>
        <v>0</v>
      </c>
      <c r="O29" s="157">
        <f t="shared" si="6"/>
        <v>0</v>
      </c>
    </row>
    <row r="30" spans="1:15" ht="51" x14ac:dyDescent="0.2">
      <c r="A30" s="101">
        <v>15</v>
      </c>
      <c r="B30" s="110" t="s">
        <v>54</v>
      </c>
      <c r="C30" s="112" t="s">
        <v>96</v>
      </c>
      <c r="D30" s="111">
        <v>9</v>
      </c>
      <c r="E30" s="137"/>
      <c r="F30" s="134"/>
      <c r="G30" s="132">
        <f t="shared" si="0"/>
        <v>0</v>
      </c>
      <c r="H30" s="132"/>
      <c r="I30" s="132"/>
      <c r="J30" s="132">
        <f t="shared" si="1"/>
        <v>0</v>
      </c>
      <c r="K30" s="132">
        <f t="shared" si="2"/>
        <v>0</v>
      </c>
      <c r="L30" s="132">
        <f t="shared" si="3"/>
        <v>0</v>
      </c>
      <c r="M30" s="132">
        <f t="shared" si="4"/>
        <v>0</v>
      </c>
      <c r="N30" s="132">
        <f t="shared" si="5"/>
        <v>0</v>
      </c>
      <c r="O30" s="157">
        <f t="shared" si="6"/>
        <v>0</v>
      </c>
    </row>
    <row r="31" spans="1:15" x14ac:dyDescent="0.2">
      <c r="A31" s="101">
        <v>16</v>
      </c>
      <c r="B31" s="110" t="s">
        <v>57</v>
      </c>
      <c r="C31" s="105" t="s">
        <v>53</v>
      </c>
      <c r="D31" s="111">
        <v>9</v>
      </c>
      <c r="E31" s="137"/>
      <c r="F31" s="134"/>
      <c r="G31" s="132">
        <f t="shared" si="0"/>
        <v>0</v>
      </c>
      <c r="H31" s="132"/>
      <c r="I31" s="132"/>
      <c r="J31" s="132">
        <f t="shared" si="1"/>
        <v>0</v>
      </c>
      <c r="K31" s="132">
        <f t="shared" si="2"/>
        <v>0</v>
      </c>
      <c r="L31" s="132">
        <f t="shared" si="3"/>
        <v>0</v>
      </c>
      <c r="M31" s="132">
        <f t="shared" si="4"/>
        <v>0</v>
      </c>
      <c r="N31" s="132">
        <f t="shared" si="5"/>
        <v>0</v>
      </c>
      <c r="O31" s="157">
        <f t="shared" si="6"/>
        <v>0</v>
      </c>
    </row>
    <row r="32" spans="1:15" x14ac:dyDescent="0.2">
      <c r="A32" s="101">
        <v>17</v>
      </c>
      <c r="B32" s="102" t="s">
        <v>97</v>
      </c>
      <c r="C32" s="105" t="s">
        <v>53</v>
      </c>
      <c r="D32" s="111">
        <v>9</v>
      </c>
      <c r="E32" s="137"/>
      <c r="F32" s="134"/>
      <c r="G32" s="132">
        <f t="shared" si="0"/>
        <v>0</v>
      </c>
      <c r="H32" s="132"/>
      <c r="I32" s="132"/>
      <c r="J32" s="132">
        <f t="shared" si="1"/>
        <v>0</v>
      </c>
      <c r="K32" s="132">
        <f t="shared" si="2"/>
        <v>0</v>
      </c>
      <c r="L32" s="132">
        <f t="shared" si="3"/>
        <v>0</v>
      </c>
      <c r="M32" s="132">
        <f t="shared" si="4"/>
        <v>0</v>
      </c>
      <c r="N32" s="132">
        <f t="shared" si="5"/>
        <v>0</v>
      </c>
      <c r="O32" s="157">
        <f t="shared" si="6"/>
        <v>0</v>
      </c>
    </row>
    <row r="33" spans="1:15" ht="25.5" x14ac:dyDescent="0.2">
      <c r="A33" s="101">
        <v>18</v>
      </c>
      <c r="B33" s="110" t="s">
        <v>98</v>
      </c>
      <c r="C33" s="105" t="s">
        <v>53</v>
      </c>
      <c r="D33" s="111">
        <v>9</v>
      </c>
      <c r="E33" s="137"/>
      <c r="F33" s="134"/>
      <c r="G33" s="132">
        <f t="shared" si="0"/>
        <v>0</v>
      </c>
      <c r="H33" s="132"/>
      <c r="I33" s="132"/>
      <c r="J33" s="132">
        <f t="shared" si="1"/>
        <v>0</v>
      </c>
      <c r="K33" s="132">
        <f t="shared" si="2"/>
        <v>0</v>
      </c>
      <c r="L33" s="132">
        <f t="shared" si="3"/>
        <v>0</v>
      </c>
      <c r="M33" s="132">
        <f t="shared" si="4"/>
        <v>0</v>
      </c>
      <c r="N33" s="132">
        <f t="shared" si="5"/>
        <v>0</v>
      </c>
      <c r="O33" s="157">
        <f t="shared" si="6"/>
        <v>0</v>
      </c>
    </row>
    <row r="34" spans="1:15" ht="25.5" x14ac:dyDescent="0.2">
      <c r="A34" s="101">
        <v>19</v>
      </c>
      <c r="B34" s="102" t="s">
        <v>51</v>
      </c>
      <c r="C34" s="105" t="s">
        <v>45</v>
      </c>
      <c r="D34" s="103">
        <f>SUM(D26:D27)</f>
        <v>221.10000000000002</v>
      </c>
      <c r="E34" s="137"/>
      <c r="F34" s="134"/>
      <c r="G34" s="132">
        <f t="shared" si="0"/>
        <v>0</v>
      </c>
      <c r="H34" s="132"/>
      <c r="I34" s="132"/>
      <c r="J34" s="132">
        <f t="shared" si="1"/>
        <v>0</v>
      </c>
      <c r="K34" s="132">
        <f t="shared" si="2"/>
        <v>0</v>
      </c>
      <c r="L34" s="132">
        <f t="shared" si="3"/>
        <v>0</v>
      </c>
      <c r="M34" s="132">
        <f t="shared" si="4"/>
        <v>0</v>
      </c>
      <c r="N34" s="132">
        <f t="shared" si="5"/>
        <v>0</v>
      </c>
      <c r="O34" s="157">
        <f t="shared" si="6"/>
        <v>0</v>
      </c>
    </row>
    <row r="35" spans="1:15" x14ac:dyDescent="0.2">
      <c r="A35" s="101">
        <v>20</v>
      </c>
      <c r="B35" s="102" t="s">
        <v>52</v>
      </c>
      <c r="C35" s="101" t="s">
        <v>45</v>
      </c>
      <c r="D35" s="103">
        <f>SUM(D26:D27)</f>
        <v>221.10000000000002</v>
      </c>
      <c r="E35" s="137"/>
      <c r="F35" s="134"/>
      <c r="G35" s="132">
        <f t="shared" si="0"/>
        <v>0</v>
      </c>
      <c r="H35" s="132"/>
      <c r="I35" s="132"/>
      <c r="J35" s="132">
        <f t="shared" si="1"/>
        <v>0</v>
      </c>
      <c r="K35" s="132">
        <f t="shared" si="2"/>
        <v>0</v>
      </c>
      <c r="L35" s="132">
        <f t="shared" si="3"/>
        <v>0</v>
      </c>
      <c r="M35" s="132">
        <f t="shared" si="4"/>
        <v>0</v>
      </c>
      <c r="N35" s="132">
        <f t="shared" si="5"/>
        <v>0</v>
      </c>
      <c r="O35" s="157">
        <f t="shared" si="6"/>
        <v>0</v>
      </c>
    </row>
    <row r="36" spans="1:15" s="30" customFormat="1" ht="76.5" x14ac:dyDescent="0.2">
      <c r="A36" s="101">
        <v>21</v>
      </c>
      <c r="B36" s="102" t="s">
        <v>99</v>
      </c>
      <c r="C36" s="105" t="s">
        <v>56</v>
      </c>
      <c r="D36" s="145">
        <v>4</v>
      </c>
      <c r="E36" s="137"/>
      <c r="F36" s="134"/>
      <c r="G36" s="132">
        <f t="shared" si="0"/>
        <v>0</v>
      </c>
      <c r="H36" s="132"/>
      <c r="I36" s="132"/>
      <c r="J36" s="132">
        <f t="shared" si="1"/>
        <v>0</v>
      </c>
      <c r="K36" s="132">
        <f t="shared" si="2"/>
        <v>0</v>
      </c>
      <c r="L36" s="132">
        <f t="shared" si="3"/>
        <v>0</v>
      </c>
      <c r="M36" s="132">
        <f t="shared" si="4"/>
        <v>0</v>
      </c>
      <c r="N36" s="132">
        <f t="shared" si="5"/>
        <v>0</v>
      </c>
      <c r="O36" s="157">
        <f t="shared" si="6"/>
        <v>0</v>
      </c>
    </row>
    <row r="37" spans="1:15" s="30" customFormat="1" ht="51" x14ac:dyDescent="0.2">
      <c r="A37" s="101">
        <v>22</v>
      </c>
      <c r="B37" s="102" t="s">
        <v>55</v>
      </c>
      <c r="C37" s="105" t="s">
        <v>56</v>
      </c>
      <c r="D37" s="113">
        <v>8</v>
      </c>
      <c r="E37" s="137"/>
      <c r="F37" s="134"/>
      <c r="G37" s="132">
        <f t="shared" si="0"/>
        <v>0</v>
      </c>
      <c r="H37" s="132"/>
      <c r="I37" s="132"/>
      <c r="J37" s="132">
        <f t="shared" si="1"/>
        <v>0</v>
      </c>
      <c r="K37" s="132">
        <f t="shared" si="2"/>
        <v>0</v>
      </c>
      <c r="L37" s="132">
        <f t="shared" si="3"/>
        <v>0</v>
      </c>
      <c r="M37" s="132">
        <f t="shared" si="4"/>
        <v>0</v>
      </c>
      <c r="N37" s="132">
        <f t="shared" si="5"/>
        <v>0</v>
      </c>
      <c r="O37" s="157">
        <f t="shared" si="6"/>
        <v>0</v>
      </c>
    </row>
    <row r="38" spans="1:15" s="30" customFormat="1" x14ac:dyDescent="0.2">
      <c r="A38" s="101">
        <v>23</v>
      </c>
      <c r="B38" s="208" t="s">
        <v>126</v>
      </c>
      <c r="C38" s="208"/>
      <c r="D38" s="208"/>
      <c r="E38" s="208"/>
      <c r="F38" s="208"/>
      <c r="G38" s="208"/>
      <c r="H38" s="208"/>
      <c r="I38" s="208"/>
      <c r="J38" s="208"/>
      <c r="K38" s="132">
        <f>SUM(K14:K37)</f>
        <v>0</v>
      </c>
      <c r="L38" s="132">
        <f t="shared" ref="L38:O38" si="7">SUM(L14:L37)</f>
        <v>0</v>
      </c>
      <c r="M38" s="132">
        <f t="shared" si="7"/>
        <v>0</v>
      </c>
      <c r="N38" s="132">
        <f t="shared" si="7"/>
        <v>0</v>
      </c>
      <c r="O38" s="157">
        <f t="shared" si="7"/>
        <v>0</v>
      </c>
    </row>
    <row r="39" spans="1:15" s="30" customFormat="1" x14ac:dyDescent="0.2">
      <c r="A39" s="92"/>
      <c r="B39" s="147"/>
      <c r="C39" s="148"/>
      <c r="D39" s="149"/>
      <c r="E39" s="150"/>
      <c r="F39" s="151"/>
      <c r="G39" s="146"/>
      <c r="H39" s="146"/>
      <c r="I39" s="146"/>
      <c r="J39" s="152"/>
      <c r="K39" s="146"/>
      <c r="L39" s="146"/>
      <c r="M39" s="146"/>
      <c r="N39" s="146"/>
      <c r="O39" s="146"/>
    </row>
    <row r="40" spans="1:15" s="30" customFormat="1" x14ac:dyDescent="0.2">
      <c r="A40" s="92"/>
      <c r="B40" s="147" t="s">
        <v>20</v>
      </c>
      <c r="C40" s="148"/>
      <c r="D40" s="149"/>
      <c r="E40" s="150"/>
      <c r="F40" s="151"/>
      <c r="G40" s="146"/>
      <c r="H40" s="146"/>
      <c r="I40" s="146"/>
      <c r="J40" s="152"/>
      <c r="K40" s="146"/>
      <c r="L40" s="146"/>
      <c r="M40" s="146"/>
      <c r="N40" s="146"/>
      <c r="O40" s="146"/>
    </row>
    <row r="41" spans="1:15" s="30" customFormat="1" x14ac:dyDescent="0.2">
      <c r="A41" s="92"/>
      <c r="B41" s="147"/>
      <c r="C41" s="148"/>
      <c r="D41" s="149"/>
      <c r="E41" s="150"/>
      <c r="F41" s="151"/>
      <c r="G41" s="146"/>
      <c r="H41" s="146"/>
      <c r="I41" s="146"/>
      <c r="J41" s="152"/>
      <c r="K41" s="146"/>
      <c r="L41" s="146"/>
      <c r="M41" s="146"/>
      <c r="N41" s="146"/>
      <c r="O41" s="146"/>
    </row>
    <row r="42" spans="1:15" s="30" customFormat="1" x14ac:dyDescent="0.2">
      <c r="A42" s="92"/>
      <c r="B42" s="147" t="s">
        <v>37</v>
      </c>
      <c r="C42" s="148"/>
      <c r="D42" s="149"/>
      <c r="E42" s="150"/>
      <c r="F42" s="151"/>
      <c r="G42" s="146"/>
      <c r="H42" s="146"/>
      <c r="I42" s="146"/>
      <c r="J42" s="152"/>
      <c r="K42" s="146"/>
      <c r="L42" s="146"/>
      <c r="M42" s="146"/>
      <c r="N42" s="146"/>
      <c r="O42" s="146"/>
    </row>
    <row r="43" spans="1:15" s="30" customFormat="1" x14ac:dyDescent="0.2">
      <c r="A43" s="92"/>
      <c r="B43" s="147"/>
      <c r="C43" s="148"/>
      <c r="D43" s="149"/>
      <c r="E43" s="150"/>
      <c r="F43" s="151"/>
      <c r="G43" s="146"/>
      <c r="H43" s="146"/>
      <c r="I43" s="146"/>
      <c r="J43" s="152"/>
      <c r="K43" s="146"/>
      <c r="L43" s="146"/>
      <c r="M43" s="146"/>
      <c r="N43" s="146"/>
      <c r="O43" s="146"/>
    </row>
    <row r="44" spans="1:15" s="30" customFormat="1" x14ac:dyDescent="0.2">
      <c r="A44" s="92"/>
      <c r="B44" s="147"/>
      <c r="C44" s="148"/>
      <c r="D44" s="149"/>
      <c r="E44" s="150"/>
      <c r="F44" s="151"/>
      <c r="G44" s="146"/>
      <c r="H44" s="146"/>
      <c r="I44" s="146"/>
      <c r="J44" s="152"/>
      <c r="K44" s="146"/>
      <c r="L44" s="146"/>
      <c r="M44" s="146"/>
      <c r="N44" s="146"/>
      <c r="O44" s="146"/>
    </row>
  </sheetData>
  <mergeCells count="10">
    <mergeCell ref="K10:O10"/>
    <mergeCell ref="C5:O5"/>
    <mergeCell ref="A13:B13"/>
    <mergeCell ref="B19:D19"/>
    <mergeCell ref="B38:J38"/>
    <mergeCell ref="A10:A11"/>
    <mergeCell ref="B10:B11"/>
    <mergeCell ref="C10:C11"/>
    <mergeCell ref="D10:D11"/>
    <mergeCell ref="E10:J10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1" manualBreakCount="1">
    <brk id="28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62"/>
  <sheetViews>
    <sheetView view="pageBreakPreview" zoomScaleNormal="100" zoomScaleSheetLayoutView="100" workbookViewId="0">
      <selection activeCell="B6" sqref="B6"/>
    </sheetView>
  </sheetViews>
  <sheetFormatPr defaultColWidth="9.140625" defaultRowHeight="12.75" x14ac:dyDescent="0.2"/>
  <cols>
    <col min="1" max="1" width="8" style="3" customWidth="1"/>
    <col min="2" max="2" width="43.8554687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3" width="8.42578125" style="5" customWidth="1"/>
    <col min="14" max="14" width="11.85546875" style="5" customWidth="1"/>
    <col min="15" max="15" width="13" style="6" customWidth="1"/>
    <col min="16" max="16384" width="9.140625" style="6"/>
  </cols>
  <sheetData>
    <row r="1" spans="1:15" x14ac:dyDescent="0.2">
      <c r="A1" s="75"/>
      <c r="B1" s="76"/>
      <c r="C1" s="77" t="s">
        <v>134</v>
      </c>
      <c r="D1" s="75"/>
      <c r="E1" s="75"/>
      <c r="F1" s="77"/>
      <c r="G1" s="78"/>
      <c r="H1" s="78"/>
      <c r="I1" s="78"/>
      <c r="J1" s="78"/>
      <c r="K1" s="78"/>
      <c r="L1" s="78"/>
      <c r="M1" s="78"/>
      <c r="N1" s="78"/>
      <c r="O1" s="80"/>
    </row>
    <row r="2" spans="1:15" x14ac:dyDescent="0.2">
      <c r="A2" s="75"/>
      <c r="B2" s="76"/>
      <c r="C2" s="81" t="str">
        <f>KOPS1!C16</f>
        <v>PAŠTECES KANALIZĀCIJA K1 SASKAŅU IELĀ</v>
      </c>
      <c r="D2" s="75"/>
      <c r="E2" s="75"/>
      <c r="F2" s="77"/>
      <c r="G2" s="78"/>
      <c r="H2" s="78"/>
      <c r="I2" s="78"/>
      <c r="J2" s="78"/>
      <c r="K2" s="78"/>
      <c r="L2" s="78"/>
      <c r="M2" s="78"/>
      <c r="N2" s="78"/>
      <c r="O2" s="80"/>
    </row>
    <row r="3" spans="1:15" x14ac:dyDescent="0.2">
      <c r="A3" s="75"/>
      <c r="B3" s="76"/>
      <c r="C3" s="81"/>
      <c r="D3" s="75"/>
      <c r="E3" s="75"/>
      <c r="F3" s="77"/>
      <c r="G3" s="78"/>
      <c r="H3" s="78"/>
      <c r="I3" s="78"/>
      <c r="J3" s="78"/>
      <c r="K3" s="78"/>
      <c r="L3" s="78"/>
      <c r="M3" s="78"/>
      <c r="N3" s="78"/>
      <c r="O3" s="80"/>
    </row>
    <row r="4" spans="1:15" ht="14.25" x14ac:dyDescent="0.2">
      <c r="A4" s="34" t="s">
        <v>1</v>
      </c>
      <c r="B4" s="35"/>
      <c r="C4" s="46">
        <f>KOPS1!D3</f>
        <v>0</v>
      </c>
      <c r="D4" s="36"/>
      <c r="E4" s="36"/>
      <c r="F4" s="37"/>
      <c r="G4" s="38"/>
      <c r="H4" s="38"/>
      <c r="I4" s="38"/>
      <c r="J4" s="38"/>
      <c r="K4" s="38"/>
      <c r="L4" s="38"/>
      <c r="M4" s="38"/>
      <c r="N4" s="38"/>
      <c r="O4" s="39"/>
    </row>
    <row r="5" spans="1:15" ht="45.75" customHeight="1" x14ac:dyDescent="0.2">
      <c r="A5" s="34" t="s">
        <v>2</v>
      </c>
      <c r="B5" s="35"/>
      <c r="C5" s="198" t="str">
        <f>KOPS1!D4</f>
        <v>MAĢISTRĀLĀ ŪDENSAPGĀDES UN KANALIZĀCIJAS TĪKLU IZBŪVE  SASKAŅAS IELĀ,  PĀROLAINĒ, OLAINES PAGASTĀ, OLAINES NOVADĀ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1:15" ht="15" x14ac:dyDescent="0.2">
      <c r="A6" s="34" t="s">
        <v>3</v>
      </c>
      <c r="B6" s="35"/>
      <c r="C6" s="44" t="str">
        <f>KOPS1!D5</f>
        <v>PĀROLAINĒ, OLAINES PAGASTĀ, OLAINES NOVADĀ</v>
      </c>
      <c r="D6" s="36"/>
      <c r="E6" s="36"/>
      <c r="F6" s="37"/>
      <c r="G6" s="38"/>
      <c r="H6" s="38"/>
      <c r="I6" s="38"/>
      <c r="J6" s="38"/>
      <c r="K6" s="38"/>
      <c r="L6" s="38"/>
      <c r="M6" s="38"/>
      <c r="N6" s="38"/>
      <c r="O6" s="39"/>
    </row>
    <row r="7" spans="1:15" ht="14.25" x14ac:dyDescent="0.2">
      <c r="A7" s="98" t="s">
        <v>80</v>
      </c>
      <c r="B7" s="35"/>
      <c r="C7" s="74"/>
      <c r="D7" s="36"/>
      <c r="E7" s="36"/>
      <c r="F7" s="37"/>
      <c r="G7" s="38"/>
      <c r="H7" s="38"/>
      <c r="I7" s="38"/>
      <c r="J7" s="38"/>
      <c r="K7" s="38"/>
      <c r="L7" s="38"/>
      <c r="M7" s="38"/>
      <c r="N7" s="38"/>
      <c r="O7" s="39"/>
    </row>
    <row r="8" spans="1:15" ht="25.5" x14ac:dyDescent="0.2">
      <c r="A8" s="34" t="s">
        <v>86</v>
      </c>
      <c r="B8" s="35" t="s">
        <v>82</v>
      </c>
      <c r="C8" s="40"/>
      <c r="D8" s="36"/>
      <c r="E8" s="36"/>
      <c r="F8" s="37"/>
      <c r="G8" s="38"/>
      <c r="H8" s="38"/>
      <c r="I8" s="38"/>
      <c r="J8" s="38"/>
      <c r="K8" s="38"/>
      <c r="L8" s="38"/>
      <c r="M8" s="38"/>
      <c r="N8" s="41" t="s">
        <v>27</v>
      </c>
      <c r="O8" s="73">
        <f>O55</f>
        <v>0</v>
      </c>
    </row>
    <row r="9" spans="1:15" ht="14.25" x14ac:dyDescent="0.2">
      <c r="A9" s="10"/>
      <c r="B9" s="35"/>
      <c r="C9" s="40"/>
      <c r="D9" s="36"/>
      <c r="E9" s="36"/>
      <c r="F9" s="37"/>
      <c r="G9" s="38"/>
      <c r="H9" s="38"/>
      <c r="I9" s="38"/>
      <c r="J9" s="38"/>
      <c r="K9" s="38"/>
      <c r="L9" s="38"/>
      <c r="M9" s="38"/>
      <c r="N9" s="38"/>
      <c r="O9" s="39"/>
    </row>
    <row r="10" spans="1:15" ht="20.25" customHeight="1" x14ac:dyDescent="0.2">
      <c r="A10" s="216" t="s">
        <v>5</v>
      </c>
      <c r="B10" s="217" t="s">
        <v>35</v>
      </c>
      <c r="C10" s="218" t="s">
        <v>6</v>
      </c>
      <c r="D10" s="216" t="s">
        <v>7</v>
      </c>
      <c r="E10" s="214" t="s">
        <v>8</v>
      </c>
      <c r="F10" s="214"/>
      <c r="G10" s="214"/>
      <c r="H10" s="214"/>
      <c r="I10" s="214"/>
      <c r="J10" s="214"/>
      <c r="K10" s="214" t="s">
        <v>11</v>
      </c>
      <c r="L10" s="214"/>
      <c r="M10" s="214"/>
      <c r="N10" s="214"/>
      <c r="O10" s="214"/>
    </row>
    <row r="11" spans="1:15" ht="78.75" customHeight="1" x14ac:dyDescent="0.2">
      <c r="A11" s="216"/>
      <c r="B11" s="217"/>
      <c r="C11" s="218"/>
      <c r="D11" s="216"/>
      <c r="E11" s="7" t="s">
        <v>9</v>
      </c>
      <c r="F11" s="7" t="s">
        <v>28</v>
      </c>
      <c r="G11" s="8" t="s">
        <v>29</v>
      </c>
      <c r="H11" s="8" t="s">
        <v>33</v>
      </c>
      <c r="I11" s="8" t="s">
        <v>30</v>
      </c>
      <c r="J11" s="8" t="s">
        <v>31</v>
      </c>
      <c r="K11" s="8" t="s">
        <v>10</v>
      </c>
      <c r="L11" s="8" t="s">
        <v>29</v>
      </c>
      <c r="M11" s="8" t="s">
        <v>33</v>
      </c>
      <c r="N11" s="8" t="s">
        <v>30</v>
      </c>
      <c r="O11" s="8" t="s">
        <v>32</v>
      </c>
    </row>
    <row r="12" spans="1:15" ht="15.75" x14ac:dyDescent="0.2">
      <c r="A12" s="215" t="s">
        <v>58</v>
      </c>
      <c r="B12" s="215"/>
      <c r="C12" s="215"/>
      <c r="D12" s="215"/>
      <c r="E12" s="173"/>
      <c r="F12" s="174"/>
      <c r="G12" s="175"/>
      <c r="H12" s="173"/>
      <c r="I12" s="173"/>
      <c r="J12" s="176"/>
      <c r="K12" s="177"/>
      <c r="L12" s="177"/>
      <c r="M12" s="177"/>
      <c r="N12" s="177"/>
      <c r="O12" s="177"/>
    </row>
    <row r="13" spans="1:15" s="9" customFormat="1" ht="15" x14ac:dyDescent="0.2">
      <c r="A13" s="206" t="s">
        <v>44</v>
      </c>
      <c r="B13" s="206"/>
      <c r="C13" s="206"/>
      <c r="D13" s="206"/>
      <c r="E13" s="164"/>
      <c r="F13" s="165"/>
      <c r="G13" s="166"/>
      <c r="H13" s="167"/>
      <c r="I13" s="167"/>
      <c r="J13" s="162"/>
      <c r="K13" s="162"/>
      <c r="L13" s="162"/>
      <c r="M13" s="162"/>
      <c r="N13" s="162"/>
      <c r="O13" s="162"/>
    </row>
    <row r="14" spans="1:15" s="9" customFormat="1" ht="51" x14ac:dyDescent="0.2">
      <c r="A14" s="106">
        <v>1</v>
      </c>
      <c r="B14" s="102" t="s">
        <v>103</v>
      </c>
      <c r="C14" s="101" t="s">
        <v>45</v>
      </c>
      <c r="D14" s="104">
        <f>D29</f>
        <v>40.299999999999997</v>
      </c>
      <c r="E14" s="129"/>
      <c r="F14" s="171"/>
      <c r="G14" s="130">
        <f>E14*F14</f>
        <v>0</v>
      </c>
      <c r="H14" s="131"/>
      <c r="I14" s="131"/>
      <c r="J14" s="132">
        <f>G14+H14+I14</f>
        <v>0</v>
      </c>
      <c r="K14" s="132">
        <f>D14*E14</f>
        <v>0</v>
      </c>
      <c r="L14" s="132">
        <f>G14*D14</f>
        <v>0</v>
      </c>
      <c r="M14" s="132">
        <f>H14*D14</f>
        <v>0</v>
      </c>
      <c r="N14" s="132">
        <f>I14*D14</f>
        <v>0</v>
      </c>
      <c r="O14" s="157">
        <f>SUM(L14:N14)</f>
        <v>0</v>
      </c>
    </row>
    <row r="15" spans="1:15" s="9" customFormat="1" ht="51" x14ac:dyDescent="0.2">
      <c r="A15" s="106">
        <v>2</v>
      </c>
      <c r="B15" s="102" t="s">
        <v>104</v>
      </c>
      <c r="C15" s="101" t="s">
        <v>45</v>
      </c>
      <c r="D15" s="104">
        <f>D30</f>
        <v>37.799999999999997</v>
      </c>
      <c r="E15" s="129"/>
      <c r="F15" s="171"/>
      <c r="G15" s="130">
        <f t="shared" ref="G15:G54" si="0">E15*F15</f>
        <v>0</v>
      </c>
      <c r="H15" s="131"/>
      <c r="I15" s="131"/>
      <c r="J15" s="132">
        <f t="shared" ref="J15:J54" si="1">G15+H15+I15</f>
        <v>0</v>
      </c>
      <c r="K15" s="132">
        <f t="shared" ref="K15:K54" si="2">D15*E15</f>
        <v>0</v>
      </c>
      <c r="L15" s="132">
        <f t="shared" ref="L15:L54" si="3">G15*D15</f>
        <v>0</v>
      </c>
      <c r="M15" s="132">
        <f t="shared" ref="M15:M54" si="4">H15*D15</f>
        <v>0</v>
      </c>
      <c r="N15" s="132">
        <f t="shared" ref="N15:N54" si="5">I15*D15</f>
        <v>0</v>
      </c>
      <c r="O15" s="157">
        <f t="shared" ref="O15:O54" si="6">SUM(L15:N15)</f>
        <v>0</v>
      </c>
    </row>
    <row r="16" spans="1:15" ht="51" x14ac:dyDescent="0.2">
      <c r="A16" s="106">
        <v>3</v>
      </c>
      <c r="B16" s="102" t="s">
        <v>105</v>
      </c>
      <c r="C16" s="101" t="s">
        <v>45</v>
      </c>
      <c r="D16" s="104">
        <f>D31</f>
        <v>21</v>
      </c>
      <c r="E16" s="129"/>
      <c r="F16" s="172"/>
      <c r="G16" s="130">
        <f t="shared" si="0"/>
        <v>0</v>
      </c>
      <c r="H16" s="131"/>
      <c r="I16" s="133"/>
      <c r="J16" s="132">
        <f t="shared" si="1"/>
        <v>0</v>
      </c>
      <c r="K16" s="132">
        <f t="shared" si="2"/>
        <v>0</v>
      </c>
      <c r="L16" s="132">
        <f t="shared" si="3"/>
        <v>0</v>
      </c>
      <c r="M16" s="132">
        <f t="shared" si="4"/>
        <v>0</v>
      </c>
      <c r="N16" s="132">
        <f t="shared" si="5"/>
        <v>0</v>
      </c>
      <c r="O16" s="157">
        <f t="shared" si="6"/>
        <v>0</v>
      </c>
    </row>
    <row r="17" spans="1:15" ht="51" x14ac:dyDescent="0.2">
      <c r="A17" s="106">
        <v>4</v>
      </c>
      <c r="B17" s="102" t="s">
        <v>106</v>
      </c>
      <c r="C17" s="101" t="s">
        <v>45</v>
      </c>
      <c r="D17" s="104">
        <f>D32</f>
        <v>66</v>
      </c>
      <c r="E17" s="129"/>
      <c r="F17" s="172"/>
      <c r="G17" s="130">
        <f t="shared" si="0"/>
        <v>0</v>
      </c>
      <c r="H17" s="131"/>
      <c r="I17" s="137"/>
      <c r="J17" s="132">
        <f t="shared" si="1"/>
        <v>0</v>
      </c>
      <c r="K17" s="132">
        <f t="shared" si="2"/>
        <v>0</v>
      </c>
      <c r="L17" s="132">
        <f t="shared" si="3"/>
        <v>0</v>
      </c>
      <c r="M17" s="132">
        <f t="shared" si="4"/>
        <v>0</v>
      </c>
      <c r="N17" s="132">
        <f t="shared" si="5"/>
        <v>0</v>
      </c>
      <c r="O17" s="157">
        <f t="shared" si="6"/>
        <v>0</v>
      </c>
    </row>
    <row r="18" spans="1:15" ht="59.45" customHeight="1" x14ac:dyDescent="0.2">
      <c r="A18" s="106">
        <v>5</v>
      </c>
      <c r="B18" s="102" t="s">
        <v>59</v>
      </c>
      <c r="C18" s="105" t="s">
        <v>45</v>
      </c>
      <c r="D18" s="103">
        <f>SUM(D14:D17)</f>
        <v>165.1</v>
      </c>
      <c r="E18" s="129"/>
      <c r="F18" s="171"/>
      <c r="G18" s="130">
        <f t="shared" si="0"/>
        <v>0</v>
      </c>
      <c r="H18" s="131"/>
      <c r="I18" s="137"/>
      <c r="J18" s="132">
        <f t="shared" si="1"/>
        <v>0</v>
      </c>
      <c r="K18" s="132">
        <f t="shared" si="2"/>
        <v>0</v>
      </c>
      <c r="L18" s="132">
        <f t="shared" si="3"/>
        <v>0</v>
      </c>
      <c r="M18" s="132">
        <f t="shared" si="4"/>
        <v>0</v>
      </c>
      <c r="N18" s="132">
        <f t="shared" si="5"/>
        <v>0</v>
      </c>
      <c r="O18" s="157">
        <f t="shared" si="6"/>
        <v>0</v>
      </c>
    </row>
    <row r="19" spans="1:15" s="9" customFormat="1" ht="25.5" x14ac:dyDescent="0.2">
      <c r="A19" s="106">
        <v>6</v>
      </c>
      <c r="B19" s="102" t="s">
        <v>60</v>
      </c>
      <c r="C19" s="101" t="s">
        <v>70</v>
      </c>
      <c r="D19" s="104">
        <f>(SUM(D14:D17)*0.15)</f>
        <v>24.764999999999997</v>
      </c>
      <c r="E19" s="129"/>
      <c r="F19" s="171"/>
      <c r="G19" s="130">
        <f t="shared" si="0"/>
        <v>0</v>
      </c>
      <c r="H19" s="131"/>
      <c r="I19" s="137"/>
      <c r="J19" s="132">
        <f t="shared" si="1"/>
        <v>0</v>
      </c>
      <c r="K19" s="132">
        <f t="shared" si="2"/>
        <v>0</v>
      </c>
      <c r="L19" s="132">
        <f t="shared" si="3"/>
        <v>0</v>
      </c>
      <c r="M19" s="132">
        <f t="shared" si="4"/>
        <v>0</v>
      </c>
      <c r="N19" s="132">
        <f t="shared" si="5"/>
        <v>0</v>
      </c>
      <c r="O19" s="157">
        <f t="shared" si="6"/>
        <v>0</v>
      </c>
    </row>
    <row r="20" spans="1:15" s="9" customFormat="1" ht="25.5" x14ac:dyDescent="0.2">
      <c r="A20" s="106">
        <v>7</v>
      </c>
      <c r="B20" s="102" t="s">
        <v>107</v>
      </c>
      <c r="C20" s="101" t="s">
        <v>70</v>
      </c>
      <c r="D20" s="104">
        <f>(SUM(D14:D17)*0.319)</f>
        <v>52.666899999999998</v>
      </c>
      <c r="E20" s="129"/>
      <c r="F20" s="171"/>
      <c r="G20" s="130">
        <f t="shared" si="0"/>
        <v>0</v>
      </c>
      <c r="H20" s="131"/>
      <c r="I20" s="137"/>
      <c r="J20" s="132">
        <f t="shared" si="1"/>
        <v>0</v>
      </c>
      <c r="K20" s="132">
        <f t="shared" si="2"/>
        <v>0</v>
      </c>
      <c r="L20" s="132">
        <f t="shared" si="3"/>
        <v>0</v>
      </c>
      <c r="M20" s="132">
        <f t="shared" si="4"/>
        <v>0</v>
      </c>
      <c r="N20" s="132">
        <f t="shared" si="5"/>
        <v>0</v>
      </c>
      <c r="O20" s="157">
        <f t="shared" si="6"/>
        <v>0</v>
      </c>
    </row>
    <row r="21" spans="1:15" s="9" customFormat="1" x14ac:dyDescent="0.2">
      <c r="A21" s="106">
        <v>8</v>
      </c>
      <c r="B21" s="102" t="s">
        <v>49</v>
      </c>
      <c r="C21" s="105" t="s">
        <v>45</v>
      </c>
      <c r="D21" s="103">
        <f>SUM(D14:D17)</f>
        <v>165.1</v>
      </c>
      <c r="E21" s="129"/>
      <c r="F21" s="171"/>
      <c r="G21" s="130">
        <f t="shared" si="0"/>
        <v>0</v>
      </c>
      <c r="H21" s="139"/>
      <c r="I21" s="137"/>
      <c r="J21" s="132">
        <f t="shared" si="1"/>
        <v>0</v>
      </c>
      <c r="K21" s="132">
        <f t="shared" si="2"/>
        <v>0</v>
      </c>
      <c r="L21" s="132">
        <f t="shared" si="3"/>
        <v>0</v>
      </c>
      <c r="M21" s="132">
        <f t="shared" si="4"/>
        <v>0</v>
      </c>
      <c r="N21" s="132">
        <f t="shared" si="5"/>
        <v>0</v>
      </c>
      <c r="O21" s="157">
        <f t="shared" si="6"/>
        <v>0</v>
      </c>
    </row>
    <row r="22" spans="1:15" x14ac:dyDescent="0.2">
      <c r="A22" s="158"/>
      <c r="B22" s="207" t="s">
        <v>108</v>
      </c>
      <c r="C22" s="207"/>
      <c r="D22" s="207"/>
      <c r="E22" s="164"/>
      <c r="F22" s="178"/>
      <c r="G22" s="166"/>
      <c r="H22" s="167"/>
      <c r="I22" s="167"/>
      <c r="J22" s="162"/>
      <c r="K22" s="162"/>
      <c r="L22" s="162"/>
      <c r="M22" s="162"/>
      <c r="N22" s="162"/>
      <c r="O22" s="163"/>
    </row>
    <row r="23" spans="1:15" ht="51" x14ac:dyDescent="0.2">
      <c r="A23" s="106">
        <v>9</v>
      </c>
      <c r="B23" s="102" t="s">
        <v>109</v>
      </c>
      <c r="C23" s="101" t="s">
        <v>45</v>
      </c>
      <c r="D23" s="104">
        <f>D33</f>
        <v>57.7</v>
      </c>
      <c r="E23" s="129"/>
      <c r="F23" s="171"/>
      <c r="G23" s="130">
        <f t="shared" si="0"/>
        <v>0</v>
      </c>
      <c r="H23" s="137"/>
      <c r="I23" s="137"/>
      <c r="J23" s="132">
        <f t="shared" si="1"/>
        <v>0</v>
      </c>
      <c r="K23" s="132">
        <f t="shared" si="2"/>
        <v>0</v>
      </c>
      <c r="L23" s="132">
        <f t="shared" si="3"/>
        <v>0</v>
      </c>
      <c r="M23" s="132">
        <f t="shared" si="4"/>
        <v>0</v>
      </c>
      <c r="N23" s="132">
        <f t="shared" si="5"/>
        <v>0</v>
      </c>
      <c r="O23" s="157">
        <f t="shared" si="6"/>
        <v>0</v>
      </c>
    </row>
    <row r="24" spans="1:15" ht="63.75" x14ac:dyDescent="0.2">
      <c r="A24" s="106">
        <v>10</v>
      </c>
      <c r="B24" s="102" t="s">
        <v>46</v>
      </c>
      <c r="C24" s="101" t="s">
        <v>45</v>
      </c>
      <c r="D24" s="104">
        <f>D23</f>
        <v>57.7</v>
      </c>
      <c r="E24" s="129"/>
      <c r="F24" s="171"/>
      <c r="G24" s="130">
        <f t="shared" si="0"/>
        <v>0</v>
      </c>
      <c r="H24" s="137"/>
      <c r="I24" s="137"/>
      <c r="J24" s="132">
        <f t="shared" si="1"/>
        <v>0</v>
      </c>
      <c r="K24" s="132">
        <f t="shared" si="2"/>
        <v>0</v>
      </c>
      <c r="L24" s="132">
        <f t="shared" si="3"/>
        <v>0</v>
      </c>
      <c r="M24" s="132">
        <f t="shared" si="4"/>
        <v>0</v>
      </c>
      <c r="N24" s="132">
        <f t="shared" si="5"/>
        <v>0</v>
      </c>
      <c r="O24" s="157">
        <f t="shared" si="6"/>
        <v>0</v>
      </c>
    </row>
    <row r="25" spans="1:15" ht="25.5" x14ac:dyDescent="0.2">
      <c r="A25" s="106">
        <v>11</v>
      </c>
      <c r="B25" s="102" t="s">
        <v>60</v>
      </c>
      <c r="C25" s="101" t="s">
        <v>70</v>
      </c>
      <c r="D25" s="104">
        <f>(SUM(D23:D23)*0.144)</f>
        <v>8.3087999999999997</v>
      </c>
      <c r="E25" s="129"/>
      <c r="F25" s="171"/>
      <c r="G25" s="130">
        <f t="shared" si="0"/>
        <v>0</v>
      </c>
      <c r="H25" s="140"/>
      <c r="I25" s="137"/>
      <c r="J25" s="132">
        <f t="shared" si="1"/>
        <v>0</v>
      </c>
      <c r="K25" s="132">
        <f t="shared" si="2"/>
        <v>0</v>
      </c>
      <c r="L25" s="132">
        <f t="shared" si="3"/>
        <v>0</v>
      </c>
      <c r="M25" s="132">
        <f t="shared" si="4"/>
        <v>0</v>
      </c>
      <c r="N25" s="132">
        <f t="shared" si="5"/>
        <v>0</v>
      </c>
      <c r="O25" s="157">
        <f t="shared" si="6"/>
        <v>0</v>
      </c>
    </row>
    <row r="26" spans="1:15" ht="25.5" x14ac:dyDescent="0.2">
      <c r="A26" s="106">
        <v>12</v>
      </c>
      <c r="B26" s="102" t="s">
        <v>61</v>
      </c>
      <c r="C26" s="101" t="s">
        <v>70</v>
      </c>
      <c r="D26" s="104">
        <f>(SUM(D23:D23)*0.278)</f>
        <v>16.040600000000001</v>
      </c>
      <c r="E26" s="129"/>
      <c r="F26" s="171"/>
      <c r="G26" s="130">
        <f t="shared" si="0"/>
        <v>0</v>
      </c>
      <c r="H26" s="140"/>
      <c r="I26" s="137"/>
      <c r="J26" s="132">
        <f t="shared" si="1"/>
        <v>0</v>
      </c>
      <c r="K26" s="132">
        <f t="shared" si="2"/>
        <v>0</v>
      </c>
      <c r="L26" s="132">
        <f t="shared" si="3"/>
        <v>0</v>
      </c>
      <c r="M26" s="132">
        <f t="shared" si="4"/>
        <v>0</v>
      </c>
      <c r="N26" s="132">
        <f t="shared" si="5"/>
        <v>0</v>
      </c>
      <c r="O26" s="157">
        <f t="shared" si="6"/>
        <v>0</v>
      </c>
    </row>
    <row r="27" spans="1:15" x14ac:dyDescent="0.2">
      <c r="A27" s="106">
        <v>13</v>
      </c>
      <c r="B27" s="102" t="s">
        <v>49</v>
      </c>
      <c r="C27" s="101" t="s">
        <v>45</v>
      </c>
      <c r="D27" s="104">
        <f>SUM(D23:D23)</f>
        <v>57.7</v>
      </c>
      <c r="E27" s="129"/>
      <c r="F27" s="171"/>
      <c r="G27" s="130">
        <f t="shared" si="0"/>
        <v>0</v>
      </c>
      <c r="H27" s="137"/>
      <c r="I27" s="137"/>
      <c r="J27" s="132">
        <f t="shared" si="1"/>
        <v>0</v>
      </c>
      <c r="K27" s="132">
        <f t="shared" si="2"/>
        <v>0</v>
      </c>
      <c r="L27" s="132">
        <f t="shared" si="3"/>
        <v>0</v>
      </c>
      <c r="M27" s="132">
        <f t="shared" si="4"/>
        <v>0</v>
      </c>
      <c r="N27" s="132">
        <f t="shared" si="5"/>
        <v>0</v>
      </c>
      <c r="O27" s="157">
        <f t="shared" si="6"/>
        <v>0</v>
      </c>
    </row>
    <row r="28" spans="1:15" s="9" customFormat="1" ht="15" x14ac:dyDescent="0.2">
      <c r="A28" s="222" t="s">
        <v>102</v>
      </c>
      <c r="B28" s="223"/>
      <c r="C28" s="223"/>
      <c r="D28" s="224"/>
      <c r="E28" s="164"/>
      <c r="F28" s="178"/>
      <c r="G28" s="166"/>
      <c r="H28" s="167"/>
      <c r="I28" s="160"/>
      <c r="J28" s="162"/>
      <c r="K28" s="162"/>
      <c r="L28" s="162"/>
      <c r="M28" s="162"/>
      <c r="N28" s="162"/>
      <c r="O28" s="163"/>
    </row>
    <row r="29" spans="1:15" s="9" customFormat="1" ht="38.25" x14ac:dyDescent="0.2">
      <c r="A29" s="101">
        <v>14</v>
      </c>
      <c r="B29" s="114" t="s">
        <v>62</v>
      </c>
      <c r="C29" s="101" t="s">
        <v>45</v>
      </c>
      <c r="D29" s="103">
        <v>40.299999999999997</v>
      </c>
      <c r="E29" s="129"/>
      <c r="F29" s="171"/>
      <c r="G29" s="130">
        <f t="shared" si="0"/>
        <v>0</v>
      </c>
      <c r="H29" s="131"/>
      <c r="I29" s="137"/>
      <c r="J29" s="132">
        <f t="shared" si="1"/>
        <v>0</v>
      </c>
      <c r="K29" s="132">
        <f t="shared" si="2"/>
        <v>0</v>
      </c>
      <c r="L29" s="132">
        <f t="shared" si="3"/>
        <v>0</v>
      </c>
      <c r="M29" s="132">
        <f t="shared" si="4"/>
        <v>0</v>
      </c>
      <c r="N29" s="132">
        <f t="shared" si="5"/>
        <v>0</v>
      </c>
      <c r="O29" s="157">
        <f t="shared" si="6"/>
        <v>0</v>
      </c>
    </row>
    <row r="30" spans="1:15" s="9" customFormat="1" ht="38.25" x14ac:dyDescent="0.2">
      <c r="A30" s="101">
        <v>15</v>
      </c>
      <c r="B30" s="114" t="s">
        <v>63</v>
      </c>
      <c r="C30" s="101" t="s">
        <v>45</v>
      </c>
      <c r="D30" s="103">
        <v>37.799999999999997</v>
      </c>
      <c r="E30" s="129"/>
      <c r="F30" s="171"/>
      <c r="G30" s="130">
        <f t="shared" si="0"/>
        <v>0</v>
      </c>
      <c r="H30" s="131"/>
      <c r="I30" s="137"/>
      <c r="J30" s="132">
        <f t="shared" si="1"/>
        <v>0</v>
      </c>
      <c r="K30" s="132">
        <f t="shared" si="2"/>
        <v>0</v>
      </c>
      <c r="L30" s="132">
        <f t="shared" si="3"/>
        <v>0</v>
      </c>
      <c r="M30" s="132">
        <f t="shared" si="4"/>
        <v>0</v>
      </c>
      <c r="N30" s="132">
        <f t="shared" si="5"/>
        <v>0</v>
      </c>
      <c r="O30" s="157">
        <f t="shared" si="6"/>
        <v>0</v>
      </c>
    </row>
    <row r="31" spans="1:15" s="9" customFormat="1" ht="38.25" x14ac:dyDescent="0.2">
      <c r="A31" s="101">
        <v>16</v>
      </c>
      <c r="B31" s="114" t="s">
        <v>64</v>
      </c>
      <c r="C31" s="101" t="s">
        <v>45</v>
      </c>
      <c r="D31" s="103">
        <v>21</v>
      </c>
      <c r="E31" s="129"/>
      <c r="F31" s="171"/>
      <c r="G31" s="130">
        <f t="shared" si="0"/>
        <v>0</v>
      </c>
      <c r="H31" s="139"/>
      <c r="I31" s="137"/>
      <c r="J31" s="132">
        <f t="shared" si="1"/>
        <v>0</v>
      </c>
      <c r="K31" s="132">
        <f t="shared" si="2"/>
        <v>0</v>
      </c>
      <c r="L31" s="132">
        <f t="shared" si="3"/>
        <v>0</v>
      </c>
      <c r="M31" s="132">
        <f t="shared" si="4"/>
        <v>0</v>
      </c>
      <c r="N31" s="132">
        <f t="shared" si="5"/>
        <v>0</v>
      </c>
      <c r="O31" s="157">
        <f t="shared" si="6"/>
        <v>0</v>
      </c>
    </row>
    <row r="32" spans="1:15" ht="38.25" x14ac:dyDescent="0.2">
      <c r="A32" s="101">
        <v>17</v>
      </c>
      <c r="B32" s="114" t="s">
        <v>110</v>
      </c>
      <c r="C32" s="101" t="s">
        <v>45</v>
      </c>
      <c r="D32" s="104">
        <v>66</v>
      </c>
      <c r="E32" s="129"/>
      <c r="F32" s="171"/>
      <c r="G32" s="130">
        <f t="shared" si="0"/>
        <v>0</v>
      </c>
      <c r="H32" s="131"/>
      <c r="I32" s="131"/>
      <c r="J32" s="132">
        <f t="shared" si="1"/>
        <v>0</v>
      </c>
      <c r="K32" s="132">
        <f t="shared" si="2"/>
        <v>0</v>
      </c>
      <c r="L32" s="132">
        <f t="shared" si="3"/>
        <v>0</v>
      </c>
      <c r="M32" s="132">
        <f t="shared" si="4"/>
        <v>0</v>
      </c>
      <c r="N32" s="132">
        <f t="shared" si="5"/>
        <v>0</v>
      </c>
      <c r="O32" s="157">
        <f t="shared" si="6"/>
        <v>0</v>
      </c>
    </row>
    <row r="33" spans="1:15" ht="38.25" x14ac:dyDescent="0.2">
      <c r="A33" s="101">
        <v>18</v>
      </c>
      <c r="B33" s="114" t="s">
        <v>111</v>
      </c>
      <c r="C33" s="112" t="s">
        <v>45</v>
      </c>
      <c r="D33" s="104">
        <v>57.7</v>
      </c>
      <c r="E33" s="129"/>
      <c r="F33" s="171"/>
      <c r="G33" s="130">
        <f t="shared" si="0"/>
        <v>0</v>
      </c>
      <c r="H33" s="137"/>
      <c r="I33" s="137"/>
      <c r="J33" s="132">
        <f t="shared" si="1"/>
        <v>0</v>
      </c>
      <c r="K33" s="132">
        <f t="shared" si="2"/>
        <v>0</v>
      </c>
      <c r="L33" s="132">
        <f t="shared" si="3"/>
        <v>0</v>
      </c>
      <c r="M33" s="132">
        <f t="shared" si="4"/>
        <v>0</v>
      </c>
      <c r="N33" s="132">
        <f t="shared" si="5"/>
        <v>0</v>
      </c>
      <c r="O33" s="157">
        <f t="shared" si="6"/>
        <v>0</v>
      </c>
    </row>
    <row r="34" spans="1:15" ht="76.5" x14ac:dyDescent="0.2">
      <c r="A34" s="101">
        <v>19</v>
      </c>
      <c r="B34" s="115" t="s">
        <v>112</v>
      </c>
      <c r="C34" s="116" t="s">
        <v>65</v>
      </c>
      <c r="D34" s="117">
        <v>2</v>
      </c>
      <c r="E34" s="129"/>
      <c r="F34" s="171"/>
      <c r="G34" s="130">
        <f t="shared" si="0"/>
        <v>0</v>
      </c>
      <c r="H34" s="137"/>
      <c r="I34" s="137"/>
      <c r="J34" s="132">
        <f t="shared" si="1"/>
        <v>0</v>
      </c>
      <c r="K34" s="132">
        <f t="shared" si="2"/>
        <v>0</v>
      </c>
      <c r="L34" s="132">
        <f t="shared" si="3"/>
        <v>0</v>
      </c>
      <c r="M34" s="132">
        <f t="shared" si="4"/>
        <v>0</v>
      </c>
      <c r="N34" s="132">
        <f t="shared" si="5"/>
        <v>0</v>
      </c>
      <c r="O34" s="157">
        <f t="shared" si="6"/>
        <v>0</v>
      </c>
    </row>
    <row r="35" spans="1:15" ht="76.5" x14ac:dyDescent="0.2">
      <c r="A35" s="101">
        <v>20</v>
      </c>
      <c r="B35" s="115" t="s">
        <v>113</v>
      </c>
      <c r="C35" s="116" t="s">
        <v>65</v>
      </c>
      <c r="D35" s="117">
        <v>2</v>
      </c>
      <c r="E35" s="129"/>
      <c r="F35" s="171"/>
      <c r="G35" s="130">
        <f t="shared" si="0"/>
        <v>0</v>
      </c>
      <c r="H35" s="140"/>
      <c r="I35" s="137"/>
      <c r="J35" s="132">
        <f t="shared" si="1"/>
        <v>0</v>
      </c>
      <c r="K35" s="132">
        <f t="shared" si="2"/>
        <v>0</v>
      </c>
      <c r="L35" s="132">
        <f t="shared" si="3"/>
        <v>0</v>
      </c>
      <c r="M35" s="132">
        <f t="shared" si="4"/>
        <v>0</v>
      </c>
      <c r="N35" s="132">
        <f t="shared" si="5"/>
        <v>0</v>
      </c>
      <c r="O35" s="157">
        <f t="shared" si="6"/>
        <v>0</v>
      </c>
    </row>
    <row r="36" spans="1:15" ht="76.5" x14ac:dyDescent="0.2">
      <c r="A36" s="101">
        <v>21</v>
      </c>
      <c r="B36" s="115" t="s">
        <v>114</v>
      </c>
      <c r="C36" s="116" t="s">
        <v>65</v>
      </c>
      <c r="D36" s="117">
        <v>1</v>
      </c>
      <c r="E36" s="129"/>
      <c r="F36" s="171"/>
      <c r="G36" s="130">
        <f t="shared" si="0"/>
        <v>0</v>
      </c>
      <c r="H36" s="140"/>
      <c r="I36" s="137"/>
      <c r="J36" s="132">
        <f t="shared" si="1"/>
        <v>0</v>
      </c>
      <c r="K36" s="132">
        <f t="shared" si="2"/>
        <v>0</v>
      </c>
      <c r="L36" s="132">
        <f t="shared" si="3"/>
        <v>0</v>
      </c>
      <c r="M36" s="132">
        <f t="shared" si="4"/>
        <v>0</v>
      </c>
      <c r="N36" s="132">
        <f t="shared" si="5"/>
        <v>0</v>
      </c>
      <c r="O36" s="157">
        <f t="shared" si="6"/>
        <v>0</v>
      </c>
    </row>
    <row r="37" spans="1:15" x14ac:dyDescent="0.2">
      <c r="A37" s="101">
        <v>22</v>
      </c>
      <c r="B37" s="110" t="s">
        <v>115</v>
      </c>
      <c r="C37" s="116" t="s">
        <v>53</v>
      </c>
      <c r="D37" s="117">
        <v>3</v>
      </c>
      <c r="E37" s="129"/>
      <c r="F37" s="171"/>
      <c r="G37" s="130">
        <f t="shared" si="0"/>
        <v>0</v>
      </c>
      <c r="H37" s="137"/>
      <c r="I37" s="137"/>
      <c r="J37" s="132">
        <f t="shared" si="1"/>
        <v>0</v>
      </c>
      <c r="K37" s="132">
        <f t="shared" si="2"/>
        <v>0</v>
      </c>
      <c r="L37" s="132">
        <f t="shared" si="3"/>
        <v>0</v>
      </c>
      <c r="M37" s="132">
        <f t="shared" si="4"/>
        <v>0</v>
      </c>
      <c r="N37" s="132">
        <f t="shared" si="5"/>
        <v>0</v>
      </c>
      <c r="O37" s="157">
        <f t="shared" si="6"/>
        <v>0</v>
      </c>
    </row>
    <row r="38" spans="1:15" s="9" customFormat="1" x14ac:dyDescent="0.2">
      <c r="A38" s="219" t="s">
        <v>116</v>
      </c>
      <c r="B38" s="220"/>
      <c r="C38" s="220"/>
      <c r="D38" s="221"/>
      <c r="E38" s="164"/>
      <c r="F38" s="178"/>
      <c r="G38" s="166"/>
      <c r="H38" s="167"/>
      <c r="I38" s="160"/>
      <c r="J38" s="162"/>
      <c r="K38" s="162"/>
      <c r="L38" s="162"/>
      <c r="M38" s="162"/>
      <c r="N38" s="162"/>
      <c r="O38" s="163"/>
    </row>
    <row r="39" spans="1:15" s="9" customFormat="1" x14ac:dyDescent="0.2">
      <c r="A39" s="141">
        <v>25</v>
      </c>
      <c r="B39" s="110" t="s">
        <v>117</v>
      </c>
      <c r="C39" s="116" t="s">
        <v>53</v>
      </c>
      <c r="D39" s="118">
        <v>2</v>
      </c>
      <c r="E39" s="129"/>
      <c r="F39" s="171"/>
      <c r="G39" s="130">
        <f t="shared" si="0"/>
        <v>0</v>
      </c>
      <c r="H39" s="131"/>
      <c r="I39" s="137"/>
      <c r="J39" s="132">
        <f t="shared" si="1"/>
        <v>0</v>
      </c>
      <c r="K39" s="132">
        <f t="shared" si="2"/>
        <v>0</v>
      </c>
      <c r="L39" s="132">
        <f t="shared" si="3"/>
        <v>0</v>
      </c>
      <c r="M39" s="132">
        <f t="shared" si="4"/>
        <v>0</v>
      </c>
      <c r="N39" s="132">
        <f t="shared" si="5"/>
        <v>0</v>
      </c>
      <c r="O39" s="157">
        <f t="shared" si="6"/>
        <v>0</v>
      </c>
    </row>
    <row r="40" spans="1:15" s="9" customFormat="1" ht="25.5" x14ac:dyDescent="0.2">
      <c r="A40" s="141">
        <v>26</v>
      </c>
      <c r="B40" s="115" t="s">
        <v>118</v>
      </c>
      <c r="C40" s="112" t="s">
        <v>45</v>
      </c>
      <c r="D40" s="119">
        <v>1.7</v>
      </c>
      <c r="E40" s="129"/>
      <c r="F40" s="171"/>
      <c r="G40" s="130">
        <f t="shared" si="0"/>
        <v>0</v>
      </c>
      <c r="H40" s="131"/>
      <c r="I40" s="137"/>
      <c r="J40" s="132">
        <f t="shared" si="1"/>
        <v>0</v>
      </c>
      <c r="K40" s="132">
        <f t="shared" si="2"/>
        <v>0</v>
      </c>
      <c r="L40" s="132">
        <f t="shared" si="3"/>
        <v>0</v>
      </c>
      <c r="M40" s="132">
        <f t="shared" si="4"/>
        <v>0</v>
      </c>
      <c r="N40" s="132">
        <f t="shared" si="5"/>
        <v>0</v>
      </c>
      <c r="O40" s="157">
        <f t="shared" si="6"/>
        <v>0</v>
      </c>
    </row>
    <row r="41" spans="1:15" s="9" customFormat="1" ht="38.25" x14ac:dyDescent="0.2">
      <c r="A41" s="141">
        <v>27</v>
      </c>
      <c r="B41" s="115" t="s">
        <v>119</v>
      </c>
      <c r="C41" s="112" t="s">
        <v>53</v>
      </c>
      <c r="D41" s="120">
        <v>2</v>
      </c>
      <c r="E41" s="129"/>
      <c r="F41" s="171"/>
      <c r="G41" s="130">
        <f t="shared" si="0"/>
        <v>0</v>
      </c>
      <c r="H41" s="139"/>
      <c r="I41" s="137"/>
      <c r="J41" s="132">
        <f t="shared" si="1"/>
        <v>0</v>
      </c>
      <c r="K41" s="132">
        <f t="shared" si="2"/>
        <v>0</v>
      </c>
      <c r="L41" s="132">
        <f t="shared" si="3"/>
        <v>0</v>
      </c>
      <c r="M41" s="132">
        <f t="shared" si="4"/>
        <v>0</v>
      </c>
      <c r="N41" s="132">
        <f t="shared" si="5"/>
        <v>0</v>
      </c>
      <c r="O41" s="157">
        <f t="shared" si="6"/>
        <v>0</v>
      </c>
    </row>
    <row r="42" spans="1:15" ht="38.25" x14ac:dyDescent="0.2">
      <c r="A42" s="141">
        <v>28</v>
      </c>
      <c r="B42" s="115" t="s">
        <v>120</v>
      </c>
      <c r="C42" s="112" t="s">
        <v>53</v>
      </c>
      <c r="D42" s="120">
        <v>6</v>
      </c>
      <c r="E42" s="129"/>
      <c r="F42" s="171"/>
      <c r="G42" s="130">
        <f t="shared" si="0"/>
        <v>0</v>
      </c>
      <c r="H42" s="131"/>
      <c r="I42" s="131"/>
      <c r="J42" s="132">
        <f t="shared" si="1"/>
        <v>0</v>
      </c>
      <c r="K42" s="132">
        <f t="shared" si="2"/>
        <v>0</v>
      </c>
      <c r="L42" s="132">
        <f t="shared" si="3"/>
        <v>0</v>
      </c>
      <c r="M42" s="132">
        <f t="shared" si="4"/>
        <v>0</v>
      </c>
      <c r="N42" s="132">
        <f t="shared" si="5"/>
        <v>0</v>
      </c>
      <c r="O42" s="157">
        <f t="shared" si="6"/>
        <v>0</v>
      </c>
    </row>
    <row r="43" spans="1:15" x14ac:dyDescent="0.2">
      <c r="A43" s="225" t="s">
        <v>121</v>
      </c>
      <c r="B43" s="226"/>
      <c r="C43" s="226"/>
      <c r="D43" s="227"/>
      <c r="E43" s="164"/>
      <c r="F43" s="178"/>
      <c r="G43" s="166">
        <f t="shared" si="0"/>
        <v>0</v>
      </c>
      <c r="H43" s="160"/>
      <c r="I43" s="160"/>
      <c r="J43" s="162"/>
      <c r="K43" s="162"/>
      <c r="L43" s="162"/>
      <c r="M43" s="162"/>
      <c r="N43" s="162"/>
      <c r="O43" s="163"/>
    </row>
    <row r="44" spans="1:15" x14ac:dyDescent="0.2">
      <c r="A44" s="141">
        <v>29</v>
      </c>
      <c r="B44" s="110" t="s">
        <v>122</v>
      </c>
      <c r="C44" s="116" t="s">
        <v>53</v>
      </c>
      <c r="D44" s="118">
        <v>1</v>
      </c>
      <c r="E44" s="129"/>
      <c r="F44" s="171"/>
      <c r="G44" s="130">
        <f t="shared" si="0"/>
        <v>0</v>
      </c>
      <c r="H44" s="137"/>
      <c r="I44" s="137"/>
      <c r="J44" s="132">
        <f t="shared" si="1"/>
        <v>0</v>
      </c>
      <c r="K44" s="132">
        <f t="shared" si="2"/>
        <v>0</v>
      </c>
      <c r="L44" s="132">
        <f t="shared" si="3"/>
        <v>0</v>
      </c>
      <c r="M44" s="132">
        <f t="shared" si="4"/>
        <v>0</v>
      </c>
      <c r="N44" s="132">
        <f t="shared" si="5"/>
        <v>0</v>
      </c>
      <c r="O44" s="157">
        <f t="shared" si="6"/>
        <v>0</v>
      </c>
    </row>
    <row r="45" spans="1:15" ht="25.5" x14ac:dyDescent="0.2">
      <c r="A45" s="141">
        <v>30</v>
      </c>
      <c r="B45" s="115" t="s">
        <v>123</v>
      </c>
      <c r="C45" s="112" t="s">
        <v>45</v>
      </c>
      <c r="D45" s="119">
        <v>0.72</v>
      </c>
      <c r="E45" s="129"/>
      <c r="F45" s="171"/>
      <c r="G45" s="130">
        <f t="shared" si="0"/>
        <v>0</v>
      </c>
      <c r="H45" s="140"/>
      <c r="I45" s="137"/>
      <c r="J45" s="132">
        <f t="shared" si="1"/>
        <v>0</v>
      </c>
      <c r="K45" s="132">
        <f t="shared" si="2"/>
        <v>0</v>
      </c>
      <c r="L45" s="132">
        <f t="shared" si="3"/>
        <v>0</v>
      </c>
      <c r="M45" s="132">
        <f t="shared" si="4"/>
        <v>0</v>
      </c>
      <c r="N45" s="132">
        <f t="shared" si="5"/>
        <v>0</v>
      </c>
      <c r="O45" s="157">
        <f t="shared" si="6"/>
        <v>0</v>
      </c>
    </row>
    <row r="46" spans="1:15" ht="38.25" x14ac:dyDescent="0.2">
      <c r="A46" s="141">
        <v>31</v>
      </c>
      <c r="B46" s="115" t="s">
        <v>124</v>
      </c>
      <c r="C46" s="112" t="s">
        <v>53</v>
      </c>
      <c r="D46" s="120">
        <v>1</v>
      </c>
      <c r="E46" s="129"/>
      <c r="F46" s="171"/>
      <c r="G46" s="130">
        <f t="shared" si="0"/>
        <v>0</v>
      </c>
      <c r="H46" s="140"/>
      <c r="I46" s="137"/>
      <c r="J46" s="132">
        <f t="shared" si="1"/>
        <v>0</v>
      </c>
      <c r="K46" s="132">
        <f t="shared" si="2"/>
        <v>0</v>
      </c>
      <c r="L46" s="132">
        <f t="shared" si="3"/>
        <v>0</v>
      </c>
      <c r="M46" s="132">
        <f t="shared" si="4"/>
        <v>0</v>
      </c>
      <c r="N46" s="132">
        <f t="shared" si="5"/>
        <v>0</v>
      </c>
      <c r="O46" s="157">
        <f t="shared" si="6"/>
        <v>0</v>
      </c>
    </row>
    <row r="47" spans="1:15" ht="38.25" x14ac:dyDescent="0.2">
      <c r="A47" s="141">
        <v>32</v>
      </c>
      <c r="B47" s="115" t="s">
        <v>125</v>
      </c>
      <c r="C47" s="112" t="s">
        <v>53</v>
      </c>
      <c r="D47" s="120">
        <v>3</v>
      </c>
      <c r="E47" s="129"/>
      <c r="F47" s="171"/>
      <c r="G47" s="130">
        <f t="shared" si="0"/>
        <v>0</v>
      </c>
      <c r="H47" s="137"/>
      <c r="I47" s="137"/>
      <c r="J47" s="132">
        <f t="shared" si="1"/>
        <v>0</v>
      </c>
      <c r="K47" s="132">
        <f t="shared" si="2"/>
        <v>0</v>
      </c>
      <c r="L47" s="132">
        <f t="shared" si="3"/>
        <v>0</v>
      </c>
      <c r="M47" s="132">
        <f t="shared" si="4"/>
        <v>0</v>
      </c>
      <c r="N47" s="132">
        <f t="shared" si="5"/>
        <v>0</v>
      </c>
      <c r="O47" s="157">
        <f t="shared" si="6"/>
        <v>0</v>
      </c>
    </row>
    <row r="48" spans="1:15" x14ac:dyDescent="0.2">
      <c r="A48" s="101">
        <v>33</v>
      </c>
      <c r="B48" s="121" t="s">
        <v>66</v>
      </c>
      <c r="C48" s="122" t="s">
        <v>53</v>
      </c>
      <c r="D48" s="105">
        <v>5</v>
      </c>
      <c r="E48" s="129"/>
      <c r="F48" s="138"/>
      <c r="G48" s="130">
        <f t="shared" si="0"/>
        <v>0</v>
      </c>
      <c r="H48" s="137"/>
      <c r="I48" s="137"/>
      <c r="J48" s="132">
        <f t="shared" si="1"/>
        <v>0</v>
      </c>
      <c r="K48" s="132">
        <f t="shared" si="2"/>
        <v>0</v>
      </c>
      <c r="L48" s="132">
        <f t="shared" si="3"/>
        <v>0</v>
      </c>
      <c r="M48" s="132">
        <f t="shared" si="4"/>
        <v>0</v>
      </c>
      <c r="N48" s="132">
        <f t="shared" si="5"/>
        <v>0</v>
      </c>
      <c r="O48" s="157">
        <f t="shared" si="6"/>
        <v>0</v>
      </c>
    </row>
    <row r="49" spans="1:15" x14ac:dyDescent="0.2">
      <c r="A49" s="101">
        <v>34</v>
      </c>
      <c r="B49" s="110" t="s">
        <v>69</v>
      </c>
      <c r="C49" s="122" t="s">
        <v>53</v>
      </c>
      <c r="D49" s="105">
        <v>9</v>
      </c>
      <c r="E49" s="129"/>
      <c r="F49" s="138"/>
      <c r="G49" s="130">
        <f t="shared" si="0"/>
        <v>0</v>
      </c>
      <c r="H49" s="140"/>
      <c r="I49" s="137"/>
      <c r="J49" s="132">
        <f t="shared" si="1"/>
        <v>0</v>
      </c>
      <c r="K49" s="132">
        <f t="shared" si="2"/>
        <v>0</v>
      </c>
      <c r="L49" s="132">
        <f t="shared" si="3"/>
        <v>0</v>
      </c>
      <c r="M49" s="132">
        <f t="shared" si="4"/>
        <v>0</v>
      </c>
      <c r="N49" s="132">
        <f t="shared" si="5"/>
        <v>0</v>
      </c>
      <c r="O49" s="157">
        <f t="shared" si="6"/>
        <v>0</v>
      </c>
    </row>
    <row r="50" spans="1:15" s="30" customFormat="1" x14ac:dyDescent="0.2">
      <c r="A50" s="101">
        <v>35</v>
      </c>
      <c r="B50" s="110" t="s">
        <v>97</v>
      </c>
      <c r="C50" s="122" t="s">
        <v>53</v>
      </c>
      <c r="D50" s="105">
        <v>9</v>
      </c>
      <c r="E50" s="142"/>
      <c r="F50" s="143"/>
      <c r="G50" s="130">
        <f t="shared" si="0"/>
        <v>0</v>
      </c>
      <c r="H50" s="142"/>
      <c r="I50" s="142"/>
      <c r="J50" s="132">
        <f t="shared" si="1"/>
        <v>0</v>
      </c>
      <c r="K50" s="132">
        <f t="shared" si="2"/>
        <v>0</v>
      </c>
      <c r="L50" s="132">
        <f t="shared" si="3"/>
        <v>0</v>
      </c>
      <c r="M50" s="132">
        <f t="shared" si="4"/>
        <v>0</v>
      </c>
      <c r="N50" s="132">
        <f t="shared" si="5"/>
        <v>0</v>
      </c>
      <c r="O50" s="157">
        <f t="shared" si="6"/>
        <v>0</v>
      </c>
    </row>
    <row r="51" spans="1:15" s="30" customFormat="1" x14ac:dyDescent="0.2">
      <c r="A51" s="101">
        <v>36</v>
      </c>
      <c r="B51" s="102" t="s">
        <v>67</v>
      </c>
      <c r="C51" s="105" t="s">
        <v>45</v>
      </c>
      <c r="D51" s="104">
        <f>SUM(D29:D33)</f>
        <v>222.8</v>
      </c>
      <c r="E51" s="142"/>
      <c r="F51" s="143"/>
      <c r="G51" s="130">
        <f t="shared" si="0"/>
        <v>0</v>
      </c>
      <c r="H51" s="142"/>
      <c r="I51" s="142"/>
      <c r="J51" s="132">
        <f t="shared" si="1"/>
        <v>0</v>
      </c>
      <c r="K51" s="132">
        <f t="shared" si="2"/>
        <v>0</v>
      </c>
      <c r="L51" s="132">
        <f t="shared" si="3"/>
        <v>0</v>
      </c>
      <c r="M51" s="132">
        <f t="shared" si="4"/>
        <v>0</v>
      </c>
      <c r="N51" s="132">
        <f t="shared" si="5"/>
        <v>0</v>
      </c>
      <c r="O51" s="157">
        <f t="shared" si="6"/>
        <v>0</v>
      </c>
    </row>
    <row r="52" spans="1:15" x14ac:dyDescent="0.2">
      <c r="A52" s="101">
        <v>37</v>
      </c>
      <c r="B52" s="123" t="s">
        <v>68</v>
      </c>
      <c r="C52" s="101" t="s">
        <v>45</v>
      </c>
      <c r="D52" s="104">
        <f>SUM(D29:D33)</f>
        <v>222.8</v>
      </c>
      <c r="E52" s="124"/>
      <c r="F52" s="125"/>
      <c r="G52" s="130">
        <f t="shared" si="0"/>
        <v>0</v>
      </c>
      <c r="H52" s="124"/>
      <c r="I52" s="124"/>
      <c r="J52" s="132">
        <f t="shared" si="1"/>
        <v>0</v>
      </c>
      <c r="K52" s="132">
        <f t="shared" si="2"/>
        <v>0</v>
      </c>
      <c r="L52" s="132">
        <f t="shared" si="3"/>
        <v>0</v>
      </c>
      <c r="M52" s="132">
        <f t="shared" si="4"/>
        <v>0</v>
      </c>
      <c r="N52" s="132">
        <f t="shared" si="5"/>
        <v>0</v>
      </c>
      <c r="O52" s="157">
        <f t="shared" si="6"/>
        <v>0</v>
      </c>
    </row>
    <row r="53" spans="1:15" ht="63.75" x14ac:dyDescent="0.2">
      <c r="A53" s="101">
        <v>38</v>
      </c>
      <c r="B53" s="102" t="s">
        <v>99</v>
      </c>
      <c r="C53" s="105" t="s">
        <v>56</v>
      </c>
      <c r="D53" s="145">
        <v>4</v>
      </c>
      <c r="E53" s="124"/>
      <c r="F53" s="125"/>
      <c r="G53" s="130">
        <f t="shared" si="0"/>
        <v>0</v>
      </c>
      <c r="H53" s="124"/>
      <c r="I53" s="124"/>
      <c r="J53" s="132">
        <f t="shared" si="1"/>
        <v>0</v>
      </c>
      <c r="K53" s="132">
        <f t="shared" si="2"/>
        <v>0</v>
      </c>
      <c r="L53" s="132">
        <f t="shared" si="3"/>
        <v>0</v>
      </c>
      <c r="M53" s="132">
        <f t="shared" si="4"/>
        <v>0</v>
      </c>
      <c r="N53" s="132">
        <f t="shared" si="5"/>
        <v>0</v>
      </c>
      <c r="O53" s="157">
        <f t="shared" si="6"/>
        <v>0</v>
      </c>
    </row>
    <row r="54" spans="1:15" ht="38.25" x14ac:dyDescent="0.2">
      <c r="A54" s="101">
        <v>39</v>
      </c>
      <c r="B54" s="102" t="s">
        <v>55</v>
      </c>
      <c r="C54" s="106" t="s">
        <v>56</v>
      </c>
      <c r="D54" s="113">
        <v>8</v>
      </c>
      <c r="E54" s="124"/>
      <c r="F54" s="125"/>
      <c r="G54" s="130">
        <f t="shared" si="0"/>
        <v>0</v>
      </c>
      <c r="H54" s="124"/>
      <c r="I54" s="124"/>
      <c r="J54" s="132">
        <f t="shared" si="1"/>
        <v>0</v>
      </c>
      <c r="K54" s="132">
        <f t="shared" si="2"/>
        <v>0</v>
      </c>
      <c r="L54" s="132">
        <f t="shared" si="3"/>
        <v>0</v>
      </c>
      <c r="M54" s="132">
        <f t="shared" si="4"/>
        <v>0</v>
      </c>
      <c r="N54" s="132">
        <f t="shared" si="5"/>
        <v>0</v>
      </c>
      <c r="O54" s="157">
        <f t="shared" si="6"/>
        <v>0</v>
      </c>
    </row>
    <row r="55" spans="1:15" ht="21.6" customHeight="1" x14ac:dyDescent="0.2">
      <c r="A55" s="124">
        <v>40</v>
      </c>
      <c r="B55" s="213" t="s">
        <v>126</v>
      </c>
      <c r="C55" s="213"/>
      <c r="D55" s="213"/>
      <c r="E55" s="213"/>
      <c r="F55" s="213"/>
      <c r="G55" s="213"/>
      <c r="H55" s="213"/>
      <c r="I55" s="213"/>
      <c r="J55" s="179">
        <f>SUM(J14:J54)</f>
        <v>0</v>
      </c>
      <c r="K55" s="179">
        <f t="shared" ref="K55:O55" si="7">SUM(K14:K54)</f>
        <v>0</v>
      </c>
      <c r="L55" s="179">
        <f t="shared" si="7"/>
        <v>0</v>
      </c>
      <c r="M55" s="179">
        <f t="shared" si="7"/>
        <v>0</v>
      </c>
      <c r="N55" s="179">
        <f t="shared" si="7"/>
        <v>0</v>
      </c>
      <c r="O55" s="179">
        <f t="shared" si="7"/>
        <v>0</v>
      </c>
    </row>
    <row r="56" spans="1:15" x14ac:dyDescent="0.2">
      <c r="B56" s="79"/>
      <c r="C56" s="79"/>
      <c r="D56" s="79"/>
      <c r="E56" s="33"/>
    </row>
    <row r="57" spans="1:15" x14ac:dyDescent="0.2">
      <c r="B57" s="79" t="s">
        <v>20</v>
      </c>
      <c r="C57" s="79"/>
      <c r="D57" s="79"/>
      <c r="E57" s="33"/>
    </row>
    <row r="58" spans="1:15" x14ac:dyDescent="0.2">
      <c r="B58" s="79"/>
      <c r="C58" s="79"/>
      <c r="D58" s="79"/>
      <c r="E58" s="33"/>
    </row>
    <row r="59" spans="1:15" x14ac:dyDescent="0.2">
      <c r="B59" s="79" t="s">
        <v>37</v>
      </c>
      <c r="C59" s="79"/>
      <c r="D59" s="79"/>
      <c r="E59" s="33"/>
    </row>
    <row r="60" spans="1:15" x14ac:dyDescent="0.2">
      <c r="B60" s="79"/>
      <c r="C60" s="79"/>
      <c r="D60" s="79"/>
      <c r="E60" s="33"/>
    </row>
    <row r="61" spans="1:15" x14ac:dyDescent="0.2">
      <c r="B61" s="79"/>
      <c r="C61" s="79"/>
      <c r="D61" s="79"/>
      <c r="E61" s="95"/>
      <c r="F61" s="95"/>
    </row>
    <row r="62" spans="1:15" x14ac:dyDescent="0.2">
      <c r="B62" s="79"/>
      <c r="C62" s="79"/>
      <c r="D62" s="79"/>
    </row>
  </sheetData>
  <mergeCells count="14">
    <mergeCell ref="B55:I55"/>
    <mergeCell ref="K10:O10"/>
    <mergeCell ref="C5:O5"/>
    <mergeCell ref="A12:D12"/>
    <mergeCell ref="A13:D13"/>
    <mergeCell ref="B22:D22"/>
    <mergeCell ref="A10:A11"/>
    <mergeCell ref="B10:B11"/>
    <mergeCell ref="C10:C11"/>
    <mergeCell ref="D10:D11"/>
    <mergeCell ref="E10:J10"/>
    <mergeCell ref="A38:D38"/>
    <mergeCell ref="A28:D28"/>
    <mergeCell ref="A43:D43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1" manualBreakCount="1">
    <brk id="47" min="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P29"/>
  <sheetViews>
    <sheetView view="pageBreakPreview" zoomScaleNormal="100" zoomScaleSheetLayoutView="100" workbookViewId="0">
      <selection activeCell="C6" sqref="C6"/>
    </sheetView>
  </sheetViews>
  <sheetFormatPr defaultColWidth="9.140625" defaultRowHeight="12.75" x14ac:dyDescent="0.2"/>
  <cols>
    <col min="1" max="1" width="5.7109375" style="3" customWidth="1"/>
    <col min="2" max="2" width="53.7109375" style="1" customWidth="1"/>
    <col min="3" max="3" width="6" style="2" customWidth="1"/>
    <col min="4" max="4" width="10.71093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75"/>
      <c r="B1" s="76"/>
      <c r="C1" s="77" t="s">
        <v>136</v>
      </c>
      <c r="D1" s="75"/>
      <c r="E1" s="75"/>
      <c r="F1" s="77"/>
      <c r="G1" s="78"/>
      <c r="H1" s="78"/>
      <c r="I1" s="78"/>
      <c r="J1" s="78"/>
      <c r="K1" s="78"/>
      <c r="L1" s="78"/>
      <c r="M1" s="78"/>
      <c r="N1" s="78"/>
      <c r="O1" s="80"/>
    </row>
    <row r="2" spans="1:16" x14ac:dyDescent="0.2">
      <c r="A2" s="75"/>
      <c r="B2" s="76"/>
      <c r="C2" s="81" t="str">
        <f>KOPS1!C17</f>
        <v>SEGUMU ATJAUNOŠANA</v>
      </c>
      <c r="D2" s="75"/>
      <c r="E2" s="75"/>
      <c r="F2" s="77"/>
      <c r="G2" s="78"/>
      <c r="H2" s="78"/>
      <c r="I2" s="78"/>
      <c r="J2" s="78"/>
      <c r="K2" s="78"/>
      <c r="L2" s="78"/>
      <c r="M2" s="78"/>
      <c r="N2" s="78"/>
      <c r="O2" s="80"/>
    </row>
    <row r="3" spans="1:16" x14ac:dyDescent="0.2">
      <c r="A3" s="75"/>
      <c r="B3" s="76"/>
      <c r="C3" s="81"/>
      <c r="D3" s="75"/>
      <c r="E3" s="75"/>
      <c r="F3" s="77"/>
      <c r="G3" s="78"/>
      <c r="H3" s="78"/>
      <c r="I3" s="78"/>
      <c r="J3" s="78"/>
      <c r="K3" s="78"/>
      <c r="L3" s="78"/>
      <c r="M3" s="78"/>
      <c r="N3" s="78"/>
      <c r="O3" s="80"/>
    </row>
    <row r="4" spans="1:16" ht="14.25" x14ac:dyDescent="0.2">
      <c r="A4" s="34" t="s">
        <v>1</v>
      </c>
      <c r="B4" s="35"/>
      <c r="C4" s="46">
        <f>KOPS1!D3</f>
        <v>0</v>
      </c>
      <c r="D4" s="36"/>
      <c r="E4" s="36"/>
      <c r="F4" s="37"/>
      <c r="G4" s="38"/>
      <c r="H4" s="38"/>
      <c r="I4" s="38"/>
      <c r="J4" s="38"/>
      <c r="K4" s="38"/>
      <c r="L4" s="38"/>
      <c r="M4" s="38"/>
      <c r="N4" s="38"/>
      <c r="O4" s="39"/>
    </row>
    <row r="5" spans="1:16" ht="45.75" customHeight="1" x14ac:dyDescent="0.2">
      <c r="A5" s="34" t="s">
        <v>2</v>
      </c>
      <c r="B5" s="35"/>
      <c r="C5" s="198" t="str">
        <f>KOPS1!D4</f>
        <v>MAĢISTRĀLĀ ŪDENSAPGĀDES UN KANALIZĀCIJAS TĪKLU IZBŪVE  SASKAŅAS IELĀ,  PĀROLAINĒ, OLAINES PAGASTĀ, OLAINES NOVADĀ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1:16" ht="15" x14ac:dyDescent="0.2">
      <c r="A6" s="34" t="s">
        <v>3</v>
      </c>
      <c r="B6" s="35"/>
      <c r="C6" s="44" t="str">
        <f>KOPS1!D5</f>
        <v>PĀROLAINĒ, OLAINES PAGASTĀ, OLAINES NOVADĀ</v>
      </c>
      <c r="D6" s="36"/>
      <c r="E6" s="36"/>
      <c r="F6" s="37"/>
      <c r="G6" s="38"/>
      <c r="H6" s="38"/>
      <c r="I6" s="38"/>
      <c r="J6" s="38"/>
      <c r="K6" s="38"/>
      <c r="L6" s="38"/>
      <c r="M6" s="38"/>
      <c r="N6" s="38"/>
      <c r="O6" s="39"/>
    </row>
    <row r="7" spans="1:16" ht="14.25" x14ac:dyDescent="0.2">
      <c r="A7" s="98" t="s">
        <v>80</v>
      </c>
      <c r="B7" s="35"/>
      <c r="C7" s="74"/>
      <c r="D7" s="36"/>
      <c r="E7" s="36"/>
      <c r="F7" s="37"/>
      <c r="G7" s="38"/>
      <c r="H7" s="38"/>
      <c r="I7" s="38"/>
      <c r="J7" s="38"/>
      <c r="K7" s="38"/>
      <c r="L7" s="38"/>
      <c r="M7" s="38"/>
      <c r="N7" s="38"/>
      <c r="O7" s="39"/>
    </row>
    <row r="8" spans="1:16" ht="25.5" x14ac:dyDescent="0.2">
      <c r="A8" s="34" t="s">
        <v>86</v>
      </c>
      <c r="B8" s="35" t="s">
        <v>82</v>
      </c>
      <c r="C8" s="40"/>
      <c r="D8" s="36"/>
      <c r="E8" s="36"/>
      <c r="F8" s="37"/>
      <c r="G8" s="38"/>
      <c r="H8" s="38"/>
      <c r="I8" s="38"/>
      <c r="J8" s="38"/>
      <c r="K8" s="38"/>
      <c r="L8" s="38"/>
      <c r="M8" s="38"/>
      <c r="N8" s="41" t="s">
        <v>27</v>
      </c>
      <c r="O8" s="73">
        <f>O22</f>
        <v>0</v>
      </c>
    </row>
    <row r="9" spans="1:16" ht="14.25" x14ac:dyDescent="0.2">
      <c r="A9" s="10"/>
      <c r="B9" s="35"/>
      <c r="C9" s="40"/>
      <c r="D9" s="36"/>
      <c r="E9" s="36"/>
      <c r="F9" s="37"/>
      <c r="G9" s="38"/>
      <c r="H9" s="38"/>
      <c r="I9" s="38"/>
      <c r="J9" s="38"/>
      <c r="K9" s="38"/>
      <c r="L9" s="38"/>
      <c r="M9" s="38"/>
      <c r="N9" s="38"/>
      <c r="O9" s="39"/>
    </row>
    <row r="10" spans="1:16" ht="20.25" customHeight="1" x14ac:dyDescent="0.2">
      <c r="A10" s="190" t="s">
        <v>5</v>
      </c>
      <c r="B10" s="209" t="s">
        <v>35</v>
      </c>
      <c r="C10" s="211" t="s">
        <v>6</v>
      </c>
      <c r="D10" s="190" t="s">
        <v>7</v>
      </c>
      <c r="E10" s="202" t="s">
        <v>8</v>
      </c>
      <c r="F10" s="202"/>
      <c r="G10" s="202"/>
      <c r="H10" s="202"/>
      <c r="I10" s="202"/>
      <c r="J10" s="205"/>
      <c r="K10" s="204" t="s">
        <v>11</v>
      </c>
      <c r="L10" s="202"/>
      <c r="M10" s="202"/>
      <c r="N10" s="202"/>
      <c r="O10" s="205"/>
      <c r="P10" s="9"/>
    </row>
    <row r="11" spans="1:16" ht="78.75" customHeight="1" x14ac:dyDescent="0.2">
      <c r="A11" s="191"/>
      <c r="B11" s="210"/>
      <c r="C11" s="212"/>
      <c r="D11" s="191"/>
      <c r="E11" s="7" t="s">
        <v>9</v>
      </c>
      <c r="F11" s="7" t="s">
        <v>28</v>
      </c>
      <c r="G11" s="8" t="s">
        <v>29</v>
      </c>
      <c r="H11" s="8" t="s">
        <v>33</v>
      </c>
      <c r="I11" s="8" t="s">
        <v>30</v>
      </c>
      <c r="J11" s="8" t="s">
        <v>31</v>
      </c>
      <c r="K11" s="8" t="s">
        <v>10</v>
      </c>
      <c r="L11" s="8" t="s">
        <v>29</v>
      </c>
      <c r="M11" s="8" t="s">
        <v>33</v>
      </c>
      <c r="N11" s="8" t="s">
        <v>30</v>
      </c>
      <c r="O11" s="8" t="s">
        <v>32</v>
      </c>
    </row>
    <row r="12" spans="1:16" x14ac:dyDescent="0.2">
      <c r="A12" s="180"/>
      <c r="B12" s="181"/>
      <c r="D12" s="11"/>
      <c r="F12" s="182"/>
      <c r="G12" s="183"/>
      <c r="H12" s="183"/>
      <c r="J12" s="183"/>
      <c r="L12" s="183"/>
      <c r="N12" s="183"/>
      <c r="O12" s="184"/>
    </row>
    <row r="13" spans="1:16" s="9" customFormat="1" ht="15.75" x14ac:dyDescent="0.2">
      <c r="A13" s="229" t="s">
        <v>127</v>
      </c>
      <c r="B13" s="229"/>
      <c r="C13" s="229"/>
      <c r="D13" s="229"/>
      <c r="E13" s="131"/>
      <c r="F13" s="132"/>
      <c r="G13" s="132"/>
      <c r="H13" s="132"/>
      <c r="I13" s="132"/>
      <c r="J13" s="132"/>
      <c r="K13" s="132"/>
      <c r="L13" s="132"/>
      <c r="M13" s="132"/>
      <c r="N13" s="132"/>
      <c r="O13" s="132"/>
    </row>
    <row r="14" spans="1:16" ht="25.5" x14ac:dyDescent="0.2">
      <c r="A14" s="153">
        <v>1</v>
      </c>
      <c r="B14" s="102" t="s">
        <v>128</v>
      </c>
      <c r="C14" s="101" t="s">
        <v>71</v>
      </c>
      <c r="D14" s="104">
        <v>219.9</v>
      </c>
      <c r="E14" s="137"/>
      <c r="F14" s="134"/>
      <c r="G14" s="132">
        <f>ROUND(E14*F14,2)</f>
        <v>0</v>
      </c>
      <c r="H14" s="132"/>
      <c r="I14" s="132"/>
      <c r="J14" s="136">
        <f>SUM(G14:I14)</f>
        <v>0</v>
      </c>
      <c r="K14" s="132">
        <f t="shared" ref="K14:K21" si="0">ROUND(D14*E14,2)</f>
        <v>0</v>
      </c>
      <c r="L14" s="132">
        <f t="shared" ref="L14:L21" si="1">ROUND(D14*G14,2)</f>
        <v>0</v>
      </c>
      <c r="M14" s="132">
        <f t="shared" ref="M14:M21" si="2">ROUND(D14*H14,2)</f>
        <v>0</v>
      </c>
      <c r="N14" s="132">
        <f t="shared" ref="N14:N21" si="3">ROUND(I14*D14,2)</f>
        <v>0</v>
      </c>
      <c r="O14" s="132">
        <f t="shared" ref="O14:O21" si="4">SUM(L14:N14)</f>
        <v>0</v>
      </c>
    </row>
    <row r="15" spans="1:16" ht="25.5" x14ac:dyDescent="0.2">
      <c r="A15" s="105">
        <v>2</v>
      </c>
      <c r="B15" s="102" t="s">
        <v>129</v>
      </c>
      <c r="C15" s="101" t="s">
        <v>71</v>
      </c>
      <c r="D15" s="104">
        <f>D14</f>
        <v>219.9</v>
      </c>
      <c r="E15" s="137"/>
      <c r="F15" s="134"/>
      <c r="G15" s="132"/>
      <c r="H15" s="132"/>
      <c r="I15" s="132"/>
      <c r="J15" s="136"/>
      <c r="K15" s="132"/>
      <c r="L15" s="132"/>
      <c r="M15" s="132"/>
      <c r="N15" s="132"/>
      <c r="O15" s="132"/>
    </row>
    <row r="16" spans="1:16" ht="25.5" x14ac:dyDescent="0.2">
      <c r="A16" s="153" t="s">
        <v>72</v>
      </c>
      <c r="B16" s="154" t="s">
        <v>130</v>
      </c>
      <c r="C16" s="101" t="s">
        <v>71</v>
      </c>
      <c r="D16" s="104">
        <f>D15</f>
        <v>219.9</v>
      </c>
      <c r="E16" s="137"/>
      <c r="F16" s="134"/>
      <c r="G16" s="132">
        <f t="shared" ref="G16:G21" si="5">ROUND(E16*F16,2)</f>
        <v>0</v>
      </c>
      <c r="H16" s="132"/>
      <c r="I16" s="132"/>
      <c r="J16" s="136">
        <f t="shared" ref="J16:J21" si="6">SUM(G16:I16)</f>
        <v>0</v>
      </c>
      <c r="K16" s="132">
        <f t="shared" si="0"/>
        <v>0</v>
      </c>
      <c r="L16" s="132">
        <f t="shared" si="1"/>
        <v>0</v>
      </c>
      <c r="M16" s="132">
        <f t="shared" si="2"/>
        <v>0</v>
      </c>
      <c r="N16" s="132">
        <f t="shared" si="3"/>
        <v>0</v>
      </c>
      <c r="O16" s="132">
        <f t="shared" si="4"/>
        <v>0</v>
      </c>
    </row>
    <row r="17" spans="1:15" s="9" customFormat="1" ht="25.5" x14ac:dyDescent="0.2">
      <c r="A17" s="153" t="s">
        <v>73</v>
      </c>
      <c r="B17" s="154" t="s">
        <v>131</v>
      </c>
      <c r="C17" s="101" t="s">
        <v>71</v>
      </c>
      <c r="D17" s="104">
        <f>D15</f>
        <v>219.9</v>
      </c>
      <c r="E17" s="137"/>
      <c r="F17" s="134"/>
      <c r="G17" s="132">
        <f t="shared" si="5"/>
        <v>0</v>
      </c>
      <c r="H17" s="132"/>
      <c r="I17" s="132"/>
      <c r="J17" s="136">
        <f t="shared" si="6"/>
        <v>0</v>
      </c>
      <c r="K17" s="132">
        <f t="shared" si="0"/>
        <v>0</v>
      </c>
      <c r="L17" s="132">
        <f t="shared" si="1"/>
        <v>0</v>
      </c>
      <c r="M17" s="132">
        <f t="shared" si="2"/>
        <v>0</v>
      </c>
      <c r="N17" s="132">
        <f t="shared" si="3"/>
        <v>0</v>
      </c>
      <c r="O17" s="132">
        <f t="shared" si="4"/>
        <v>0</v>
      </c>
    </row>
    <row r="18" spans="1:15" s="9" customFormat="1" ht="25.5" x14ac:dyDescent="0.2">
      <c r="A18" s="153" t="s">
        <v>74</v>
      </c>
      <c r="B18" s="154" t="s">
        <v>132</v>
      </c>
      <c r="C18" s="101" t="s">
        <v>70</v>
      </c>
      <c r="D18" s="104">
        <f>D17*1.2</f>
        <v>263.88</v>
      </c>
      <c r="E18" s="137"/>
      <c r="F18" s="134"/>
      <c r="G18" s="132">
        <f t="shared" si="5"/>
        <v>0</v>
      </c>
      <c r="H18" s="132"/>
      <c r="I18" s="132"/>
      <c r="J18" s="136">
        <f t="shared" si="6"/>
        <v>0</v>
      </c>
      <c r="K18" s="132">
        <f t="shared" si="0"/>
        <v>0</v>
      </c>
      <c r="L18" s="132">
        <f t="shared" si="1"/>
        <v>0</v>
      </c>
      <c r="M18" s="132">
        <f t="shared" si="2"/>
        <v>0</v>
      </c>
      <c r="N18" s="132">
        <f t="shared" si="3"/>
        <v>0</v>
      </c>
      <c r="O18" s="132">
        <f t="shared" si="4"/>
        <v>0</v>
      </c>
    </row>
    <row r="19" spans="1:15" s="9" customFormat="1" ht="14.25" x14ac:dyDescent="0.2">
      <c r="A19" s="153">
        <v>3</v>
      </c>
      <c r="B19" s="155" t="s">
        <v>75</v>
      </c>
      <c r="C19" s="101" t="s">
        <v>71</v>
      </c>
      <c r="D19" s="104">
        <v>439.1</v>
      </c>
      <c r="E19" s="137"/>
      <c r="F19" s="134"/>
      <c r="G19" s="132">
        <f t="shared" si="5"/>
        <v>0</v>
      </c>
      <c r="H19" s="132"/>
      <c r="I19" s="132"/>
      <c r="J19" s="136">
        <f t="shared" si="6"/>
        <v>0</v>
      </c>
      <c r="K19" s="132">
        <f t="shared" si="0"/>
        <v>0</v>
      </c>
      <c r="L19" s="132">
        <f t="shared" si="1"/>
        <v>0</v>
      </c>
      <c r="M19" s="132">
        <f t="shared" si="2"/>
        <v>0</v>
      </c>
      <c r="N19" s="132">
        <f t="shared" si="3"/>
        <v>0</v>
      </c>
      <c r="O19" s="132">
        <f t="shared" si="4"/>
        <v>0</v>
      </c>
    </row>
    <row r="20" spans="1:15" s="9" customFormat="1" ht="25.5" x14ac:dyDescent="0.2">
      <c r="A20" s="105">
        <v>4</v>
      </c>
      <c r="B20" s="155" t="s">
        <v>76</v>
      </c>
      <c r="C20" s="101" t="s">
        <v>71</v>
      </c>
      <c r="D20" s="104">
        <f>D19</f>
        <v>439.1</v>
      </c>
      <c r="E20" s="137"/>
      <c r="F20" s="134"/>
      <c r="G20" s="132">
        <f t="shared" si="5"/>
        <v>0</v>
      </c>
      <c r="H20" s="132"/>
      <c r="I20" s="132"/>
      <c r="J20" s="136">
        <f t="shared" si="6"/>
        <v>0</v>
      </c>
      <c r="K20" s="132">
        <f t="shared" si="0"/>
        <v>0</v>
      </c>
      <c r="L20" s="132">
        <f t="shared" si="1"/>
        <v>0</v>
      </c>
      <c r="M20" s="132">
        <f t="shared" si="2"/>
        <v>0</v>
      </c>
      <c r="N20" s="132">
        <f t="shared" si="3"/>
        <v>0</v>
      </c>
      <c r="O20" s="132">
        <f t="shared" si="4"/>
        <v>0</v>
      </c>
    </row>
    <row r="21" spans="1:15" ht="14.25" x14ac:dyDescent="0.2">
      <c r="A21" s="153" t="s">
        <v>77</v>
      </c>
      <c r="B21" s="156" t="s">
        <v>133</v>
      </c>
      <c r="C21" s="101" t="s">
        <v>70</v>
      </c>
      <c r="D21" s="104">
        <f>D20*0.1</f>
        <v>43.910000000000004</v>
      </c>
      <c r="E21" s="137"/>
      <c r="F21" s="134"/>
      <c r="G21" s="132">
        <f t="shared" si="5"/>
        <v>0</v>
      </c>
      <c r="H21" s="132"/>
      <c r="I21" s="132"/>
      <c r="J21" s="136">
        <f t="shared" si="6"/>
        <v>0</v>
      </c>
      <c r="K21" s="132">
        <f t="shared" si="0"/>
        <v>0</v>
      </c>
      <c r="L21" s="132">
        <f t="shared" si="1"/>
        <v>0</v>
      </c>
      <c r="M21" s="132">
        <f t="shared" si="2"/>
        <v>0</v>
      </c>
      <c r="N21" s="132">
        <f t="shared" si="3"/>
        <v>0</v>
      </c>
      <c r="O21" s="132">
        <f t="shared" si="4"/>
        <v>0</v>
      </c>
    </row>
    <row r="22" spans="1:15" x14ac:dyDescent="0.2">
      <c r="A22" s="124"/>
      <c r="B22" s="125"/>
      <c r="C22" s="126"/>
      <c r="D22" s="124"/>
      <c r="E22" s="124"/>
      <c r="F22" s="127"/>
      <c r="G22" s="128"/>
      <c r="H22" s="128"/>
      <c r="I22" s="128"/>
      <c r="J22" s="144" t="s">
        <v>38</v>
      </c>
      <c r="K22" s="31">
        <f>SUM(K13:K21)</f>
        <v>0</v>
      </c>
      <c r="L22" s="31">
        <f>SUM(L13:L21)</f>
        <v>0</v>
      </c>
      <c r="M22" s="31">
        <f>SUM(M13:M21)</f>
        <v>0</v>
      </c>
      <c r="N22" s="31">
        <f>SUM(N13:N21)</f>
        <v>0</v>
      </c>
      <c r="O22" s="32">
        <f>SUM(O13:O21)</f>
        <v>0</v>
      </c>
    </row>
    <row r="23" spans="1:15" x14ac:dyDescent="0.2">
      <c r="J23" s="14"/>
      <c r="K23" s="42"/>
      <c r="L23" s="42"/>
      <c r="M23" s="42"/>
      <c r="N23" s="42"/>
      <c r="O23" s="43"/>
    </row>
    <row r="24" spans="1:15" x14ac:dyDescent="0.2">
      <c r="B24" s="93" t="s">
        <v>20</v>
      </c>
      <c r="C24" s="185"/>
      <c r="D24" s="228"/>
      <c r="E24" s="228"/>
      <c r="F24" s="228"/>
    </row>
    <row r="25" spans="1:15" x14ac:dyDescent="0.2">
      <c r="B25" s="93"/>
      <c r="C25" s="76"/>
      <c r="D25" s="93"/>
      <c r="E25" s="33"/>
    </row>
    <row r="26" spans="1:15" x14ac:dyDescent="0.2">
      <c r="B26" s="186"/>
      <c r="C26" s="186"/>
      <c r="D26" s="186"/>
      <c r="E26" s="33"/>
    </row>
    <row r="27" spans="1:15" x14ac:dyDescent="0.2">
      <c r="B27" s="93"/>
      <c r="C27" s="93"/>
      <c r="D27" s="93"/>
      <c r="E27" s="33"/>
    </row>
    <row r="28" spans="1:15" x14ac:dyDescent="0.2">
      <c r="B28" s="94" t="s">
        <v>37</v>
      </c>
      <c r="C28" s="187"/>
      <c r="D28" s="188"/>
      <c r="E28" s="228"/>
      <c r="F28" s="228"/>
    </row>
    <row r="29" spans="1:15" x14ac:dyDescent="0.2">
      <c r="B29" s="93"/>
      <c r="C29" s="79"/>
      <c r="D29" s="75"/>
    </row>
  </sheetData>
  <mergeCells count="11">
    <mergeCell ref="C24:F24"/>
    <mergeCell ref="B26:D26"/>
    <mergeCell ref="C28:F28"/>
    <mergeCell ref="K10:O10"/>
    <mergeCell ref="C5:O5"/>
    <mergeCell ref="A13:D13"/>
    <mergeCell ref="A10:A11"/>
    <mergeCell ref="B10:B11"/>
    <mergeCell ref="C10:C11"/>
    <mergeCell ref="D10:D11"/>
    <mergeCell ref="E10:J10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KOPT1</vt:lpstr>
      <vt:lpstr>KOPS1</vt:lpstr>
      <vt:lpstr>U1_SASKAŅU</vt:lpstr>
      <vt:lpstr>K1_SASKAŅU</vt:lpstr>
      <vt:lpstr>SEG1</vt:lpstr>
      <vt:lpstr>K1_SASKAŅU!Print_Area</vt:lpstr>
      <vt:lpstr>KOPS1!Print_Area</vt:lpstr>
      <vt:lpstr>KOPT1!Print_Area</vt:lpstr>
      <vt:lpstr>'SEG1'!Print_Area</vt:lpstr>
      <vt:lpstr>U1_SASKAŅU!Print_Area</vt:lpstr>
      <vt:lpstr>K1_SASKAŅU!Print_Titles</vt:lpstr>
      <vt:lpstr>KOPS1!Print_Titles</vt:lpstr>
      <vt:lpstr>KOPT1!Print_Titles</vt:lpstr>
      <vt:lpstr>'SEG1'!Print_Titles</vt:lpstr>
      <vt:lpstr>U1_SASKAŅU!Print_Titles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Zanda Ģērmane</cp:lastModifiedBy>
  <cp:lastPrinted>2023-01-18T13:55:46Z</cp:lastPrinted>
  <dcterms:created xsi:type="dcterms:W3CDTF">1999-12-06T13:05:42Z</dcterms:created>
  <dcterms:modified xsi:type="dcterms:W3CDTF">2024-03-11T12:29:53Z</dcterms:modified>
</cp:coreProperties>
</file>